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hold\Desktop\"/>
    </mc:Choice>
  </mc:AlternateContent>
  <bookViews>
    <workbookView xWindow="0" yWindow="0" windowWidth="0" windowHeight="0"/>
  </bookViews>
  <sheets>
    <sheet name="Rekapitulace stavby" sheetId="1" r:id="rId1"/>
    <sheet name="D.1.1 - Architektonicko s..." sheetId="2" r:id="rId2"/>
    <sheet name="D.1.2 - Sanace suterénu" sheetId="3" r:id="rId3"/>
    <sheet name="D.1.4.1 - ZTI - Výměna za..." sheetId="4" r:id="rId4"/>
    <sheet name="D.1.4.2 - Úprava elektroi..." sheetId="5" r:id="rId5"/>
    <sheet name="SO 02 - Oprava dešťové ka..." sheetId="6" r:id="rId6"/>
    <sheet name="SO 03 - Oprava zpevněných..." sheetId="7" r:id="rId7"/>
    <sheet name="SO 04 - Oprava opěrné stěny" sheetId="8" r:id="rId8"/>
    <sheet name="SO 05 - Oprava podlahy gy..." sheetId="9" r:id="rId9"/>
    <sheet name="SO 06 - Náhrada sdruženéh..." sheetId="10" r:id="rId10"/>
    <sheet name="VON - Vedlejší a ostatní ..." sheetId="11" r:id="rId11"/>
    <sheet name="Seznam figur" sheetId="12" r:id="rId12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'D.1.1 - Architektonicko s...'!$C$132:$L$419</definedName>
    <definedName name="_xlnm.Print_Area" localSheetId="1">'D.1.1 - Architektonicko s...'!$C$4:$K$76,'D.1.1 - Architektonicko s...'!$C$82:$K$112,'D.1.1 - Architektonicko s...'!$C$118:$L$419</definedName>
    <definedName name="_xlnm.Print_Titles" localSheetId="1">'D.1.1 - Architektonicko s...'!$132:$132</definedName>
    <definedName name="_xlnm._FilterDatabase" localSheetId="2" hidden="1">'D.1.2 - Sanace suterénu'!$C$137:$L$1181</definedName>
    <definedName name="_xlnm.Print_Area" localSheetId="2">'D.1.2 - Sanace suterénu'!$C$4:$K$76,'D.1.2 - Sanace suterénu'!$C$82:$K$117,'D.1.2 - Sanace suterénu'!$C$123:$L$1181</definedName>
    <definedName name="_xlnm.Print_Titles" localSheetId="2">'D.1.2 - Sanace suterénu'!$137:$137</definedName>
    <definedName name="_xlnm._FilterDatabase" localSheetId="3" hidden="1">'D.1.4.1 - ZTI - Výměna za...'!$C$125:$L$244</definedName>
    <definedName name="_xlnm.Print_Area" localSheetId="3">'D.1.4.1 - ZTI - Výměna za...'!$C$4:$K$76,'D.1.4.1 - ZTI - Výměna za...'!$C$82:$K$105,'D.1.4.1 - ZTI - Výměna za...'!$C$111:$L$244</definedName>
    <definedName name="_xlnm.Print_Titles" localSheetId="3">'D.1.4.1 - ZTI - Výměna za...'!$125:$125</definedName>
    <definedName name="_xlnm._FilterDatabase" localSheetId="4" hidden="1">'D.1.4.2 - Úprava elektroi...'!$C$126:$L$207</definedName>
    <definedName name="_xlnm.Print_Area" localSheetId="4">'D.1.4.2 - Úprava elektroi...'!$C$4:$K$76,'D.1.4.2 - Úprava elektroi...'!$C$82:$K$106,'D.1.4.2 - Úprava elektroi...'!$C$112:$L$207</definedName>
    <definedName name="_xlnm.Print_Titles" localSheetId="4">'D.1.4.2 - Úprava elektroi...'!$126:$126</definedName>
    <definedName name="_xlnm._FilterDatabase" localSheetId="5" hidden="1">'SO 02 - Oprava dešťové ka...'!$C$125:$L$430</definedName>
    <definedName name="_xlnm.Print_Area" localSheetId="5">'SO 02 - Oprava dešťové ka...'!$C$4:$K$76,'SO 02 - Oprava dešťové ka...'!$C$82:$K$107,'SO 02 - Oprava dešťové ka...'!$C$113:$L$430</definedName>
    <definedName name="_xlnm.Print_Titles" localSheetId="5">'SO 02 - Oprava dešťové ka...'!$125:$125</definedName>
    <definedName name="_xlnm._FilterDatabase" localSheetId="6" hidden="1">'SO 03 - Oprava zpevněných...'!$C$128:$L$331</definedName>
    <definedName name="_xlnm.Print_Area" localSheetId="6">'SO 03 - Oprava zpevněných...'!$C$4:$K$76,'SO 03 - Oprava zpevněných...'!$C$82:$K$110,'SO 03 - Oprava zpevněných...'!$C$116:$L$331</definedName>
    <definedName name="_xlnm.Print_Titles" localSheetId="6">'SO 03 - Oprava zpevněných...'!$128:$128</definedName>
    <definedName name="_xlnm._FilterDatabase" localSheetId="7" hidden="1">'SO 04 - Oprava opěrné stěny'!$C$128:$L$335</definedName>
    <definedName name="_xlnm.Print_Area" localSheetId="7">'SO 04 - Oprava opěrné stěny'!$C$4:$K$76,'SO 04 - Oprava opěrné stěny'!$C$82:$K$110,'SO 04 - Oprava opěrné stěny'!$C$116:$L$335</definedName>
    <definedName name="_xlnm.Print_Titles" localSheetId="7">'SO 04 - Oprava opěrné stěny'!$128:$128</definedName>
    <definedName name="_xlnm._FilterDatabase" localSheetId="8" hidden="1">'SO 05 - Oprava podlahy gy...'!$C$125:$L$293</definedName>
    <definedName name="_xlnm.Print_Area" localSheetId="8">'SO 05 - Oprava podlahy gy...'!$C$4:$K$76,'SO 05 - Oprava podlahy gy...'!$C$82:$K$107,'SO 05 - Oprava podlahy gy...'!$C$113:$L$293</definedName>
    <definedName name="_xlnm.Print_Titles" localSheetId="8">'SO 05 - Oprava podlahy gy...'!$125:$125</definedName>
    <definedName name="_xlnm._FilterDatabase" localSheetId="9" hidden="1">'SO 06 - Náhrada sdruženéh...'!$C$119:$L$180</definedName>
    <definedName name="_xlnm.Print_Area" localSheetId="9">'SO 06 - Náhrada sdruženéh...'!$C$4:$K$76,'SO 06 - Náhrada sdruženéh...'!$C$82:$K$101,'SO 06 - Náhrada sdruženéh...'!$C$107:$L$180</definedName>
    <definedName name="_xlnm.Print_Titles" localSheetId="9">'SO 06 - Náhrada sdruženéh...'!$119:$119</definedName>
    <definedName name="_xlnm._FilterDatabase" localSheetId="10" hidden="1">'VON - Vedlejší a ostatní ...'!$C$120:$L$166</definedName>
    <definedName name="_xlnm.Print_Area" localSheetId="10">'VON - Vedlejší a ostatní ...'!$C$4:$K$76,'VON - Vedlejší a ostatní ...'!$C$82:$K$102,'VON - Vedlejší a ostatní ...'!$C$108:$L$166</definedName>
    <definedName name="_xlnm.Print_Titles" localSheetId="10">'VON - Vedlejší a ostatní ...'!$120:$120</definedName>
    <definedName name="_xlnm.Print_Area" localSheetId="11">'Seznam figur'!$C$4:$G$204</definedName>
    <definedName name="_xlnm.Print_Titles" localSheetId="11">'Seznam figur'!$9:$9</definedName>
  </definedNames>
  <calcPr/>
</workbook>
</file>

<file path=xl/calcChain.xml><?xml version="1.0" encoding="utf-8"?>
<calcChain xmlns="http://schemas.openxmlformats.org/spreadsheetml/2006/main">
  <c i="12" l="1" r="D7"/>
  <c i="11" r="K39"/>
  <c r="K38"/>
  <c i="1" r="BA105"/>
  <c i="11" r="K37"/>
  <c i="1" r="AZ105"/>
  <c i="11" r="BI163"/>
  <c r="BH163"/>
  <c r="BG163"/>
  <c r="BF163"/>
  <c r="X163"/>
  <c r="X162"/>
  <c r="V163"/>
  <c r="V162"/>
  <c r="T163"/>
  <c r="T162"/>
  <c r="P163"/>
  <c r="BI160"/>
  <c r="BH160"/>
  <c r="BG160"/>
  <c r="BF160"/>
  <c r="X160"/>
  <c r="V160"/>
  <c r="T160"/>
  <c r="P160"/>
  <c r="BI157"/>
  <c r="BH157"/>
  <c r="BG157"/>
  <c r="BF157"/>
  <c r="X157"/>
  <c r="V157"/>
  <c r="T157"/>
  <c r="P157"/>
  <c r="BI154"/>
  <c r="BH154"/>
  <c r="BG154"/>
  <c r="BF154"/>
  <c r="X154"/>
  <c r="V154"/>
  <c r="T154"/>
  <c r="P154"/>
  <c r="BI150"/>
  <c r="BH150"/>
  <c r="BG150"/>
  <c r="BF150"/>
  <c r="X150"/>
  <c r="X149"/>
  <c r="V150"/>
  <c r="V149"/>
  <c r="T150"/>
  <c r="T149"/>
  <c r="P150"/>
  <c r="BI146"/>
  <c r="BH146"/>
  <c r="BG146"/>
  <c r="BF146"/>
  <c r="X146"/>
  <c r="X145"/>
  <c r="V146"/>
  <c r="V145"/>
  <c r="T146"/>
  <c r="T145"/>
  <c r="P146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9"/>
  <c r="BH129"/>
  <c r="BG129"/>
  <c r="BF129"/>
  <c r="X129"/>
  <c r="V129"/>
  <c r="T129"/>
  <c r="P129"/>
  <c r="BI127"/>
  <c r="BH127"/>
  <c r="BG127"/>
  <c r="BF127"/>
  <c r="X127"/>
  <c r="V127"/>
  <c r="T127"/>
  <c r="P127"/>
  <c r="BI125"/>
  <c r="BH125"/>
  <c r="BG125"/>
  <c r="BF125"/>
  <c r="X125"/>
  <c r="V125"/>
  <c r="T125"/>
  <c r="P125"/>
  <c r="BI123"/>
  <c r="BH123"/>
  <c r="BG123"/>
  <c r="BF123"/>
  <c r="X123"/>
  <c r="V123"/>
  <c r="T123"/>
  <c r="P123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111"/>
  <c i="10" r="K39"/>
  <c r="K38"/>
  <c i="1" r="BA104"/>
  <c i="10" r="K37"/>
  <c i="1" r="AZ104"/>
  <c i="10" r="BI179"/>
  <c r="BH179"/>
  <c r="BG179"/>
  <c r="BF179"/>
  <c r="X179"/>
  <c r="V179"/>
  <c r="T179"/>
  <c r="P179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3"/>
  <c r="BH173"/>
  <c r="BG173"/>
  <c r="BF173"/>
  <c r="X173"/>
  <c r="V173"/>
  <c r="T173"/>
  <c r="P173"/>
  <c r="BI171"/>
  <c r="BH171"/>
  <c r="BG171"/>
  <c r="BF171"/>
  <c r="X171"/>
  <c r="V171"/>
  <c r="T171"/>
  <c r="P171"/>
  <c r="BI169"/>
  <c r="BH169"/>
  <c r="BG169"/>
  <c r="BF169"/>
  <c r="X169"/>
  <c r="V169"/>
  <c r="T169"/>
  <c r="P169"/>
  <c r="BI167"/>
  <c r="BH167"/>
  <c r="BG167"/>
  <c r="BF167"/>
  <c r="X167"/>
  <c r="V167"/>
  <c r="T167"/>
  <c r="P167"/>
  <c r="BI164"/>
  <c r="BH164"/>
  <c r="BG164"/>
  <c r="BF164"/>
  <c r="X164"/>
  <c r="V164"/>
  <c r="T164"/>
  <c r="P164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2"/>
  <c r="BH122"/>
  <c r="BG122"/>
  <c r="BF122"/>
  <c r="X122"/>
  <c r="V122"/>
  <c r="T122"/>
  <c r="P122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110"/>
  <c i="9" r="K39"/>
  <c r="K38"/>
  <c i="1" r="BA103"/>
  <c i="9" r="K37"/>
  <c i="1" r="AZ103"/>
  <c i="9" r="BI291"/>
  <c r="BH291"/>
  <c r="BG291"/>
  <c r="BF291"/>
  <c r="X291"/>
  <c r="X290"/>
  <c r="V291"/>
  <c r="V290"/>
  <c r="T291"/>
  <c r="T290"/>
  <c r="P291"/>
  <c r="BI285"/>
  <c r="BH285"/>
  <c r="BG285"/>
  <c r="BF285"/>
  <c r="X285"/>
  <c r="X284"/>
  <c r="V285"/>
  <c r="V284"/>
  <c r="T285"/>
  <c r="T284"/>
  <c r="P285"/>
  <c r="BI281"/>
  <c r="BH281"/>
  <c r="BG281"/>
  <c r="BF281"/>
  <c r="X281"/>
  <c r="V281"/>
  <c r="T281"/>
  <c r="P281"/>
  <c r="BI278"/>
  <c r="BH278"/>
  <c r="BG278"/>
  <c r="BF278"/>
  <c r="X278"/>
  <c r="V278"/>
  <c r="T278"/>
  <c r="P278"/>
  <c r="BI275"/>
  <c r="BH275"/>
  <c r="BG275"/>
  <c r="BF275"/>
  <c r="X275"/>
  <c r="V275"/>
  <c r="T275"/>
  <c r="P275"/>
  <c r="BI271"/>
  <c r="BH271"/>
  <c r="BG271"/>
  <c r="BF271"/>
  <c r="X271"/>
  <c r="V271"/>
  <c r="T271"/>
  <c r="P271"/>
  <c r="BI267"/>
  <c r="BH267"/>
  <c r="BG267"/>
  <c r="BF267"/>
  <c r="X267"/>
  <c r="V267"/>
  <c r="T267"/>
  <c r="P267"/>
  <c r="BI263"/>
  <c r="BH263"/>
  <c r="BG263"/>
  <c r="BF263"/>
  <c r="X263"/>
  <c r="V263"/>
  <c r="T263"/>
  <c r="P263"/>
  <c r="BI259"/>
  <c r="BH259"/>
  <c r="BG259"/>
  <c r="BF259"/>
  <c r="X259"/>
  <c r="V259"/>
  <c r="T259"/>
  <c r="P259"/>
  <c r="BI256"/>
  <c r="BH256"/>
  <c r="BG256"/>
  <c r="BF256"/>
  <c r="X256"/>
  <c r="V256"/>
  <c r="T256"/>
  <c r="P256"/>
  <c r="BI252"/>
  <c r="BH252"/>
  <c r="BG252"/>
  <c r="BF252"/>
  <c r="X252"/>
  <c r="V252"/>
  <c r="T252"/>
  <c r="P252"/>
  <c r="BI249"/>
  <c r="BH249"/>
  <c r="BG249"/>
  <c r="BF249"/>
  <c r="X249"/>
  <c r="V249"/>
  <c r="T249"/>
  <c r="P249"/>
  <c r="BI245"/>
  <c r="BH245"/>
  <c r="BG245"/>
  <c r="BF245"/>
  <c r="X245"/>
  <c r="V245"/>
  <c r="T245"/>
  <c r="P245"/>
  <c r="BI242"/>
  <c r="BH242"/>
  <c r="BG242"/>
  <c r="BF242"/>
  <c r="X242"/>
  <c r="V242"/>
  <c r="T242"/>
  <c r="P242"/>
  <c r="BI238"/>
  <c r="BH238"/>
  <c r="BG238"/>
  <c r="BF238"/>
  <c r="X238"/>
  <c r="V238"/>
  <c r="T238"/>
  <c r="P238"/>
  <c r="BI235"/>
  <c r="BH235"/>
  <c r="BG235"/>
  <c r="BF235"/>
  <c r="X235"/>
  <c r="V235"/>
  <c r="T235"/>
  <c r="P235"/>
  <c r="BI231"/>
  <c r="BH231"/>
  <c r="BG231"/>
  <c r="BF231"/>
  <c r="X231"/>
  <c r="V231"/>
  <c r="T231"/>
  <c r="P231"/>
  <c r="BI227"/>
  <c r="BH227"/>
  <c r="BG227"/>
  <c r="BF227"/>
  <c r="X227"/>
  <c r="V227"/>
  <c r="T227"/>
  <c r="P227"/>
  <c r="BI223"/>
  <c r="BH223"/>
  <c r="BG223"/>
  <c r="BF223"/>
  <c r="X223"/>
  <c r="V223"/>
  <c r="T223"/>
  <c r="P223"/>
  <c r="BI219"/>
  <c r="BH219"/>
  <c r="BG219"/>
  <c r="BF219"/>
  <c r="X219"/>
  <c r="V219"/>
  <c r="T219"/>
  <c r="P219"/>
  <c r="BI216"/>
  <c r="BH216"/>
  <c r="BG216"/>
  <c r="BF216"/>
  <c r="X216"/>
  <c r="V216"/>
  <c r="T216"/>
  <c r="P216"/>
  <c r="BI212"/>
  <c r="BH212"/>
  <c r="BG212"/>
  <c r="BF212"/>
  <c r="X212"/>
  <c r="V212"/>
  <c r="T212"/>
  <c r="P212"/>
  <c r="BI208"/>
  <c r="BH208"/>
  <c r="BG208"/>
  <c r="BF208"/>
  <c r="X208"/>
  <c r="V208"/>
  <c r="T208"/>
  <c r="P208"/>
  <c r="BI204"/>
  <c r="BH204"/>
  <c r="BG204"/>
  <c r="BF204"/>
  <c r="X204"/>
  <c r="V204"/>
  <c r="T204"/>
  <c r="P204"/>
  <c r="BI200"/>
  <c r="BH200"/>
  <c r="BG200"/>
  <c r="BF200"/>
  <c r="X200"/>
  <c r="V200"/>
  <c r="T200"/>
  <c r="P200"/>
  <c r="BI197"/>
  <c r="BH197"/>
  <c r="BG197"/>
  <c r="BF197"/>
  <c r="X197"/>
  <c r="V197"/>
  <c r="T197"/>
  <c r="P197"/>
  <c r="BI194"/>
  <c r="BH194"/>
  <c r="BG194"/>
  <c r="BF194"/>
  <c r="X194"/>
  <c r="V194"/>
  <c r="T194"/>
  <c r="P194"/>
  <c r="BI190"/>
  <c r="BH190"/>
  <c r="BG190"/>
  <c r="BF190"/>
  <c r="X190"/>
  <c r="V190"/>
  <c r="T190"/>
  <c r="P190"/>
  <c r="BI186"/>
  <c r="BH186"/>
  <c r="BG186"/>
  <c r="BF186"/>
  <c r="X186"/>
  <c r="X185"/>
  <c r="V186"/>
  <c r="V185"/>
  <c r="T186"/>
  <c r="T185"/>
  <c r="P186"/>
  <c r="BI182"/>
  <c r="BH182"/>
  <c r="BG182"/>
  <c r="BF182"/>
  <c r="X182"/>
  <c r="V182"/>
  <c r="T182"/>
  <c r="P182"/>
  <c r="BI179"/>
  <c r="BH179"/>
  <c r="BG179"/>
  <c r="BF179"/>
  <c r="X179"/>
  <c r="V179"/>
  <c r="T179"/>
  <c r="P179"/>
  <c r="BI176"/>
  <c r="BH176"/>
  <c r="BG176"/>
  <c r="BF176"/>
  <c r="X176"/>
  <c r="V176"/>
  <c r="T176"/>
  <c r="P176"/>
  <c r="BI172"/>
  <c r="BH172"/>
  <c r="BG172"/>
  <c r="BF172"/>
  <c r="X172"/>
  <c r="V172"/>
  <c r="T172"/>
  <c r="P172"/>
  <c r="BI168"/>
  <c r="BH168"/>
  <c r="BG168"/>
  <c r="BF168"/>
  <c r="X168"/>
  <c r="V168"/>
  <c r="T168"/>
  <c r="P168"/>
  <c r="BI165"/>
  <c r="BH165"/>
  <c r="BG165"/>
  <c r="BF165"/>
  <c r="X165"/>
  <c r="V165"/>
  <c r="T165"/>
  <c r="P165"/>
  <c r="BI161"/>
  <c r="BH161"/>
  <c r="BG161"/>
  <c r="BF161"/>
  <c r="X161"/>
  <c r="V161"/>
  <c r="T161"/>
  <c r="P161"/>
  <c r="BI158"/>
  <c r="BH158"/>
  <c r="BG158"/>
  <c r="BF158"/>
  <c r="X158"/>
  <c r="V158"/>
  <c r="T158"/>
  <c r="P158"/>
  <c r="BI154"/>
  <c r="BH154"/>
  <c r="BG154"/>
  <c r="BF154"/>
  <c r="X154"/>
  <c r="V154"/>
  <c r="T154"/>
  <c r="P154"/>
  <c r="BI150"/>
  <c r="BH150"/>
  <c r="BG150"/>
  <c r="BF150"/>
  <c r="X150"/>
  <c r="V150"/>
  <c r="T150"/>
  <c r="P150"/>
  <c r="BI144"/>
  <c r="BH144"/>
  <c r="BG144"/>
  <c r="BF144"/>
  <c r="X144"/>
  <c r="V144"/>
  <c r="T144"/>
  <c r="P144"/>
  <c r="BI139"/>
  <c r="BH139"/>
  <c r="BG139"/>
  <c r="BF139"/>
  <c r="X139"/>
  <c r="V139"/>
  <c r="T139"/>
  <c r="P139"/>
  <c r="BI135"/>
  <c r="BH135"/>
  <c r="BG135"/>
  <c r="BF135"/>
  <c r="X135"/>
  <c r="V135"/>
  <c r="T135"/>
  <c r="P135"/>
  <c r="BI132"/>
  <c r="BH132"/>
  <c r="BG132"/>
  <c r="BF132"/>
  <c r="X132"/>
  <c r="V132"/>
  <c r="T132"/>
  <c r="P132"/>
  <c r="BI129"/>
  <c r="BH129"/>
  <c r="BG129"/>
  <c r="BF129"/>
  <c r="X129"/>
  <c r="V129"/>
  <c r="T129"/>
  <c r="P129"/>
  <c r="F120"/>
  <c r="E118"/>
  <c r="F89"/>
  <c r="E87"/>
  <c r="J24"/>
  <c r="E24"/>
  <c r="J92"/>
  <c r="J23"/>
  <c r="J21"/>
  <c r="E21"/>
  <c r="J122"/>
  <c r="J20"/>
  <c r="J18"/>
  <c r="E18"/>
  <c r="F123"/>
  <c r="J17"/>
  <c r="J15"/>
  <c r="E15"/>
  <c r="F122"/>
  <c r="J14"/>
  <c r="J12"/>
  <c r="J89"/>
  <c r="E7"/>
  <c r="E116"/>
  <c i="8" r="R131"/>
  <c r="Q131"/>
  <c r="X131"/>
  <c r="V131"/>
  <c r="T131"/>
  <c r="BK131"/>
  <c r="K39"/>
  <c r="K38"/>
  <c i="1" r="BA102"/>
  <c i="8" r="K37"/>
  <c i="1" r="AZ102"/>
  <c i="8" r="BI333"/>
  <c r="BH333"/>
  <c r="BG333"/>
  <c r="BF333"/>
  <c r="X333"/>
  <c r="V333"/>
  <c r="T333"/>
  <c r="P333"/>
  <c r="BI328"/>
  <c r="BH328"/>
  <c r="BG328"/>
  <c r="BF328"/>
  <c r="X328"/>
  <c r="V328"/>
  <c r="T328"/>
  <c r="P328"/>
  <c r="BI322"/>
  <c r="BH322"/>
  <c r="BG322"/>
  <c r="BF322"/>
  <c r="X322"/>
  <c r="X321"/>
  <c r="V322"/>
  <c r="V321"/>
  <c r="T322"/>
  <c r="T321"/>
  <c r="P322"/>
  <c r="BI318"/>
  <c r="BH318"/>
  <c r="BG318"/>
  <c r="BF318"/>
  <c r="X318"/>
  <c r="V318"/>
  <c r="T318"/>
  <c r="P318"/>
  <c r="BI314"/>
  <c r="BH314"/>
  <c r="BG314"/>
  <c r="BF314"/>
  <c r="X314"/>
  <c r="V314"/>
  <c r="T314"/>
  <c r="P314"/>
  <c r="BI309"/>
  <c r="BH309"/>
  <c r="BG309"/>
  <c r="BF309"/>
  <c r="X309"/>
  <c r="X308"/>
  <c r="V309"/>
  <c r="V308"/>
  <c r="T309"/>
  <c r="T308"/>
  <c r="P309"/>
  <c r="BI304"/>
  <c r="BH304"/>
  <c r="BG304"/>
  <c r="BF304"/>
  <c r="X304"/>
  <c r="V304"/>
  <c r="T304"/>
  <c r="P304"/>
  <c r="BI299"/>
  <c r="BH299"/>
  <c r="BG299"/>
  <c r="BF299"/>
  <c r="X299"/>
  <c r="V299"/>
  <c r="T299"/>
  <c r="P299"/>
  <c r="BI294"/>
  <c r="BH294"/>
  <c r="BG294"/>
  <c r="BF294"/>
  <c r="X294"/>
  <c r="V294"/>
  <c r="T294"/>
  <c r="P294"/>
  <c r="BI289"/>
  <c r="BH289"/>
  <c r="BG289"/>
  <c r="BF289"/>
  <c r="X289"/>
  <c r="V289"/>
  <c r="T289"/>
  <c r="P289"/>
  <c r="BI285"/>
  <c r="BH285"/>
  <c r="BG285"/>
  <c r="BF285"/>
  <c r="X285"/>
  <c r="V285"/>
  <c r="T285"/>
  <c r="P285"/>
  <c r="BI281"/>
  <c r="BH281"/>
  <c r="BG281"/>
  <c r="BF281"/>
  <c r="X281"/>
  <c r="V281"/>
  <c r="T281"/>
  <c r="P281"/>
  <c r="BI279"/>
  <c r="BH279"/>
  <c r="BG279"/>
  <c r="BF279"/>
  <c r="X279"/>
  <c r="V279"/>
  <c r="T279"/>
  <c r="P279"/>
  <c r="BI274"/>
  <c r="BH274"/>
  <c r="BG274"/>
  <c r="BF274"/>
  <c r="X274"/>
  <c r="V274"/>
  <c r="T274"/>
  <c r="P274"/>
  <c r="BI265"/>
  <c r="BH265"/>
  <c r="BG265"/>
  <c r="BF265"/>
  <c r="X265"/>
  <c r="V265"/>
  <c r="T265"/>
  <c r="P265"/>
  <c r="BI260"/>
  <c r="BH260"/>
  <c r="BG260"/>
  <c r="BF260"/>
  <c r="X260"/>
  <c r="V260"/>
  <c r="T260"/>
  <c r="P260"/>
  <c r="BI255"/>
  <c r="BH255"/>
  <c r="BG255"/>
  <c r="BF255"/>
  <c r="X255"/>
  <c r="V255"/>
  <c r="T255"/>
  <c r="P255"/>
  <c r="BI250"/>
  <c r="BH250"/>
  <c r="BG250"/>
  <c r="BF250"/>
  <c r="X250"/>
  <c r="V250"/>
  <c r="T250"/>
  <c r="P250"/>
  <c r="BI244"/>
  <c r="BH244"/>
  <c r="BG244"/>
  <c r="BF244"/>
  <c r="X244"/>
  <c r="X238"/>
  <c r="V244"/>
  <c r="V238"/>
  <c r="T244"/>
  <c r="T238"/>
  <c r="P244"/>
  <c r="BI239"/>
  <c r="BH239"/>
  <c r="BG239"/>
  <c r="BF239"/>
  <c r="X239"/>
  <c r="V239"/>
  <c r="T239"/>
  <c r="P239"/>
  <c r="BI234"/>
  <c r="BH234"/>
  <c r="BG234"/>
  <c r="BF234"/>
  <c r="X234"/>
  <c r="V234"/>
  <c r="T234"/>
  <c r="P234"/>
  <c r="BI231"/>
  <c r="BH231"/>
  <c r="BG231"/>
  <c r="BF231"/>
  <c r="X231"/>
  <c r="V231"/>
  <c r="T231"/>
  <c r="P231"/>
  <c r="BI227"/>
  <c r="BH227"/>
  <c r="BG227"/>
  <c r="BF227"/>
  <c r="X227"/>
  <c r="V227"/>
  <c r="T227"/>
  <c r="P227"/>
  <c r="BI222"/>
  <c r="BH222"/>
  <c r="BG222"/>
  <c r="BF222"/>
  <c r="X222"/>
  <c r="V222"/>
  <c r="T222"/>
  <c r="P222"/>
  <c r="BI216"/>
  <c r="BH216"/>
  <c r="BG216"/>
  <c r="BF216"/>
  <c r="X216"/>
  <c r="V216"/>
  <c r="T216"/>
  <c r="P216"/>
  <c r="BI211"/>
  <c r="BH211"/>
  <c r="BG211"/>
  <c r="BF211"/>
  <c r="X211"/>
  <c r="V211"/>
  <c r="T211"/>
  <c r="P211"/>
  <c r="BI208"/>
  <c r="BH208"/>
  <c r="BG208"/>
  <c r="BF208"/>
  <c r="X208"/>
  <c r="V208"/>
  <c r="T208"/>
  <c r="P208"/>
  <c r="BI204"/>
  <c r="BH204"/>
  <c r="BG204"/>
  <c r="BF204"/>
  <c r="X204"/>
  <c r="V204"/>
  <c r="T204"/>
  <c r="P204"/>
  <c r="BI200"/>
  <c r="BH200"/>
  <c r="BG200"/>
  <c r="BF200"/>
  <c r="X200"/>
  <c r="V200"/>
  <c r="T200"/>
  <c r="P200"/>
  <c r="BI197"/>
  <c r="BH197"/>
  <c r="BG197"/>
  <c r="BF197"/>
  <c r="X197"/>
  <c r="V197"/>
  <c r="T197"/>
  <c r="P197"/>
  <c r="BI189"/>
  <c r="BH189"/>
  <c r="BG189"/>
  <c r="BF189"/>
  <c r="X189"/>
  <c r="V189"/>
  <c r="T189"/>
  <c r="P189"/>
  <c r="BI180"/>
  <c r="BH180"/>
  <c r="BG180"/>
  <c r="BF180"/>
  <c r="X180"/>
  <c r="V180"/>
  <c r="T180"/>
  <c r="P180"/>
  <c r="BI175"/>
  <c r="BH175"/>
  <c r="BG175"/>
  <c r="BF175"/>
  <c r="X175"/>
  <c r="V175"/>
  <c r="T175"/>
  <c r="P175"/>
  <c r="BI170"/>
  <c r="BH170"/>
  <c r="BG170"/>
  <c r="BF170"/>
  <c r="X170"/>
  <c r="V170"/>
  <c r="T170"/>
  <c r="P170"/>
  <c r="BI167"/>
  <c r="BH167"/>
  <c r="BG167"/>
  <c r="BF167"/>
  <c r="X167"/>
  <c r="V167"/>
  <c r="T167"/>
  <c r="P167"/>
  <c r="BI163"/>
  <c r="BH163"/>
  <c r="BG163"/>
  <c r="BF163"/>
  <c r="X163"/>
  <c r="V163"/>
  <c r="T163"/>
  <c r="P163"/>
  <c r="BI158"/>
  <c r="BH158"/>
  <c r="BG158"/>
  <c r="BF158"/>
  <c r="X158"/>
  <c r="V158"/>
  <c r="T158"/>
  <c r="P158"/>
  <c r="BI154"/>
  <c r="BH154"/>
  <c r="BG154"/>
  <c r="BF154"/>
  <c r="X154"/>
  <c r="V154"/>
  <c r="T154"/>
  <c r="P154"/>
  <c r="BI150"/>
  <c r="BH150"/>
  <c r="BG150"/>
  <c r="BF150"/>
  <c r="X150"/>
  <c r="V150"/>
  <c r="T150"/>
  <c r="P150"/>
  <c r="BI146"/>
  <c r="BH146"/>
  <c r="BG146"/>
  <c r="BF146"/>
  <c r="X146"/>
  <c r="V146"/>
  <c r="T146"/>
  <c r="P146"/>
  <c r="BI137"/>
  <c r="BH137"/>
  <c r="BG137"/>
  <c r="BF137"/>
  <c r="X137"/>
  <c r="V137"/>
  <c r="T137"/>
  <c r="P137"/>
  <c r="BI132"/>
  <c r="BH132"/>
  <c r="BG132"/>
  <c r="BF132"/>
  <c r="X132"/>
  <c r="V132"/>
  <c r="T132"/>
  <c r="P132"/>
  <c r="J98"/>
  <c r="I98"/>
  <c r="F123"/>
  <c r="E121"/>
  <c r="F89"/>
  <c r="E87"/>
  <c r="J24"/>
  <c r="E24"/>
  <c r="J92"/>
  <c r="J23"/>
  <c r="J21"/>
  <c r="E21"/>
  <c r="J91"/>
  <c r="J20"/>
  <c r="J18"/>
  <c r="E18"/>
  <c r="F92"/>
  <c r="J17"/>
  <c r="J15"/>
  <c r="E15"/>
  <c r="F125"/>
  <c r="J14"/>
  <c r="J12"/>
  <c r="J123"/>
  <c r="E7"/>
  <c r="E119"/>
  <c i="7" r="K39"/>
  <c r="K38"/>
  <c i="1" r="BA101"/>
  <c i="7" r="K37"/>
  <c i="1" r="AZ101"/>
  <c i="7" r="BI328"/>
  <c r="BH328"/>
  <c r="BG328"/>
  <c r="BF328"/>
  <c r="X328"/>
  <c r="V328"/>
  <c r="T328"/>
  <c r="P328"/>
  <c r="BI324"/>
  <c r="BH324"/>
  <c r="BG324"/>
  <c r="BF324"/>
  <c r="X324"/>
  <c r="V324"/>
  <c r="T324"/>
  <c r="P324"/>
  <c r="BI320"/>
  <c r="BH320"/>
  <c r="BG320"/>
  <c r="BF320"/>
  <c r="X320"/>
  <c r="V320"/>
  <c r="T320"/>
  <c r="P320"/>
  <c r="BI316"/>
  <c r="BH316"/>
  <c r="BG316"/>
  <c r="BF316"/>
  <c r="X316"/>
  <c r="V316"/>
  <c r="T316"/>
  <c r="P316"/>
  <c r="BI312"/>
  <c r="BH312"/>
  <c r="BG312"/>
  <c r="BF312"/>
  <c r="X312"/>
  <c r="V312"/>
  <c r="T312"/>
  <c r="P312"/>
  <c r="BI308"/>
  <c r="BH308"/>
  <c r="BG308"/>
  <c r="BF308"/>
  <c r="X308"/>
  <c r="V308"/>
  <c r="T308"/>
  <c r="P308"/>
  <c r="BI304"/>
  <c r="BH304"/>
  <c r="BG304"/>
  <c r="BF304"/>
  <c r="X304"/>
  <c r="V304"/>
  <c r="T304"/>
  <c r="P304"/>
  <c r="BI301"/>
  <c r="BH301"/>
  <c r="BG301"/>
  <c r="BF301"/>
  <c r="X301"/>
  <c r="V301"/>
  <c r="T301"/>
  <c r="P301"/>
  <c r="BI297"/>
  <c r="BH297"/>
  <c r="BG297"/>
  <c r="BF297"/>
  <c r="X297"/>
  <c r="V297"/>
  <c r="T297"/>
  <c r="P297"/>
  <c r="BI293"/>
  <c r="BH293"/>
  <c r="BG293"/>
  <c r="BF293"/>
  <c r="X293"/>
  <c r="V293"/>
  <c r="T293"/>
  <c r="P293"/>
  <c r="BI289"/>
  <c r="BH289"/>
  <c r="BG289"/>
  <c r="BF289"/>
  <c r="X289"/>
  <c r="V289"/>
  <c r="T289"/>
  <c r="P289"/>
  <c r="BI284"/>
  <c r="BH284"/>
  <c r="BG284"/>
  <c r="BF284"/>
  <c r="X284"/>
  <c r="X283"/>
  <c r="V284"/>
  <c r="V283"/>
  <c r="T284"/>
  <c r="T283"/>
  <c r="P284"/>
  <c r="BI279"/>
  <c r="BH279"/>
  <c r="BG279"/>
  <c r="BF279"/>
  <c r="X279"/>
  <c r="V279"/>
  <c r="T279"/>
  <c r="P279"/>
  <c r="BI275"/>
  <c r="BH275"/>
  <c r="BG275"/>
  <c r="BF275"/>
  <c r="X275"/>
  <c r="V275"/>
  <c r="T275"/>
  <c r="P275"/>
  <c r="BI271"/>
  <c r="BH271"/>
  <c r="BG271"/>
  <c r="BF271"/>
  <c r="X271"/>
  <c r="V271"/>
  <c r="T271"/>
  <c r="P271"/>
  <c r="BI267"/>
  <c r="BH267"/>
  <c r="BG267"/>
  <c r="BF267"/>
  <c r="X267"/>
  <c r="V267"/>
  <c r="T267"/>
  <c r="P267"/>
  <c r="BI264"/>
  <c r="BH264"/>
  <c r="BG264"/>
  <c r="BF264"/>
  <c r="X264"/>
  <c r="V264"/>
  <c r="T264"/>
  <c r="P264"/>
  <c r="BI259"/>
  <c r="BH259"/>
  <c r="BG259"/>
  <c r="BF259"/>
  <c r="X259"/>
  <c r="V259"/>
  <c r="T259"/>
  <c r="P259"/>
  <c r="BI252"/>
  <c r="BH252"/>
  <c r="BG252"/>
  <c r="BF252"/>
  <c r="X252"/>
  <c r="X251"/>
  <c r="V252"/>
  <c r="V251"/>
  <c r="T252"/>
  <c r="T251"/>
  <c r="P252"/>
  <c r="BI247"/>
  <c r="BH247"/>
  <c r="BG247"/>
  <c r="BF247"/>
  <c r="X247"/>
  <c r="V247"/>
  <c r="T247"/>
  <c r="P247"/>
  <c r="BI244"/>
  <c r="BH244"/>
  <c r="BG244"/>
  <c r="BF244"/>
  <c r="X244"/>
  <c r="V244"/>
  <c r="T244"/>
  <c r="P244"/>
  <c r="BI240"/>
  <c r="BH240"/>
  <c r="BG240"/>
  <c r="BF240"/>
  <c r="X240"/>
  <c r="V240"/>
  <c r="T240"/>
  <c r="P240"/>
  <c r="BI236"/>
  <c r="BH236"/>
  <c r="BG236"/>
  <c r="BF236"/>
  <c r="X236"/>
  <c r="V236"/>
  <c r="T236"/>
  <c r="P236"/>
  <c r="BI234"/>
  <c r="BH234"/>
  <c r="BG234"/>
  <c r="BF234"/>
  <c r="X234"/>
  <c r="V234"/>
  <c r="T234"/>
  <c r="P234"/>
  <c r="BI226"/>
  <c r="BH226"/>
  <c r="BG226"/>
  <c r="BF226"/>
  <c r="X226"/>
  <c r="X225"/>
  <c r="V226"/>
  <c r="V225"/>
  <c r="T226"/>
  <c r="T225"/>
  <c r="P226"/>
  <c r="BI221"/>
  <c r="BH221"/>
  <c r="BG221"/>
  <c r="BF221"/>
  <c r="X221"/>
  <c r="V221"/>
  <c r="T221"/>
  <c r="P221"/>
  <c r="BI217"/>
  <c r="BH217"/>
  <c r="BG217"/>
  <c r="BF217"/>
  <c r="X217"/>
  <c r="V217"/>
  <c r="T217"/>
  <c r="P217"/>
  <c r="BI213"/>
  <c r="BH213"/>
  <c r="BG213"/>
  <c r="BF213"/>
  <c r="X213"/>
  <c r="V213"/>
  <c r="T213"/>
  <c r="P213"/>
  <c r="BI208"/>
  <c r="BH208"/>
  <c r="BG208"/>
  <c r="BF208"/>
  <c r="X208"/>
  <c r="V208"/>
  <c r="T208"/>
  <c r="P208"/>
  <c r="BI203"/>
  <c r="BH203"/>
  <c r="BG203"/>
  <c r="BF203"/>
  <c r="X203"/>
  <c r="V203"/>
  <c r="T203"/>
  <c r="P203"/>
  <c r="BI198"/>
  <c r="BH198"/>
  <c r="BG198"/>
  <c r="BF198"/>
  <c r="X198"/>
  <c r="V198"/>
  <c r="T198"/>
  <c r="P198"/>
  <c r="BI194"/>
  <c r="BH194"/>
  <c r="BG194"/>
  <c r="BF194"/>
  <c r="X194"/>
  <c r="V194"/>
  <c r="T194"/>
  <c r="P194"/>
  <c r="BI190"/>
  <c r="BH190"/>
  <c r="BG190"/>
  <c r="BF190"/>
  <c r="X190"/>
  <c r="V190"/>
  <c r="T190"/>
  <c r="P190"/>
  <c r="BI186"/>
  <c r="BH186"/>
  <c r="BG186"/>
  <c r="BF186"/>
  <c r="X186"/>
  <c r="V186"/>
  <c r="T186"/>
  <c r="P186"/>
  <c r="BI182"/>
  <c r="BH182"/>
  <c r="BG182"/>
  <c r="BF182"/>
  <c r="X182"/>
  <c r="V182"/>
  <c r="T182"/>
  <c r="P182"/>
  <c r="BI178"/>
  <c r="BH178"/>
  <c r="BG178"/>
  <c r="BF178"/>
  <c r="X178"/>
  <c r="V178"/>
  <c r="T178"/>
  <c r="P178"/>
  <c r="BI174"/>
  <c r="BH174"/>
  <c r="BG174"/>
  <c r="BF174"/>
  <c r="X174"/>
  <c r="V174"/>
  <c r="T174"/>
  <c r="P174"/>
  <c r="BI170"/>
  <c r="BH170"/>
  <c r="BG170"/>
  <c r="BF170"/>
  <c r="X170"/>
  <c r="V170"/>
  <c r="T170"/>
  <c r="P170"/>
  <c r="BI166"/>
  <c r="BH166"/>
  <c r="BG166"/>
  <c r="BF166"/>
  <c r="X166"/>
  <c r="V166"/>
  <c r="T166"/>
  <c r="P166"/>
  <c r="BI161"/>
  <c r="BH161"/>
  <c r="BG161"/>
  <c r="BF161"/>
  <c r="X161"/>
  <c r="X160"/>
  <c r="V161"/>
  <c r="V160"/>
  <c r="T161"/>
  <c r="T160"/>
  <c r="P161"/>
  <c r="BI156"/>
  <c r="BH156"/>
  <c r="BG156"/>
  <c r="BF156"/>
  <c r="X156"/>
  <c r="V156"/>
  <c r="T156"/>
  <c r="P156"/>
  <c r="BI152"/>
  <c r="BH152"/>
  <c r="BG152"/>
  <c r="BF152"/>
  <c r="X152"/>
  <c r="V152"/>
  <c r="T152"/>
  <c r="P152"/>
  <c r="BI148"/>
  <c r="BH148"/>
  <c r="BG148"/>
  <c r="BF148"/>
  <c r="X148"/>
  <c r="V148"/>
  <c r="T148"/>
  <c r="P148"/>
  <c r="BI144"/>
  <c r="BH144"/>
  <c r="BG144"/>
  <c r="BF144"/>
  <c r="X144"/>
  <c r="V144"/>
  <c r="T144"/>
  <c r="P144"/>
  <c r="BI140"/>
  <c r="BH140"/>
  <c r="BG140"/>
  <c r="BF140"/>
  <c r="X140"/>
  <c r="V140"/>
  <c r="T140"/>
  <c r="P140"/>
  <c r="BI136"/>
  <c r="BH136"/>
  <c r="BG136"/>
  <c r="BF136"/>
  <c r="X136"/>
  <c r="V136"/>
  <c r="T136"/>
  <c r="P136"/>
  <c r="BI132"/>
  <c r="BH132"/>
  <c r="BG132"/>
  <c r="BF132"/>
  <c r="X132"/>
  <c r="V132"/>
  <c r="T132"/>
  <c r="P132"/>
  <c r="F123"/>
  <c r="E121"/>
  <c r="F89"/>
  <c r="E87"/>
  <c r="J24"/>
  <c r="E24"/>
  <c r="J126"/>
  <c r="J23"/>
  <c r="J21"/>
  <c r="E21"/>
  <c r="J91"/>
  <c r="J20"/>
  <c r="J18"/>
  <c r="E18"/>
  <c r="F126"/>
  <c r="J17"/>
  <c r="J15"/>
  <c r="E15"/>
  <c r="F125"/>
  <c r="J14"/>
  <c r="J12"/>
  <c r="J123"/>
  <c r="E7"/>
  <c r="E119"/>
  <c i="6" r="K39"/>
  <c r="K38"/>
  <c i="1" r="BA100"/>
  <c i="6" r="K37"/>
  <c i="1" r="AZ100"/>
  <c i="6" r="BI428"/>
  <c r="BH428"/>
  <c r="BG428"/>
  <c r="BF428"/>
  <c r="X428"/>
  <c r="V428"/>
  <c r="T428"/>
  <c r="P428"/>
  <c r="BI425"/>
  <c r="BH425"/>
  <c r="BG425"/>
  <c r="BF425"/>
  <c r="X425"/>
  <c r="V425"/>
  <c r="T425"/>
  <c r="P425"/>
  <c r="BI423"/>
  <c r="BH423"/>
  <c r="BG423"/>
  <c r="BF423"/>
  <c r="X423"/>
  <c r="V423"/>
  <c r="T423"/>
  <c r="P423"/>
  <c r="BI420"/>
  <c r="BH420"/>
  <c r="BG420"/>
  <c r="BF420"/>
  <c r="X420"/>
  <c r="V420"/>
  <c r="T420"/>
  <c r="P420"/>
  <c r="BI415"/>
  <c r="BH415"/>
  <c r="BG415"/>
  <c r="BF415"/>
  <c r="X415"/>
  <c r="X414"/>
  <c r="V415"/>
  <c r="V414"/>
  <c r="T415"/>
  <c r="T414"/>
  <c r="P415"/>
  <c r="BI410"/>
  <c r="BH410"/>
  <c r="BG410"/>
  <c r="BF410"/>
  <c r="X410"/>
  <c r="V410"/>
  <c r="T410"/>
  <c r="P410"/>
  <c r="BI407"/>
  <c r="BH407"/>
  <c r="BG407"/>
  <c r="BF407"/>
  <c r="X407"/>
  <c r="V407"/>
  <c r="T407"/>
  <c r="P407"/>
  <c r="BI404"/>
  <c r="BH404"/>
  <c r="BG404"/>
  <c r="BF404"/>
  <c r="X404"/>
  <c r="V404"/>
  <c r="T404"/>
  <c r="P404"/>
  <c r="BI399"/>
  <c r="BH399"/>
  <c r="BG399"/>
  <c r="BF399"/>
  <c r="X399"/>
  <c r="V399"/>
  <c r="T399"/>
  <c r="P399"/>
  <c r="BI397"/>
  <c r="BH397"/>
  <c r="BG397"/>
  <c r="BF397"/>
  <c r="X397"/>
  <c r="V397"/>
  <c r="T397"/>
  <c r="P397"/>
  <c r="BI395"/>
  <c r="BH395"/>
  <c r="BG395"/>
  <c r="BF395"/>
  <c r="X395"/>
  <c r="V395"/>
  <c r="T395"/>
  <c r="P395"/>
  <c r="BI392"/>
  <c r="BH392"/>
  <c r="BG392"/>
  <c r="BF392"/>
  <c r="X392"/>
  <c r="V392"/>
  <c r="T392"/>
  <c r="P392"/>
  <c r="BI390"/>
  <c r="BH390"/>
  <c r="BG390"/>
  <c r="BF390"/>
  <c r="X390"/>
  <c r="V390"/>
  <c r="T390"/>
  <c r="P390"/>
  <c r="BI387"/>
  <c r="BH387"/>
  <c r="BG387"/>
  <c r="BF387"/>
  <c r="X387"/>
  <c r="V387"/>
  <c r="T387"/>
  <c r="P387"/>
  <c r="BI383"/>
  <c r="BH383"/>
  <c r="BG383"/>
  <c r="BF383"/>
  <c r="X383"/>
  <c r="V383"/>
  <c r="T383"/>
  <c r="P383"/>
  <c r="BI381"/>
  <c r="BH381"/>
  <c r="BG381"/>
  <c r="BF381"/>
  <c r="X381"/>
  <c r="V381"/>
  <c r="T381"/>
  <c r="P381"/>
  <c r="BI378"/>
  <c r="BH378"/>
  <c r="BG378"/>
  <c r="BF378"/>
  <c r="X378"/>
  <c r="V378"/>
  <c r="T378"/>
  <c r="P378"/>
  <c r="BI376"/>
  <c r="BH376"/>
  <c r="BG376"/>
  <c r="BF376"/>
  <c r="X376"/>
  <c r="V376"/>
  <c r="T376"/>
  <c r="P376"/>
  <c r="BI373"/>
  <c r="BH373"/>
  <c r="BG373"/>
  <c r="BF373"/>
  <c r="X373"/>
  <c r="V373"/>
  <c r="T373"/>
  <c r="P373"/>
  <c r="BI371"/>
  <c r="BH371"/>
  <c r="BG371"/>
  <c r="BF371"/>
  <c r="X371"/>
  <c r="V371"/>
  <c r="T371"/>
  <c r="P371"/>
  <c r="BI368"/>
  <c r="BH368"/>
  <c r="BG368"/>
  <c r="BF368"/>
  <c r="X368"/>
  <c r="V368"/>
  <c r="T368"/>
  <c r="P368"/>
  <c r="BI365"/>
  <c r="BH365"/>
  <c r="BG365"/>
  <c r="BF365"/>
  <c r="X365"/>
  <c r="V365"/>
  <c r="T365"/>
  <c r="P365"/>
  <c r="BI362"/>
  <c r="BH362"/>
  <c r="BG362"/>
  <c r="BF362"/>
  <c r="X362"/>
  <c r="V362"/>
  <c r="T362"/>
  <c r="P362"/>
  <c r="BI359"/>
  <c r="BH359"/>
  <c r="BG359"/>
  <c r="BF359"/>
  <c r="X359"/>
  <c r="V359"/>
  <c r="T359"/>
  <c r="P359"/>
  <c r="BI356"/>
  <c r="BH356"/>
  <c r="BG356"/>
  <c r="BF356"/>
  <c r="X356"/>
  <c r="V356"/>
  <c r="T356"/>
  <c r="P356"/>
  <c r="BI353"/>
  <c r="BH353"/>
  <c r="BG353"/>
  <c r="BF353"/>
  <c r="X353"/>
  <c r="V353"/>
  <c r="T353"/>
  <c r="P353"/>
  <c r="BI351"/>
  <c r="BH351"/>
  <c r="BG351"/>
  <c r="BF351"/>
  <c r="X351"/>
  <c r="V351"/>
  <c r="T351"/>
  <c r="P351"/>
  <c r="BI348"/>
  <c r="BH348"/>
  <c r="BG348"/>
  <c r="BF348"/>
  <c r="X348"/>
  <c r="V348"/>
  <c r="T348"/>
  <c r="P348"/>
  <c r="BI346"/>
  <c r="BH346"/>
  <c r="BG346"/>
  <c r="BF346"/>
  <c r="X346"/>
  <c r="V346"/>
  <c r="T346"/>
  <c r="P346"/>
  <c r="BI343"/>
  <c r="BH343"/>
  <c r="BG343"/>
  <c r="BF343"/>
  <c r="X343"/>
  <c r="V343"/>
  <c r="T343"/>
  <c r="P343"/>
  <c r="BI341"/>
  <c r="BH341"/>
  <c r="BG341"/>
  <c r="BF341"/>
  <c r="X341"/>
  <c r="V341"/>
  <c r="T341"/>
  <c r="P341"/>
  <c r="BI338"/>
  <c r="BH338"/>
  <c r="BG338"/>
  <c r="BF338"/>
  <c r="X338"/>
  <c r="V338"/>
  <c r="T338"/>
  <c r="P338"/>
  <c r="BI336"/>
  <c r="BH336"/>
  <c r="BG336"/>
  <c r="BF336"/>
  <c r="X336"/>
  <c r="V336"/>
  <c r="T336"/>
  <c r="P336"/>
  <c r="BI333"/>
  <c r="BH333"/>
  <c r="BG333"/>
  <c r="BF333"/>
  <c r="X333"/>
  <c r="V333"/>
  <c r="T333"/>
  <c r="P333"/>
  <c r="BI331"/>
  <c r="BH331"/>
  <c r="BG331"/>
  <c r="BF331"/>
  <c r="X331"/>
  <c r="V331"/>
  <c r="T331"/>
  <c r="P331"/>
  <c r="BI328"/>
  <c r="BH328"/>
  <c r="BG328"/>
  <c r="BF328"/>
  <c r="X328"/>
  <c r="V328"/>
  <c r="T328"/>
  <c r="P328"/>
  <c r="BI326"/>
  <c r="BH326"/>
  <c r="BG326"/>
  <c r="BF326"/>
  <c r="X326"/>
  <c r="V326"/>
  <c r="T326"/>
  <c r="P326"/>
  <c r="BI324"/>
  <c r="BH324"/>
  <c r="BG324"/>
  <c r="BF324"/>
  <c r="X324"/>
  <c r="V324"/>
  <c r="T324"/>
  <c r="P324"/>
  <c r="BI321"/>
  <c r="BH321"/>
  <c r="BG321"/>
  <c r="BF321"/>
  <c r="X321"/>
  <c r="V321"/>
  <c r="T321"/>
  <c r="P321"/>
  <c r="BI317"/>
  <c r="BH317"/>
  <c r="BG317"/>
  <c r="BF317"/>
  <c r="X317"/>
  <c r="V317"/>
  <c r="T317"/>
  <c r="P317"/>
  <c r="BI313"/>
  <c r="BH313"/>
  <c r="BG313"/>
  <c r="BF313"/>
  <c r="X313"/>
  <c r="V313"/>
  <c r="T313"/>
  <c r="P313"/>
  <c r="BI311"/>
  <c r="BH311"/>
  <c r="BG311"/>
  <c r="BF311"/>
  <c r="X311"/>
  <c r="V311"/>
  <c r="T311"/>
  <c r="P311"/>
  <c r="BI309"/>
  <c r="BH309"/>
  <c r="BG309"/>
  <c r="BF309"/>
  <c r="X309"/>
  <c r="V309"/>
  <c r="T309"/>
  <c r="P309"/>
  <c r="BI307"/>
  <c r="BH307"/>
  <c r="BG307"/>
  <c r="BF307"/>
  <c r="X307"/>
  <c r="V307"/>
  <c r="T307"/>
  <c r="P307"/>
  <c r="BI305"/>
  <c r="BH305"/>
  <c r="BG305"/>
  <c r="BF305"/>
  <c r="X305"/>
  <c r="V305"/>
  <c r="T305"/>
  <c r="P305"/>
  <c r="BI303"/>
  <c r="BH303"/>
  <c r="BG303"/>
  <c r="BF303"/>
  <c r="X303"/>
  <c r="V303"/>
  <c r="T303"/>
  <c r="P303"/>
  <c r="BI300"/>
  <c r="BH300"/>
  <c r="BG300"/>
  <c r="BF300"/>
  <c r="X300"/>
  <c r="V300"/>
  <c r="T300"/>
  <c r="P300"/>
  <c r="BI298"/>
  <c r="BH298"/>
  <c r="BG298"/>
  <c r="BF298"/>
  <c r="X298"/>
  <c r="V298"/>
  <c r="T298"/>
  <c r="P298"/>
  <c r="BI295"/>
  <c r="BH295"/>
  <c r="BG295"/>
  <c r="BF295"/>
  <c r="X295"/>
  <c r="V295"/>
  <c r="T295"/>
  <c r="P295"/>
  <c r="BI293"/>
  <c r="BH293"/>
  <c r="BG293"/>
  <c r="BF293"/>
  <c r="X293"/>
  <c r="V293"/>
  <c r="T293"/>
  <c r="P293"/>
  <c r="BI290"/>
  <c r="BH290"/>
  <c r="BG290"/>
  <c r="BF290"/>
  <c r="X290"/>
  <c r="V290"/>
  <c r="T290"/>
  <c r="P290"/>
  <c r="BI288"/>
  <c r="BH288"/>
  <c r="BG288"/>
  <c r="BF288"/>
  <c r="X288"/>
  <c r="V288"/>
  <c r="T288"/>
  <c r="P288"/>
  <c r="BI286"/>
  <c r="BH286"/>
  <c r="BG286"/>
  <c r="BF286"/>
  <c r="X286"/>
  <c r="V286"/>
  <c r="T286"/>
  <c r="P286"/>
  <c r="BI282"/>
  <c r="BH282"/>
  <c r="BG282"/>
  <c r="BF282"/>
  <c r="X282"/>
  <c r="V282"/>
  <c r="T282"/>
  <c r="P282"/>
  <c r="BI280"/>
  <c r="BH280"/>
  <c r="BG280"/>
  <c r="BF280"/>
  <c r="X280"/>
  <c r="V280"/>
  <c r="T280"/>
  <c r="P280"/>
  <c r="BI277"/>
  <c r="BH277"/>
  <c r="BG277"/>
  <c r="BF277"/>
  <c r="X277"/>
  <c r="V277"/>
  <c r="T277"/>
  <c r="P277"/>
  <c r="BI275"/>
  <c r="BH275"/>
  <c r="BG275"/>
  <c r="BF275"/>
  <c r="X275"/>
  <c r="V275"/>
  <c r="T275"/>
  <c r="P275"/>
  <c r="BI273"/>
  <c r="BH273"/>
  <c r="BG273"/>
  <c r="BF273"/>
  <c r="X273"/>
  <c r="V273"/>
  <c r="T273"/>
  <c r="P273"/>
  <c r="BI269"/>
  <c r="BH269"/>
  <c r="BG269"/>
  <c r="BF269"/>
  <c r="X269"/>
  <c r="V269"/>
  <c r="T269"/>
  <c r="P269"/>
  <c r="BI266"/>
  <c r="BH266"/>
  <c r="BG266"/>
  <c r="BF266"/>
  <c r="X266"/>
  <c r="V266"/>
  <c r="T266"/>
  <c r="P266"/>
  <c r="BI263"/>
  <c r="BH263"/>
  <c r="BG263"/>
  <c r="BF263"/>
  <c r="X263"/>
  <c r="V263"/>
  <c r="T263"/>
  <c r="P263"/>
  <c r="BI260"/>
  <c r="BH260"/>
  <c r="BG260"/>
  <c r="BF260"/>
  <c r="X260"/>
  <c r="V260"/>
  <c r="T260"/>
  <c r="P260"/>
  <c r="BI257"/>
  <c r="BH257"/>
  <c r="BG257"/>
  <c r="BF257"/>
  <c r="X257"/>
  <c r="V257"/>
  <c r="T257"/>
  <c r="P257"/>
  <c r="BI254"/>
  <c r="BH254"/>
  <c r="BG254"/>
  <c r="BF254"/>
  <c r="X254"/>
  <c r="V254"/>
  <c r="T254"/>
  <c r="P254"/>
  <c r="BI251"/>
  <c r="BH251"/>
  <c r="BG251"/>
  <c r="BF251"/>
  <c r="X251"/>
  <c r="V251"/>
  <c r="T251"/>
  <c r="P251"/>
  <c r="BI248"/>
  <c r="BH248"/>
  <c r="BG248"/>
  <c r="BF248"/>
  <c r="X248"/>
  <c r="V248"/>
  <c r="T248"/>
  <c r="P248"/>
  <c r="BI243"/>
  <c r="BH243"/>
  <c r="BG243"/>
  <c r="BF243"/>
  <c r="X243"/>
  <c r="V243"/>
  <c r="T243"/>
  <c r="P243"/>
  <c r="BI239"/>
  <c r="BH239"/>
  <c r="BG239"/>
  <c r="BF239"/>
  <c r="X239"/>
  <c r="V239"/>
  <c r="T239"/>
  <c r="P239"/>
  <c r="BI237"/>
  <c r="BH237"/>
  <c r="BG237"/>
  <c r="BF237"/>
  <c r="X237"/>
  <c r="V237"/>
  <c r="T237"/>
  <c r="P237"/>
  <c r="BI235"/>
  <c r="BH235"/>
  <c r="BG235"/>
  <c r="BF235"/>
  <c r="X235"/>
  <c r="V235"/>
  <c r="T235"/>
  <c r="P235"/>
  <c r="BI231"/>
  <c r="BH231"/>
  <c r="BG231"/>
  <c r="BF231"/>
  <c r="X231"/>
  <c r="V231"/>
  <c r="T231"/>
  <c r="P231"/>
  <c r="BI225"/>
  <c r="BH225"/>
  <c r="BG225"/>
  <c r="BF225"/>
  <c r="X225"/>
  <c r="V225"/>
  <c r="T225"/>
  <c r="P225"/>
  <c r="BI221"/>
  <c r="BH221"/>
  <c r="BG221"/>
  <c r="BF221"/>
  <c r="X221"/>
  <c r="V221"/>
  <c r="T221"/>
  <c r="P221"/>
  <c r="BI217"/>
  <c r="BH217"/>
  <c r="BG217"/>
  <c r="BF217"/>
  <c r="X217"/>
  <c r="V217"/>
  <c r="T217"/>
  <c r="P217"/>
  <c r="BI211"/>
  <c r="BH211"/>
  <c r="BG211"/>
  <c r="BF211"/>
  <c r="X211"/>
  <c r="V211"/>
  <c r="T211"/>
  <c r="P211"/>
  <c r="BI206"/>
  <c r="BH206"/>
  <c r="BG206"/>
  <c r="BF206"/>
  <c r="X206"/>
  <c r="V206"/>
  <c r="T206"/>
  <c r="P206"/>
  <c r="BI201"/>
  <c r="BH201"/>
  <c r="BG201"/>
  <c r="BF201"/>
  <c r="X201"/>
  <c r="V201"/>
  <c r="T201"/>
  <c r="P201"/>
  <c r="BI198"/>
  <c r="BH198"/>
  <c r="BG198"/>
  <c r="BF198"/>
  <c r="X198"/>
  <c r="V198"/>
  <c r="T198"/>
  <c r="P198"/>
  <c r="BI194"/>
  <c r="BH194"/>
  <c r="BG194"/>
  <c r="BF194"/>
  <c r="X194"/>
  <c r="V194"/>
  <c r="T194"/>
  <c r="P194"/>
  <c r="BI187"/>
  <c r="BH187"/>
  <c r="BG187"/>
  <c r="BF187"/>
  <c r="X187"/>
  <c r="V187"/>
  <c r="T187"/>
  <c r="P187"/>
  <c r="BI183"/>
  <c r="BH183"/>
  <c r="BG183"/>
  <c r="BF183"/>
  <c r="X183"/>
  <c r="V183"/>
  <c r="T183"/>
  <c r="P183"/>
  <c r="BI179"/>
  <c r="BH179"/>
  <c r="BG179"/>
  <c r="BF179"/>
  <c r="X179"/>
  <c r="V179"/>
  <c r="T179"/>
  <c r="P179"/>
  <c r="BI175"/>
  <c r="BH175"/>
  <c r="BG175"/>
  <c r="BF175"/>
  <c r="X175"/>
  <c r="V175"/>
  <c r="T175"/>
  <c r="P175"/>
  <c r="BI172"/>
  <c r="BH172"/>
  <c r="BG172"/>
  <c r="BF172"/>
  <c r="X172"/>
  <c r="V172"/>
  <c r="T172"/>
  <c r="P172"/>
  <c r="BI169"/>
  <c r="BH169"/>
  <c r="BG169"/>
  <c r="BF169"/>
  <c r="X169"/>
  <c r="V169"/>
  <c r="T169"/>
  <c r="P169"/>
  <c r="BI166"/>
  <c r="BH166"/>
  <c r="BG166"/>
  <c r="BF166"/>
  <c r="X166"/>
  <c r="V166"/>
  <c r="T166"/>
  <c r="P166"/>
  <c r="BI162"/>
  <c r="BH162"/>
  <c r="BG162"/>
  <c r="BF162"/>
  <c r="X162"/>
  <c r="V162"/>
  <c r="T162"/>
  <c r="P162"/>
  <c r="BI159"/>
  <c r="BH159"/>
  <c r="BG159"/>
  <c r="BF159"/>
  <c r="X159"/>
  <c r="V159"/>
  <c r="T159"/>
  <c r="P159"/>
  <c r="BI155"/>
  <c r="BH155"/>
  <c r="BG155"/>
  <c r="BF155"/>
  <c r="X155"/>
  <c r="V155"/>
  <c r="T155"/>
  <c r="P155"/>
  <c r="BI149"/>
  <c r="BH149"/>
  <c r="BG149"/>
  <c r="BF149"/>
  <c r="X149"/>
  <c r="V149"/>
  <c r="T149"/>
  <c r="P149"/>
  <c r="BI145"/>
  <c r="BH145"/>
  <c r="BG145"/>
  <c r="BF145"/>
  <c r="X145"/>
  <c r="V145"/>
  <c r="T145"/>
  <c r="P145"/>
  <c r="BI141"/>
  <c r="BH141"/>
  <c r="BG141"/>
  <c r="BF141"/>
  <c r="X141"/>
  <c r="V141"/>
  <c r="T141"/>
  <c r="P141"/>
  <c r="BI137"/>
  <c r="BH137"/>
  <c r="BG137"/>
  <c r="BF137"/>
  <c r="X137"/>
  <c r="V137"/>
  <c r="T137"/>
  <c r="P137"/>
  <c r="BI133"/>
  <c r="BH133"/>
  <c r="BG133"/>
  <c r="BF133"/>
  <c r="X133"/>
  <c r="V133"/>
  <c r="T133"/>
  <c r="P133"/>
  <c r="BI129"/>
  <c r="BH129"/>
  <c r="BG129"/>
  <c r="BF129"/>
  <c r="X129"/>
  <c r="V129"/>
  <c r="T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5" r="K41"/>
  <c r="K40"/>
  <c i="1" r="BA99"/>
  <c i="5" r="K39"/>
  <c i="1" r="AZ99"/>
  <c i="5" r="BI205"/>
  <c r="BH205"/>
  <c r="BG205"/>
  <c r="BF205"/>
  <c r="X205"/>
  <c r="X204"/>
  <c r="V205"/>
  <c r="V204"/>
  <c r="T205"/>
  <c r="T204"/>
  <c r="P205"/>
  <c r="BI201"/>
  <c r="BH201"/>
  <c r="BG201"/>
  <c r="BF201"/>
  <c r="X201"/>
  <c r="V201"/>
  <c r="T201"/>
  <c r="P201"/>
  <c r="BI198"/>
  <c r="BH198"/>
  <c r="BG198"/>
  <c r="BF198"/>
  <c r="X198"/>
  <c r="V198"/>
  <c r="T198"/>
  <c r="P198"/>
  <c r="BI194"/>
  <c r="BH194"/>
  <c r="BG194"/>
  <c r="BF194"/>
  <c r="X194"/>
  <c r="V194"/>
  <c r="T194"/>
  <c r="P194"/>
  <c r="BI190"/>
  <c r="BH190"/>
  <c r="BG190"/>
  <c r="BF190"/>
  <c r="X190"/>
  <c r="V190"/>
  <c r="T190"/>
  <c r="P190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3"/>
  <c r="BH183"/>
  <c r="BG183"/>
  <c r="BF183"/>
  <c r="X183"/>
  <c r="V183"/>
  <c r="T183"/>
  <c r="P183"/>
  <c r="BI181"/>
  <c r="BH181"/>
  <c r="BG181"/>
  <c r="BF181"/>
  <c r="X181"/>
  <c r="V181"/>
  <c r="T181"/>
  <c r="P181"/>
  <c r="BI178"/>
  <c r="BH178"/>
  <c r="BG178"/>
  <c r="BF178"/>
  <c r="X178"/>
  <c r="V178"/>
  <c r="T178"/>
  <c r="P178"/>
  <c r="BI174"/>
  <c r="BH174"/>
  <c r="BG174"/>
  <c r="BF174"/>
  <c r="X174"/>
  <c r="V174"/>
  <c r="T174"/>
  <c r="P174"/>
  <c r="BI171"/>
  <c r="BH171"/>
  <c r="BG171"/>
  <c r="BF171"/>
  <c r="X171"/>
  <c r="V171"/>
  <c r="T171"/>
  <c r="P171"/>
  <c r="BI167"/>
  <c r="BH167"/>
  <c r="BG167"/>
  <c r="BF167"/>
  <c r="X167"/>
  <c r="V167"/>
  <c r="T167"/>
  <c r="P167"/>
  <c r="BI165"/>
  <c r="BH165"/>
  <c r="BG165"/>
  <c r="BF165"/>
  <c r="X165"/>
  <c r="V165"/>
  <c r="T165"/>
  <c r="P165"/>
  <c r="BI162"/>
  <c r="BH162"/>
  <c r="BG162"/>
  <c r="BF162"/>
  <c r="X162"/>
  <c r="V162"/>
  <c r="T162"/>
  <c r="P162"/>
  <c r="BI159"/>
  <c r="BH159"/>
  <c r="BG159"/>
  <c r="BF159"/>
  <c r="X159"/>
  <c r="V159"/>
  <c r="T159"/>
  <c r="P159"/>
  <c r="BI156"/>
  <c r="BH156"/>
  <c r="BG156"/>
  <c r="BF156"/>
  <c r="X156"/>
  <c r="V156"/>
  <c r="T156"/>
  <c r="P156"/>
  <c r="BI153"/>
  <c r="BH153"/>
  <c r="BG153"/>
  <c r="BF153"/>
  <c r="X153"/>
  <c r="V153"/>
  <c r="T153"/>
  <c r="P153"/>
  <c r="BI151"/>
  <c r="BH151"/>
  <c r="BG151"/>
  <c r="BF151"/>
  <c r="X151"/>
  <c r="V151"/>
  <c r="T151"/>
  <c r="P151"/>
  <c r="BI148"/>
  <c r="BH148"/>
  <c r="BG148"/>
  <c r="BF148"/>
  <c r="X148"/>
  <c r="V148"/>
  <c r="T148"/>
  <c r="P148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V130"/>
  <c r="T130"/>
  <c r="P130"/>
  <c r="F121"/>
  <c r="E119"/>
  <c r="F91"/>
  <c r="E89"/>
  <c r="J26"/>
  <c r="E26"/>
  <c r="J94"/>
  <c r="J25"/>
  <c r="J23"/>
  <c r="E23"/>
  <c r="J93"/>
  <c r="J22"/>
  <c r="J20"/>
  <c r="E20"/>
  <c r="F94"/>
  <c r="J19"/>
  <c r="J17"/>
  <c r="E17"/>
  <c r="F93"/>
  <c r="J16"/>
  <c r="J14"/>
  <c r="J121"/>
  <c r="E7"/>
  <c r="E115"/>
  <c i="4" r="K41"/>
  <c r="K40"/>
  <c i="1" r="BA98"/>
  <c i="4" r="K39"/>
  <c i="1" r="AZ98"/>
  <c i="4" r="BI242"/>
  <c r="BH242"/>
  <c r="BG242"/>
  <c r="BF242"/>
  <c r="X242"/>
  <c r="V242"/>
  <c r="T242"/>
  <c r="P242"/>
  <c r="BI239"/>
  <c r="BH239"/>
  <c r="BG239"/>
  <c r="BF239"/>
  <c r="X239"/>
  <c r="V239"/>
  <c r="T239"/>
  <c r="P239"/>
  <c r="BI236"/>
  <c r="BH236"/>
  <c r="BG236"/>
  <c r="BF236"/>
  <c r="X236"/>
  <c r="V236"/>
  <c r="T236"/>
  <c r="P236"/>
  <c r="BI233"/>
  <c r="BH233"/>
  <c r="BG233"/>
  <c r="BF233"/>
  <c r="X233"/>
  <c r="V233"/>
  <c r="T233"/>
  <c r="P233"/>
  <c r="BI230"/>
  <c r="BH230"/>
  <c r="BG230"/>
  <c r="BF230"/>
  <c r="X230"/>
  <c r="V230"/>
  <c r="T230"/>
  <c r="P230"/>
  <c r="BI227"/>
  <c r="BH227"/>
  <c r="BG227"/>
  <c r="BF227"/>
  <c r="X227"/>
  <c r="V227"/>
  <c r="T227"/>
  <c r="P227"/>
  <c r="BI225"/>
  <c r="BH225"/>
  <c r="BG225"/>
  <c r="BF225"/>
  <c r="X225"/>
  <c r="V225"/>
  <c r="T225"/>
  <c r="P225"/>
  <c r="BI222"/>
  <c r="BH222"/>
  <c r="BG222"/>
  <c r="BF222"/>
  <c r="X222"/>
  <c r="V222"/>
  <c r="T222"/>
  <c r="P222"/>
  <c r="BI219"/>
  <c r="BH219"/>
  <c r="BG219"/>
  <c r="BF219"/>
  <c r="X219"/>
  <c r="V219"/>
  <c r="T219"/>
  <c r="P219"/>
  <c r="BI217"/>
  <c r="BH217"/>
  <c r="BG217"/>
  <c r="BF217"/>
  <c r="X217"/>
  <c r="V217"/>
  <c r="T217"/>
  <c r="P217"/>
  <c r="BI211"/>
  <c r="BH211"/>
  <c r="BG211"/>
  <c r="BF211"/>
  <c r="X211"/>
  <c r="V211"/>
  <c r="T211"/>
  <c r="P211"/>
  <c r="BI207"/>
  <c r="BH207"/>
  <c r="BG207"/>
  <c r="BF207"/>
  <c r="X207"/>
  <c r="V207"/>
  <c r="T207"/>
  <c r="P207"/>
  <c r="BI204"/>
  <c r="BH204"/>
  <c r="BG204"/>
  <c r="BF204"/>
  <c r="X204"/>
  <c r="V204"/>
  <c r="T204"/>
  <c r="P204"/>
  <c r="BI202"/>
  <c r="BH202"/>
  <c r="BG202"/>
  <c r="BF202"/>
  <c r="X202"/>
  <c r="V202"/>
  <c r="T202"/>
  <c r="P202"/>
  <c r="BI199"/>
  <c r="BH199"/>
  <c r="BG199"/>
  <c r="BF199"/>
  <c r="X199"/>
  <c r="V199"/>
  <c r="T199"/>
  <c r="P199"/>
  <c r="BI197"/>
  <c r="BH197"/>
  <c r="BG197"/>
  <c r="BF197"/>
  <c r="X197"/>
  <c r="V197"/>
  <c r="T197"/>
  <c r="P197"/>
  <c r="BI194"/>
  <c r="BH194"/>
  <c r="BG194"/>
  <c r="BF194"/>
  <c r="X194"/>
  <c r="V194"/>
  <c r="T194"/>
  <c r="P194"/>
  <c r="BI191"/>
  <c r="BH191"/>
  <c r="BG191"/>
  <c r="BF191"/>
  <c r="X191"/>
  <c r="V191"/>
  <c r="T191"/>
  <c r="P191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3"/>
  <c r="BH183"/>
  <c r="BG183"/>
  <c r="BF183"/>
  <c r="X183"/>
  <c r="V183"/>
  <c r="T183"/>
  <c r="P183"/>
  <c r="BI180"/>
  <c r="BH180"/>
  <c r="BG180"/>
  <c r="BF180"/>
  <c r="X180"/>
  <c r="V180"/>
  <c r="T180"/>
  <c r="P180"/>
  <c r="BI177"/>
  <c r="BH177"/>
  <c r="BG177"/>
  <c r="BF177"/>
  <c r="X177"/>
  <c r="V177"/>
  <c r="T177"/>
  <c r="P177"/>
  <c r="BI174"/>
  <c r="BH174"/>
  <c r="BG174"/>
  <c r="BF174"/>
  <c r="X174"/>
  <c r="V174"/>
  <c r="T174"/>
  <c r="P174"/>
  <c r="BI171"/>
  <c r="BH171"/>
  <c r="BG171"/>
  <c r="BF171"/>
  <c r="X171"/>
  <c r="V171"/>
  <c r="T171"/>
  <c r="P171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3"/>
  <c r="BH163"/>
  <c r="BG163"/>
  <c r="BF163"/>
  <c r="X163"/>
  <c r="V163"/>
  <c r="T163"/>
  <c r="P163"/>
  <c r="BI160"/>
  <c r="BH160"/>
  <c r="BG160"/>
  <c r="BF160"/>
  <c r="X160"/>
  <c r="V160"/>
  <c r="T160"/>
  <c r="P160"/>
  <c r="BI157"/>
  <c r="BH157"/>
  <c r="BG157"/>
  <c r="BF157"/>
  <c r="X157"/>
  <c r="V157"/>
  <c r="T157"/>
  <c r="P157"/>
  <c r="BI154"/>
  <c r="BH154"/>
  <c r="BG154"/>
  <c r="BF154"/>
  <c r="X154"/>
  <c r="V154"/>
  <c r="T154"/>
  <c r="P154"/>
  <c r="BI151"/>
  <c r="BH151"/>
  <c r="BG151"/>
  <c r="BF151"/>
  <c r="X151"/>
  <c r="V151"/>
  <c r="T151"/>
  <c r="P151"/>
  <c r="BI147"/>
  <c r="BH147"/>
  <c r="BG147"/>
  <c r="BF147"/>
  <c r="X147"/>
  <c r="X146"/>
  <c r="V147"/>
  <c r="V146"/>
  <c r="T147"/>
  <c r="T146"/>
  <c r="P147"/>
  <c r="BI142"/>
  <c r="BH142"/>
  <c r="BG142"/>
  <c r="BF142"/>
  <c r="X142"/>
  <c r="V142"/>
  <c r="T142"/>
  <c r="P142"/>
  <c r="BI138"/>
  <c r="BH138"/>
  <c r="BG138"/>
  <c r="BF138"/>
  <c r="X138"/>
  <c r="V138"/>
  <c r="T138"/>
  <c r="P138"/>
  <c r="BI135"/>
  <c r="BH135"/>
  <c r="BG135"/>
  <c r="BF135"/>
  <c r="X135"/>
  <c r="V135"/>
  <c r="T135"/>
  <c r="P135"/>
  <c r="BI132"/>
  <c r="BH132"/>
  <c r="BG132"/>
  <c r="BF132"/>
  <c r="X132"/>
  <c r="V132"/>
  <c r="T132"/>
  <c r="P132"/>
  <c r="BI129"/>
  <c r="BH129"/>
  <c r="BG129"/>
  <c r="BF129"/>
  <c r="X129"/>
  <c r="X128"/>
  <c r="V129"/>
  <c r="V128"/>
  <c r="T129"/>
  <c r="T128"/>
  <c r="P129"/>
  <c r="J123"/>
  <c r="J122"/>
  <c r="F122"/>
  <c r="F120"/>
  <c r="E118"/>
  <c r="J94"/>
  <c r="J93"/>
  <c r="F93"/>
  <c r="F91"/>
  <c r="E89"/>
  <c r="J20"/>
  <c r="E20"/>
  <c r="F94"/>
  <c r="J19"/>
  <c r="J14"/>
  <c r="J120"/>
  <c r="E7"/>
  <c r="E85"/>
  <c i="3" r="R832"/>
  <c r="Q832"/>
  <c r="X832"/>
  <c r="V832"/>
  <c r="T832"/>
  <c r="BK832"/>
  <c r="K832"/>
  <c r="K105"/>
  <c r="K41"/>
  <c r="K40"/>
  <c i="1" r="BA97"/>
  <c i="3" r="K39"/>
  <c i="1" r="AZ97"/>
  <c i="3" r="BI1171"/>
  <c r="BH1171"/>
  <c r="BG1171"/>
  <c r="BF1171"/>
  <c r="X1171"/>
  <c r="X1170"/>
  <c r="V1171"/>
  <c r="V1170"/>
  <c r="T1171"/>
  <c r="T1170"/>
  <c r="P1171"/>
  <c r="BI1167"/>
  <c r="BH1167"/>
  <c r="BG1167"/>
  <c r="BF1167"/>
  <c r="X1167"/>
  <c r="V1167"/>
  <c r="T1167"/>
  <c r="P1167"/>
  <c r="BI1161"/>
  <c r="BH1161"/>
  <c r="BG1161"/>
  <c r="BF1161"/>
  <c r="X1161"/>
  <c r="V1161"/>
  <c r="T1161"/>
  <c r="P1161"/>
  <c r="BI1157"/>
  <c r="BH1157"/>
  <c r="BG1157"/>
  <c r="BF1157"/>
  <c r="X1157"/>
  <c r="V1157"/>
  <c r="T1157"/>
  <c r="P1157"/>
  <c r="BI1155"/>
  <c r="BH1155"/>
  <c r="BG1155"/>
  <c r="BF1155"/>
  <c r="X1155"/>
  <c r="V1155"/>
  <c r="T1155"/>
  <c r="P1155"/>
  <c r="BI1150"/>
  <c r="BH1150"/>
  <c r="BG1150"/>
  <c r="BF1150"/>
  <c r="X1150"/>
  <c r="V1150"/>
  <c r="T1150"/>
  <c r="P1150"/>
  <c r="BI1148"/>
  <c r="BH1148"/>
  <c r="BG1148"/>
  <c r="BF1148"/>
  <c r="X1148"/>
  <c r="V1148"/>
  <c r="T1148"/>
  <c r="P1148"/>
  <c r="BI1145"/>
  <c r="BH1145"/>
  <c r="BG1145"/>
  <c r="BF1145"/>
  <c r="X1145"/>
  <c r="V1145"/>
  <c r="T1145"/>
  <c r="P1145"/>
  <c r="BI1141"/>
  <c r="BH1141"/>
  <c r="BG1141"/>
  <c r="BF1141"/>
  <c r="X1141"/>
  <c r="V1141"/>
  <c r="T1141"/>
  <c r="P1141"/>
  <c r="BI1139"/>
  <c r="BH1139"/>
  <c r="BG1139"/>
  <c r="BF1139"/>
  <c r="X1139"/>
  <c r="V1139"/>
  <c r="T1139"/>
  <c r="P1139"/>
  <c r="BI1137"/>
  <c r="BH1137"/>
  <c r="BG1137"/>
  <c r="BF1137"/>
  <c r="X1137"/>
  <c r="V1137"/>
  <c r="T1137"/>
  <c r="P1137"/>
  <c r="BI1134"/>
  <c r="BH1134"/>
  <c r="BG1134"/>
  <c r="BF1134"/>
  <c r="X1134"/>
  <c r="V1134"/>
  <c r="T1134"/>
  <c r="P1134"/>
  <c r="BI1132"/>
  <c r="BH1132"/>
  <c r="BG1132"/>
  <c r="BF1132"/>
  <c r="X1132"/>
  <c r="V1132"/>
  <c r="T1132"/>
  <c r="P1132"/>
  <c r="BI1128"/>
  <c r="BH1128"/>
  <c r="BG1128"/>
  <c r="BF1128"/>
  <c r="X1128"/>
  <c r="V1128"/>
  <c r="T1128"/>
  <c r="P1128"/>
  <c r="BI1124"/>
  <c r="BH1124"/>
  <c r="BG1124"/>
  <c r="BF1124"/>
  <c r="X1124"/>
  <c r="V1124"/>
  <c r="T1124"/>
  <c r="P1124"/>
  <c r="BI1121"/>
  <c r="BH1121"/>
  <c r="BG1121"/>
  <c r="BF1121"/>
  <c r="X1121"/>
  <c r="V1121"/>
  <c r="T1121"/>
  <c r="P1121"/>
  <c r="BI1119"/>
  <c r="BH1119"/>
  <c r="BG1119"/>
  <c r="BF1119"/>
  <c r="X1119"/>
  <c r="V1119"/>
  <c r="T1119"/>
  <c r="P1119"/>
  <c r="BI1105"/>
  <c r="BH1105"/>
  <c r="BG1105"/>
  <c r="BF1105"/>
  <c r="X1105"/>
  <c r="V1105"/>
  <c r="T1105"/>
  <c r="P1105"/>
  <c r="BI1098"/>
  <c r="BH1098"/>
  <c r="BG1098"/>
  <c r="BF1098"/>
  <c r="X1098"/>
  <c r="V1098"/>
  <c r="T1098"/>
  <c r="P1098"/>
  <c r="BI1095"/>
  <c r="BH1095"/>
  <c r="BG1095"/>
  <c r="BF1095"/>
  <c r="X1095"/>
  <c r="V1095"/>
  <c r="T1095"/>
  <c r="P1095"/>
  <c r="BI1077"/>
  <c r="BH1077"/>
  <c r="BG1077"/>
  <c r="BF1077"/>
  <c r="X1077"/>
  <c r="V1077"/>
  <c r="T1077"/>
  <c r="P1077"/>
  <c r="BI1065"/>
  <c r="BH1065"/>
  <c r="BG1065"/>
  <c r="BF1065"/>
  <c r="X1065"/>
  <c r="V1065"/>
  <c r="T1065"/>
  <c r="P1065"/>
  <c r="BI1061"/>
  <c r="BH1061"/>
  <c r="BG1061"/>
  <c r="BF1061"/>
  <c r="X1061"/>
  <c r="V1061"/>
  <c r="T1061"/>
  <c r="P1061"/>
  <c r="BI1058"/>
  <c r="BH1058"/>
  <c r="BG1058"/>
  <c r="BF1058"/>
  <c r="X1058"/>
  <c r="V1058"/>
  <c r="T1058"/>
  <c r="P1058"/>
  <c r="BI1054"/>
  <c r="BH1054"/>
  <c r="BG1054"/>
  <c r="BF1054"/>
  <c r="X1054"/>
  <c r="V1054"/>
  <c r="T1054"/>
  <c r="P1054"/>
  <c r="BI1043"/>
  <c r="BH1043"/>
  <c r="BG1043"/>
  <c r="BF1043"/>
  <c r="X1043"/>
  <c r="V1043"/>
  <c r="T1043"/>
  <c r="P1043"/>
  <c r="BI1037"/>
  <c r="BH1037"/>
  <c r="BG1037"/>
  <c r="BF1037"/>
  <c r="X1037"/>
  <c r="V1037"/>
  <c r="T1037"/>
  <c r="P1037"/>
  <c r="BI1032"/>
  <c r="BH1032"/>
  <c r="BG1032"/>
  <c r="BF1032"/>
  <c r="X1032"/>
  <c r="X1031"/>
  <c r="V1032"/>
  <c r="V1031"/>
  <c r="T1032"/>
  <c r="T1031"/>
  <c r="P1032"/>
  <c r="BI1028"/>
  <c r="BH1028"/>
  <c r="BG1028"/>
  <c r="BF1028"/>
  <c r="X1028"/>
  <c r="V1028"/>
  <c r="T1028"/>
  <c r="P1028"/>
  <c r="BI1023"/>
  <c r="BH1023"/>
  <c r="BG1023"/>
  <c r="BF1023"/>
  <c r="X1023"/>
  <c r="V1023"/>
  <c r="T1023"/>
  <c r="P1023"/>
  <c r="BI1020"/>
  <c r="BH1020"/>
  <c r="BG1020"/>
  <c r="BF1020"/>
  <c r="X1020"/>
  <c r="V1020"/>
  <c r="T1020"/>
  <c r="P1020"/>
  <c r="BI1017"/>
  <c r="BH1017"/>
  <c r="BG1017"/>
  <c r="BF1017"/>
  <c r="X1017"/>
  <c r="V1017"/>
  <c r="T1017"/>
  <c r="P1017"/>
  <c r="BI984"/>
  <c r="BH984"/>
  <c r="BG984"/>
  <c r="BF984"/>
  <c r="X984"/>
  <c r="V984"/>
  <c r="T984"/>
  <c r="P984"/>
  <c r="BI977"/>
  <c r="BH977"/>
  <c r="BG977"/>
  <c r="BF977"/>
  <c r="X977"/>
  <c r="V977"/>
  <c r="T977"/>
  <c r="P977"/>
  <c r="BI971"/>
  <c r="BH971"/>
  <c r="BG971"/>
  <c r="BF971"/>
  <c r="X971"/>
  <c r="V971"/>
  <c r="T971"/>
  <c r="P971"/>
  <c r="BI965"/>
  <c r="BH965"/>
  <c r="BG965"/>
  <c r="BF965"/>
  <c r="X965"/>
  <c r="V965"/>
  <c r="T965"/>
  <c r="P965"/>
  <c r="BI959"/>
  <c r="BH959"/>
  <c r="BG959"/>
  <c r="BF959"/>
  <c r="X959"/>
  <c r="V959"/>
  <c r="T959"/>
  <c r="P959"/>
  <c r="BI910"/>
  <c r="BH910"/>
  <c r="BG910"/>
  <c r="BF910"/>
  <c r="X910"/>
  <c r="V910"/>
  <c r="T910"/>
  <c r="P910"/>
  <c r="BI906"/>
  <c r="BH906"/>
  <c r="BG906"/>
  <c r="BF906"/>
  <c r="X906"/>
  <c r="V906"/>
  <c r="T906"/>
  <c r="P906"/>
  <c r="BI885"/>
  <c r="BH885"/>
  <c r="BG885"/>
  <c r="BF885"/>
  <c r="X885"/>
  <c r="V885"/>
  <c r="T885"/>
  <c r="P885"/>
  <c r="BI833"/>
  <c r="BH833"/>
  <c r="BG833"/>
  <c r="BF833"/>
  <c r="X833"/>
  <c r="V833"/>
  <c r="T833"/>
  <c r="P833"/>
  <c r="J105"/>
  <c r="I105"/>
  <c r="BI806"/>
  <c r="BH806"/>
  <c r="BG806"/>
  <c r="BF806"/>
  <c r="X806"/>
  <c r="V806"/>
  <c r="T806"/>
  <c r="P806"/>
  <c r="BI803"/>
  <c r="BH803"/>
  <c r="BG803"/>
  <c r="BF803"/>
  <c r="X803"/>
  <c r="V803"/>
  <c r="T803"/>
  <c r="P803"/>
  <c r="BI797"/>
  <c r="BH797"/>
  <c r="BG797"/>
  <c r="BF797"/>
  <c r="X797"/>
  <c r="V797"/>
  <c r="T797"/>
  <c r="P797"/>
  <c r="BI783"/>
  <c r="BH783"/>
  <c r="BG783"/>
  <c r="BF783"/>
  <c r="X783"/>
  <c r="V783"/>
  <c r="T783"/>
  <c r="P783"/>
  <c r="BI731"/>
  <c r="BH731"/>
  <c r="BG731"/>
  <c r="BF731"/>
  <c r="X731"/>
  <c r="V731"/>
  <c r="T731"/>
  <c r="P731"/>
  <c r="BI725"/>
  <c r="BH725"/>
  <c r="BG725"/>
  <c r="BF725"/>
  <c r="X725"/>
  <c r="V725"/>
  <c r="T725"/>
  <c r="P725"/>
  <c r="BI670"/>
  <c r="BH670"/>
  <c r="BG670"/>
  <c r="BF670"/>
  <c r="X670"/>
  <c r="V670"/>
  <c r="T670"/>
  <c r="P670"/>
  <c r="BI635"/>
  <c r="BH635"/>
  <c r="BG635"/>
  <c r="BF635"/>
  <c r="X635"/>
  <c r="V635"/>
  <c r="T635"/>
  <c r="P635"/>
  <c r="BI632"/>
  <c r="BH632"/>
  <c r="BG632"/>
  <c r="BF632"/>
  <c r="X632"/>
  <c r="V632"/>
  <c r="T632"/>
  <c r="P632"/>
  <c r="BI594"/>
  <c r="BH594"/>
  <c r="BG594"/>
  <c r="BF594"/>
  <c r="X594"/>
  <c r="V594"/>
  <c r="T594"/>
  <c r="P594"/>
  <c r="BI591"/>
  <c r="BH591"/>
  <c r="BG591"/>
  <c r="BF591"/>
  <c r="X591"/>
  <c r="V591"/>
  <c r="T591"/>
  <c r="P591"/>
  <c r="BI583"/>
  <c r="BH583"/>
  <c r="BG583"/>
  <c r="BF583"/>
  <c r="X583"/>
  <c r="V583"/>
  <c r="T583"/>
  <c r="P583"/>
  <c r="BI580"/>
  <c r="BH580"/>
  <c r="BG580"/>
  <c r="BF580"/>
  <c r="X580"/>
  <c r="V580"/>
  <c r="T580"/>
  <c r="P580"/>
  <c r="BI571"/>
  <c r="BH571"/>
  <c r="BG571"/>
  <c r="BF571"/>
  <c r="X571"/>
  <c r="V571"/>
  <c r="T571"/>
  <c r="P571"/>
  <c r="BI568"/>
  <c r="BH568"/>
  <c r="BG568"/>
  <c r="BF568"/>
  <c r="X568"/>
  <c r="V568"/>
  <c r="T568"/>
  <c r="P568"/>
  <c r="BI564"/>
  <c r="BH564"/>
  <c r="BG564"/>
  <c r="BF564"/>
  <c r="X564"/>
  <c r="V564"/>
  <c r="T564"/>
  <c r="P564"/>
  <c r="BI477"/>
  <c r="BH477"/>
  <c r="BG477"/>
  <c r="BF477"/>
  <c r="X477"/>
  <c r="V477"/>
  <c r="T477"/>
  <c r="P477"/>
  <c r="BI474"/>
  <c r="BH474"/>
  <c r="BG474"/>
  <c r="BF474"/>
  <c r="X474"/>
  <c r="V474"/>
  <c r="T474"/>
  <c r="P474"/>
  <c r="BI471"/>
  <c r="BH471"/>
  <c r="BG471"/>
  <c r="BF471"/>
  <c r="X471"/>
  <c r="V471"/>
  <c r="T471"/>
  <c r="P471"/>
  <c r="BI466"/>
  <c r="BH466"/>
  <c r="BG466"/>
  <c r="BF466"/>
  <c r="X466"/>
  <c r="V466"/>
  <c r="T466"/>
  <c r="P466"/>
  <c r="BI463"/>
  <c r="BH463"/>
  <c r="BG463"/>
  <c r="BF463"/>
  <c r="X463"/>
  <c r="V463"/>
  <c r="T463"/>
  <c r="P463"/>
  <c r="BI460"/>
  <c r="BH460"/>
  <c r="BG460"/>
  <c r="BF460"/>
  <c r="X460"/>
  <c r="V460"/>
  <c r="T460"/>
  <c r="P460"/>
  <c r="BI450"/>
  <c r="BH450"/>
  <c r="BG450"/>
  <c r="BF450"/>
  <c r="X450"/>
  <c r="V450"/>
  <c r="T450"/>
  <c r="P450"/>
  <c r="BI448"/>
  <c r="BH448"/>
  <c r="BG448"/>
  <c r="BF448"/>
  <c r="X448"/>
  <c r="V448"/>
  <c r="T448"/>
  <c r="P448"/>
  <c r="BI446"/>
  <c r="BH446"/>
  <c r="BG446"/>
  <c r="BF446"/>
  <c r="X446"/>
  <c r="V446"/>
  <c r="T446"/>
  <c r="P446"/>
  <c r="BI444"/>
  <c r="BH444"/>
  <c r="BG444"/>
  <c r="BF444"/>
  <c r="X444"/>
  <c r="V444"/>
  <c r="T444"/>
  <c r="P444"/>
  <c r="BI442"/>
  <c r="BH442"/>
  <c r="BG442"/>
  <c r="BF442"/>
  <c r="X442"/>
  <c r="V442"/>
  <c r="T442"/>
  <c r="P442"/>
  <c r="BI438"/>
  <c r="BH438"/>
  <c r="BG438"/>
  <c r="BF438"/>
  <c r="X438"/>
  <c r="V438"/>
  <c r="T438"/>
  <c r="P438"/>
  <c r="BI436"/>
  <c r="BH436"/>
  <c r="BG436"/>
  <c r="BF436"/>
  <c r="X436"/>
  <c r="V436"/>
  <c r="T436"/>
  <c r="P436"/>
  <c r="BI434"/>
  <c r="BH434"/>
  <c r="BG434"/>
  <c r="BF434"/>
  <c r="X434"/>
  <c r="V434"/>
  <c r="T434"/>
  <c r="P434"/>
  <c r="BI430"/>
  <c r="BH430"/>
  <c r="BG430"/>
  <c r="BF430"/>
  <c r="X430"/>
  <c r="V430"/>
  <c r="T430"/>
  <c r="P430"/>
  <c r="BI428"/>
  <c r="BH428"/>
  <c r="BG428"/>
  <c r="BF428"/>
  <c r="X428"/>
  <c r="V428"/>
  <c r="T428"/>
  <c r="P428"/>
  <c r="BI422"/>
  <c r="BH422"/>
  <c r="BG422"/>
  <c r="BF422"/>
  <c r="X422"/>
  <c r="V422"/>
  <c r="T422"/>
  <c r="P422"/>
  <c r="BI386"/>
  <c r="BH386"/>
  <c r="BG386"/>
  <c r="BF386"/>
  <c r="X386"/>
  <c r="V386"/>
  <c r="T386"/>
  <c r="P386"/>
  <c r="BI372"/>
  <c r="BH372"/>
  <c r="BG372"/>
  <c r="BF372"/>
  <c r="X372"/>
  <c r="V372"/>
  <c r="T372"/>
  <c r="P372"/>
  <c r="BI346"/>
  <c r="BH346"/>
  <c r="BG346"/>
  <c r="BF346"/>
  <c r="X346"/>
  <c r="V346"/>
  <c r="T346"/>
  <c r="P346"/>
  <c r="BI338"/>
  <c r="BH338"/>
  <c r="BG338"/>
  <c r="BF338"/>
  <c r="X338"/>
  <c r="V338"/>
  <c r="T338"/>
  <c r="P338"/>
  <c r="BI330"/>
  <c r="BH330"/>
  <c r="BG330"/>
  <c r="BF330"/>
  <c r="X330"/>
  <c r="V330"/>
  <c r="T330"/>
  <c r="P330"/>
  <c r="BI305"/>
  <c r="BH305"/>
  <c r="BG305"/>
  <c r="BF305"/>
  <c r="X305"/>
  <c r="V305"/>
  <c r="T305"/>
  <c r="P305"/>
  <c r="BI280"/>
  <c r="BH280"/>
  <c r="BG280"/>
  <c r="BF280"/>
  <c r="X280"/>
  <c r="V280"/>
  <c r="T280"/>
  <c r="P280"/>
  <c r="BI272"/>
  <c r="BH272"/>
  <c r="BG272"/>
  <c r="BF272"/>
  <c r="X272"/>
  <c r="V272"/>
  <c r="T272"/>
  <c r="P272"/>
  <c r="BI251"/>
  <c r="BH251"/>
  <c r="BG251"/>
  <c r="BF251"/>
  <c r="X251"/>
  <c r="V251"/>
  <c r="T251"/>
  <c r="P251"/>
  <c r="BI238"/>
  <c r="BH238"/>
  <c r="BG238"/>
  <c r="BF238"/>
  <c r="X238"/>
  <c r="V238"/>
  <c r="T238"/>
  <c r="P238"/>
  <c r="BI235"/>
  <c r="BH235"/>
  <c r="BG235"/>
  <c r="BF235"/>
  <c r="X235"/>
  <c r="V235"/>
  <c r="T235"/>
  <c r="P235"/>
  <c r="BI217"/>
  <c r="BH217"/>
  <c r="BG217"/>
  <c r="BF217"/>
  <c r="X217"/>
  <c r="V217"/>
  <c r="T217"/>
  <c r="P217"/>
  <c r="BI212"/>
  <c r="BH212"/>
  <c r="BG212"/>
  <c r="BF212"/>
  <c r="X212"/>
  <c r="V212"/>
  <c r="T212"/>
  <c r="P212"/>
  <c r="BI207"/>
  <c r="BH207"/>
  <c r="BG207"/>
  <c r="BF207"/>
  <c r="X207"/>
  <c r="V207"/>
  <c r="T207"/>
  <c r="P207"/>
  <c r="BI204"/>
  <c r="BH204"/>
  <c r="BG204"/>
  <c r="BF204"/>
  <c r="X204"/>
  <c r="V204"/>
  <c r="T204"/>
  <c r="P204"/>
  <c r="BI199"/>
  <c r="BH199"/>
  <c r="BG199"/>
  <c r="BF199"/>
  <c r="X199"/>
  <c r="V199"/>
  <c r="T199"/>
  <c r="P199"/>
  <c r="BI196"/>
  <c r="BH196"/>
  <c r="BG196"/>
  <c r="BF196"/>
  <c r="X196"/>
  <c r="V196"/>
  <c r="T196"/>
  <c r="P196"/>
  <c r="BI190"/>
  <c r="BH190"/>
  <c r="BG190"/>
  <c r="BF190"/>
  <c r="X190"/>
  <c r="V190"/>
  <c r="T190"/>
  <c r="P190"/>
  <c r="BI187"/>
  <c r="BH187"/>
  <c r="BG187"/>
  <c r="BF187"/>
  <c r="X187"/>
  <c r="V187"/>
  <c r="T187"/>
  <c r="P187"/>
  <c r="BI184"/>
  <c r="BH184"/>
  <c r="BG184"/>
  <c r="BF184"/>
  <c r="X184"/>
  <c r="V184"/>
  <c r="T184"/>
  <c r="P184"/>
  <c r="BI176"/>
  <c r="BH176"/>
  <c r="BG176"/>
  <c r="BF176"/>
  <c r="X176"/>
  <c r="V176"/>
  <c r="T176"/>
  <c r="P176"/>
  <c r="BI166"/>
  <c r="BH166"/>
  <c r="BG166"/>
  <c r="BF166"/>
  <c r="X166"/>
  <c r="V166"/>
  <c r="T166"/>
  <c r="P166"/>
  <c r="BI160"/>
  <c r="BH160"/>
  <c r="BG160"/>
  <c r="BF160"/>
  <c r="X160"/>
  <c r="V160"/>
  <c r="T160"/>
  <c r="P160"/>
  <c r="BI155"/>
  <c r="BH155"/>
  <c r="BG155"/>
  <c r="BF155"/>
  <c r="X155"/>
  <c r="V155"/>
  <c r="T155"/>
  <c r="P155"/>
  <c r="BI141"/>
  <c r="BH141"/>
  <c r="BG141"/>
  <c r="BF141"/>
  <c r="X141"/>
  <c r="V141"/>
  <c r="T141"/>
  <c r="P141"/>
  <c r="F132"/>
  <c r="E130"/>
  <c r="F91"/>
  <c r="E89"/>
  <c r="J26"/>
  <c r="E26"/>
  <c r="J135"/>
  <c r="J25"/>
  <c r="J23"/>
  <c r="E23"/>
  <c r="J93"/>
  <c r="J22"/>
  <c r="J20"/>
  <c r="E20"/>
  <c r="F94"/>
  <c r="J19"/>
  <c r="J17"/>
  <c r="E17"/>
  <c r="F134"/>
  <c r="J16"/>
  <c r="J14"/>
  <c r="J91"/>
  <c r="E7"/>
  <c r="E126"/>
  <c i="2" r="K41"/>
  <c r="K40"/>
  <c i="1" r="BA96"/>
  <c i="2" r="K39"/>
  <c i="1" r="AZ96"/>
  <c i="2" r="BI416"/>
  <c r="BH416"/>
  <c r="BG416"/>
  <c r="BF416"/>
  <c r="X416"/>
  <c r="V416"/>
  <c r="T416"/>
  <c r="P416"/>
  <c r="BI412"/>
  <c r="BH412"/>
  <c r="BG412"/>
  <c r="BF412"/>
  <c r="X412"/>
  <c r="V412"/>
  <c r="T412"/>
  <c r="P412"/>
  <c r="BI408"/>
  <c r="BH408"/>
  <c r="BG408"/>
  <c r="BF408"/>
  <c r="X408"/>
  <c r="V408"/>
  <c r="T408"/>
  <c r="P408"/>
  <c r="BI403"/>
  <c r="BH403"/>
  <c r="BG403"/>
  <c r="BF403"/>
  <c r="X403"/>
  <c r="V403"/>
  <c r="T403"/>
  <c r="P403"/>
  <c r="BI397"/>
  <c r="BH397"/>
  <c r="BG397"/>
  <c r="BF397"/>
  <c r="X397"/>
  <c r="V397"/>
  <c r="T397"/>
  <c r="P397"/>
  <c r="BI393"/>
  <c r="BH393"/>
  <c r="BG393"/>
  <c r="BF393"/>
  <c r="X393"/>
  <c r="V393"/>
  <c r="T393"/>
  <c r="P393"/>
  <c r="BI387"/>
  <c r="BH387"/>
  <c r="BG387"/>
  <c r="BF387"/>
  <c r="X387"/>
  <c r="V387"/>
  <c r="T387"/>
  <c r="P387"/>
  <c r="BI383"/>
  <c r="BH383"/>
  <c r="BG383"/>
  <c r="BF383"/>
  <c r="X383"/>
  <c r="V383"/>
  <c r="T383"/>
  <c r="P383"/>
  <c r="BI379"/>
  <c r="BH379"/>
  <c r="BG379"/>
  <c r="BF379"/>
  <c r="X379"/>
  <c r="V379"/>
  <c r="T379"/>
  <c r="P379"/>
  <c r="BI374"/>
  <c r="BH374"/>
  <c r="BG374"/>
  <c r="BF374"/>
  <c r="X374"/>
  <c r="V374"/>
  <c r="T374"/>
  <c r="P374"/>
  <c r="BI370"/>
  <c r="BH370"/>
  <c r="BG370"/>
  <c r="BF370"/>
  <c r="X370"/>
  <c r="V370"/>
  <c r="T370"/>
  <c r="P370"/>
  <c r="BI365"/>
  <c r="BH365"/>
  <c r="BG365"/>
  <c r="BF365"/>
  <c r="X365"/>
  <c r="V365"/>
  <c r="T365"/>
  <c r="P365"/>
  <c r="BI361"/>
  <c r="BH361"/>
  <c r="BG361"/>
  <c r="BF361"/>
  <c r="X361"/>
  <c r="V361"/>
  <c r="T361"/>
  <c r="P361"/>
  <c r="BI350"/>
  <c r="BH350"/>
  <c r="BG350"/>
  <c r="BF350"/>
  <c r="X350"/>
  <c r="V350"/>
  <c r="T350"/>
  <c r="P350"/>
  <c r="BI346"/>
  <c r="BH346"/>
  <c r="BG346"/>
  <c r="BF346"/>
  <c r="X346"/>
  <c r="V346"/>
  <c r="T346"/>
  <c r="P346"/>
  <c r="BI342"/>
  <c r="BH342"/>
  <c r="BG342"/>
  <c r="BF342"/>
  <c r="X342"/>
  <c r="V342"/>
  <c r="T342"/>
  <c r="P342"/>
  <c r="BI338"/>
  <c r="BH338"/>
  <c r="BG338"/>
  <c r="BF338"/>
  <c r="X338"/>
  <c r="V338"/>
  <c r="T338"/>
  <c r="P338"/>
  <c r="BI334"/>
  <c r="BH334"/>
  <c r="BG334"/>
  <c r="BF334"/>
  <c r="X334"/>
  <c r="V334"/>
  <c r="T334"/>
  <c r="P334"/>
  <c r="BI330"/>
  <c r="BH330"/>
  <c r="BG330"/>
  <c r="BF330"/>
  <c r="X330"/>
  <c r="V330"/>
  <c r="T330"/>
  <c r="P330"/>
  <c r="BI327"/>
  <c r="BH327"/>
  <c r="BG327"/>
  <c r="BF327"/>
  <c r="X327"/>
  <c r="V327"/>
  <c r="T327"/>
  <c r="P327"/>
  <c r="BI323"/>
  <c r="BH323"/>
  <c r="BG323"/>
  <c r="BF323"/>
  <c r="X323"/>
  <c r="V323"/>
  <c r="T323"/>
  <c r="P323"/>
  <c r="BI320"/>
  <c r="BH320"/>
  <c r="BG320"/>
  <c r="BF320"/>
  <c r="X320"/>
  <c r="V320"/>
  <c r="T320"/>
  <c r="P320"/>
  <c r="BI315"/>
  <c r="BH315"/>
  <c r="BG315"/>
  <c r="BF315"/>
  <c r="X315"/>
  <c r="V315"/>
  <c r="T315"/>
  <c r="P315"/>
  <c r="BI311"/>
  <c r="BH311"/>
  <c r="BG311"/>
  <c r="BF311"/>
  <c r="X311"/>
  <c r="V311"/>
  <c r="T311"/>
  <c r="P311"/>
  <c r="BI307"/>
  <c r="BH307"/>
  <c r="BG307"/>
  <c r="BF307"/>
  <c r="X307"/>
  <c r="V307"/>
  <c r="T307"/>
  <c r="P307"/>
  <c r="BI304"/>
  <c r="BH304"/>
  <c r="BG304"/>
  <c r="BF304"/>
  <c r="X304"/>
  <c r="V304"/>
  <c r="T304"/>
  <c r="P304"/>
  <c r="BI300"/>
  <c r="BH300"/>
  <c r="BG300"/>
  <c r="BF300"/>
  <c r="X300"/>
  <c r="V300"/>
  <c r="T300"/>
  <c r="P300"/>
  <c r="BI296"/>
  <c r="BH296"/>
  <c r="BG296"/>
  <c r="BF296"/>
  <c r="X296"/>
  <c r="V296"/>
  <c r="T296"/>
  <c r="P296"/>
  <c r="BI293"/>
  <c r="BH293"/>
  <c r="BG293"/>
  <c r="BF293"/>
  <c r="X293"/>
  <c r="V293"/>
  <c r="T293"/>
  <c r="P293"/>
  <c r="BI288"/>
  <c r="BH288"/>
  <c r="BG288"/>
  <c r="BF288"/>
  <c r="X288"/>
  <c r="V288"/>
  <c r="T288"/>
  <c r="P288"/>
  <c r="BI279"/>
  <c r="BH279"/>
  <c r="BG279"/>
  <c r="BF279"/>
  <c r="X279"/>
  <c r="V279"/>
  <c r="T279"/>
  <c r="P279"/>
  <c r="BI275"/>
  <c r="BH275"/>
  <c r="BG275"/>
  <c r="BF275"/>
  <c r="X275"/>
  <c r="V275"/>
  <c r="T275"/>
  <c r="P275"/>
  <c r="BI271"/>
  <c r="BH271"/>
  <c r="BG271"/>
  <c r="BF271"/>
  <c r="X271"/>
  <c r="V271"/>
  <c r="T271"/>
  <c r="P271"/>
  <c r="BI268"/>
  <c r="BH268"/>
  <c r="BG268"/>
  <c r="BF268"/>
  <c r="X268"/>
  <c r="V268"/>
  <c r="T268"/>
  <c r="P268"/>
  <c r="BI264"/>
  <c r="BH264"/>
  <c r="BG264"/>
  <c r="BF264"/>
  <c r="X264"/>
  <c r="V264"/>
  <c r="T264"/>
  <c r="P264"/>
  <c r="BI261"/>
  <c r="BH261"/>
  <c r="BG261"/>
  <c r="BF261"/>
  <c r="X261"/>
  <c r="V261"/>
  <c r="T261"/>
  <c r="P261"/>
  <c r="BI257"/>
  <c r="BH257"/>
  <c r="BG257"/>
  <c r="BF257"/>
  <c r="X257"/>
  <c r="V257"/>
  <c r="T257"/>
  <c r="P257"/>
  <c r="BI248"/>
  <c r="BH248"/>
  <c r="BG248"/>
  <c r="BF248"/>
  <c r="X248"/>
  <c r="V248"/>
  <c r="T248"/>
  <c r="P248"/>
  <c r="BI244"/>
  <c r="BH244"/>
  <c r="BG244"/>
  <c r="BF244"/>
  <c r="X244"/>
  <c r="V244"/>
  <c r="T244"/>
  <c r="P244"/>
  <c r="BI240"/>
  <c r="BH240"/>
  <c r="BG240"/>
  <c r="BF240"/>
  <c r="X240"/>
  <c r="V240"/>
  <c r="T240"/>
  <c r="P240"/>
  <c r="BI236"/>
  <c r="BH236"/>
  <c r="BG236"/>
  <c r="BF236"/>
  <c r="X236"/>
  <c r="V236"/>
  <c r="T236"/>
  <c r="P236"/>
  <c r="BI232"/>
  <c r="BH232"/>
  <c r="BG232"/>
  <c r="BF232"/>
  <c r="X232"/>
  <c r="V232"/>
  <c r="T232"/>
  <c r="P232"/>
  <c r="BI228"/>
  <c r="BH228"/>
  <c r="BG228"/>
  <c r="BF228"/>
  <c r="X228"/>
  <c r="V228"/>
  <c r="T228"/>
  <c r="P228"/>
  <c r="BI224"/>
  <c r="BH224"/>
  <c r="BG224"/>
  <c r="BF224"/>
  <c r="X224"/>
  <c r="V224"/>
  <c r="T224"/>
  <c r="P224"/>
  <c r="BI220"/>
  <c r="BH220"/>
  <c r="BG220"/>
  <c r="BF220"/>
  <c r="X220"/>
  <c r="V220"/>
  <c r="T220"/>
  <c r="P220"/>
  <c r="BI215"/>
  <c r="BH215"/>
  <c r="BG215"/>
  <c r="BF215"/>
  <c r="X215"/>
  <c r="V215"/>
  <c r="T215"/>
  <c r="P215"/>
  <c r="BI210"/>
  <c r="BH210"/>
  <c r="BG210"/>
  <c r="BF210"/>
  <c r="X210"/>
  <c r="V210"/>
  <c r="T210"/>
  <c r="P210"/>
  <c r="BI206"/>
  <c r="BH206"/>
  <c r="BG206"/>
  <c r="BF206"/>
  <c r="X206"/>
  <c r="V206"/>
  <c r="T206"/>
  <c r="P206"/>
  <c r="BI204"/>
  <c r="BH204"/>
  <c r="BG204"/>
  <c r="BF204"/>
  <c r="X204"/>
  <c r="V204"/>
  <c r="T204"/>
  <c r="P204"/>
  <c r="BI199"/>
  <c r="BH199"/>
  <c r="BG199"/>
  <c r="BF199"/>
  <c r="X199"/>
  <c r="V199"/>
  <c r="T199"/>
  <c r="P199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0"/>
  <c r="BH190"/>
  <c r="BG190"/>
  <c r="BF190"/>
  <c r="X190"/>
  <c r="V190"/>
  <c r="T190"/>
  <c r="P190"/>
  <c r="BI186"/>
  <c r="BH186"/>
  <c r="BG186"/>
  <c r="BF186"/>
  <c r="X186"/>
  <c r="V186"/>
  <c r="T186"/>
  <c r="P186"/>
  <c r="BI181"/>
  <c r="BH181"/>
  <c r="BG181"/>
  <c r="BF181"/>
  <c r="X181"/>
  <c r="X180"/>
  <c r="V181"/>
  <c r="V180"/>
  <c r="T181"/>
  <c r="T180"/>
  <c r="P181"/>
  <c r="BI177"/>
  <c r="BH177"/>
  <c r="BG177"/>
  <c r="BF177"/>
  <c r="X177"/>
  <c r="V177"/>
  <c r="T177"/>
  <c r="P177"/>
  <c r="BI173"/>
  <c r="BH173"/>
  <c r="BG173"/>
  <c r="BF173"/>
  <c r="X173"/>
  <c r="V173"/>
  <c r="T173"/>
  <c r="P173"/>
  <c r="BI170"/>
  <c r="BH170"/>
  <c r="BG170"/>
  <c r="BF170"/>
  <c r="X170"/>
  <c r="V170"/>
  <c r="T170"/>
  <c r="P170"/>
  <c r="BI167"/>
  <c r="BH167"/>
  <c r="BG167"/>
  <c r="BF167"/>
  <c r="X167"/>
  <c r="V167"/>
  <c r="T167"/>
  <c r="P167"/>
  <c r="BI164"/>
  <c r="BH164"/>
  <c r="BG164"/>
  <c r="BF164"/>
  <c r="X164"/>
  <c r="V164"/>
  <c r="T164"/>
  <c r="P164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7"/>
  <c r="BH157"/>
  <c r="BG157"/>
  <c r="BF157"/>
  <c r="X157"/>
  <c r="V157"/>
  <c r="T157"/>
  <c r="P157"/>
  <c r="BI151"/>
  <c r="BH151"/>
  <c r="BG151"/>
  <c r="BF151"/>
  <c r="X151"/>
  <c r="X150"/>
  <c r="V151"/>
  <c r="V150"/>
  <c r="T151"/>
  <c r="T150"/>
  <c r="P151"/>
  <c r="BI140"/>
  <c r="BH140"/>
  <c r="BG140"/>
  <c r="BF140"/>
  <c r="X140"/>
  <c r="X135"/>
  <c r="V140"/>
  <c r="V135"/>
  <c r="T140"/>
  <c r="T135"/>
  <c r="P140"/>
  <c r="BI136"/>
  <c r="BH136"/>
  <c r="BG136"/>
  <c r="BF136"/>
  <c r="X136"/>
  <c r="V136"/>
  <c r="T136"/>
  <c r="P136"/>
  <c r="F127"/>
  <c r="E125"/>
  <c r="F91"/>
  <c r="E89"/>
  <c r="J26"/>
  <c r="E26"/>
  <c r="J130"/>
  <c r="J25"/>
  <c r="J23"/>
  <c r="E23"/>
  <c r="J93"/>
  <c r="J22"/>
  <c r="J20"/>
  <c r="E20"/>
  <c r="F130"/>
  <c r="J19"/>
  <c r="J17"/>
  <c r="E17"/>
  <c r="F129"/>
  <c r="J16"/>
  <c r="J14"/>
  <c r="J91"/>
  <c r="E7"/>
  <c r="E121"/>
  <c i="1" r="L90"/>
  <c r="AM90"/>
  <c r="AM89"/>
  <c r="L89"/>
  <c r="AM87"/>
  <c r="L87"/>
  <c r="L85"/>
  <c r="L84"/>
  <c i="2" r="R412"/>
  <c r="Q271"/>
  <c r="R193"/>
  <c r="Q346"/>
  <c r="K293"/>
  <c r="BE293"/>
  <c r="K181"/>
  <c r="BE181"/>
  <c r="BK323"/>
  <c r="BK160"/>
  <c i="3" r="Q460"/>
  <c r="R438"/>
  <c r="R428"/>
  <c r="R280"/>
  <c r="R1150"/>
  <c r="R1141"/>
  <c r="R141"/>
  <c r="Q330"/>
  <c r="K977"/>
  <c r="BE977"/>
  <c r="K160"/>
  <c r="BE160"/>
  <c i="4" r="R183"/>
  <c r="R207"/>
  <c r="R225"/>
  <c r="R142"/>
  <c r="BK239"/>
  <c r="BK174"/>
  <c i="5" r="Q194"/>
  <c r="Q183"/>
  <c r="BK178"/>
  <c r="K130"/>
  <c r="BE130"/>
  <c i="6" r="R324"/>
  <c r="Q309"/>
  <c r="Q211"/>
  <c r="Q201"/>
  <c r="BK307"/>
  <c r="Q251"/>
  <c r="Q383"/>
  <c r="R225"/>
  <c r="R399"/>
  <c r="K172"/>
  <c r="BE172"/>
  <c r="BK159"/>
  <c r="K169"/>
  <c r="BE169"/>
  <c r="BK293"/>
  <c i="7" r="R275"/>
  <c r="Q304"/>
  <c r="R320"/>
  <c r="Q166"/>
  <c r="R156"/>
  <c r="Q203"/>
  <c r="BK267"/>
  <c r="R234"/>
  <c r="Q236"/>
  <c r="R271"/>
  <c r="R208"/>
  <c r="K190"/>
  <c r="Q170"/>
  <c r="BK156"/>
  <c r="K240"/>
  <c r="BE240"/>
  <c r="K279"/>
  <c r="BE279"/>
  <c r="K148"/>
  <c r="BE148"/>
  <c r="BK236"/>
  <c i="8" r="R154"/>
  <c r="Q285"/>
  <c r="Q274"/>
  <c r="Q328"/>
  <c r="Q231"/>
  <c r="R333"/>
  <c r="K299"/>
  <c r="R322"/>
  <c r="K260"/>
  <c r="BE260"/>
  <c r="K158"/>
  <c r="BE158"/>
  <c r="BK197"/>
  <c r="BK146"/>
  <c i="9" r="Q200"/>
  <c r="Q275"/>
  <c r="R179"/>
  <c r="R154"/>
  <c r="Q216"/>
  <c r="R135"/>
  <c r="R231"/>
  <c r="Q231"/>
  <c r="K194"/>
  <c r="BE194"/>
  <c r="BK281"/>
  <c r="K238"/>
  <c r="BE238"/>
  <c r="BK176"/>
  <c r="K132"/>
  <c r="BE132"/>
  <c r="K139"/>
  <c r="BE139"/>
  <c i="10" r="Q152"/>
  <c r="R162"/>
  <c r="R141"/>
  <c r="R154"/>
  <c r="Q141"/>
  <c r="Q148"/>
  <c r="K134"/>
  <c r="BE134"/>
  <c r="BK169"/>
  <c r="BK141"/>
  <c i="11" r="R146"/>
  <c r="K137"/>
  <c r="BK163"/>
  <c r="R133"/>
  <c r="K163"/>
  <c r="BE163"/>
  <c r="K143"/>
  <c r="BE143"/>
  <c i="2" r="R387"/>
  <c r="Q190"/>
  <c r="R307"/>
  <c r="R190"/>
  <c r="Q296"/>
  <c r="R361"/>
  <c r="R403"/>
  <c r="Q304"/>
  <c r="R204"/>
  <c r="Q350"/>
  <c r="R236"/>
  <c r="R379"/>
  <c r="Q193"/>
  <c r="R261"/>
  <c r="Q379"/>
  <c r="R177"/>
  <c r="Q140"/>
  <c r="BK320"/>
  <c r="K412"/>
  <c r="BE412"/>
  <c r="K164"/>
  <c r="BE164"/>
  <c r="BK151"/>
  <c r="BK210"/>
  <c r="BK167"/>
  <c r="BK307"/>
  <c r="BK215"/>
  <c r="K224"/>
  <c r="BE224"/>
  <c i="3" r="K1020"/>
  <c r="R444"/>
  <c r="Q444"/>
  <c r="R1017"/>
  <c r="R1171"/>
  <c r="K1054"/>
  <c r="R238"/>
  <c r="Q580"/>
  <c r="R1128"/>
  <c r="R583"/>
  <c r="Q1141"/>
  <c r="Q583"/>
  <c r="Q338"/>
  <c r="R166"/>
  <c r="R1119"/>
  <c r="R783"/>
  <c r="R212"/>
  <c r="Q430"/>
  <c r="R1134"/>
  <c r="R430"/>
  <c r="Q438"/>
  <c r="BK1161"/>
  <c r="BK1150"/>
  <c r="K238"/>
  <c r="BE238"/>
  <c r="K591"/>
  <c r="BE591"/>
  <c r="K196"/>
  <c r="BE196"/>
  <c r="K906"/>
  <c r="BE906"/>
  <c r="BK965"/>
  <c r="K448"/>
  <c r="BE448"/>
  <c i="4" r="R168"/>
  <c r="Q194"/>
  <c r="Q242"/>
  <c r="R160"/>
  <c r="Q147"/>
  <c r="R138"/>
  <c r="R154"/>
  <c r="K204"/>
  <c r="BE204"/>
  <c r="K222"/>
  <c r="BE222"/>
  <c r="K197"/>
  <c r="BE197"/>
  <c r="K147"/>
  <c r="BE147"/>
  <c i="5" r="R181"/>
  <c r="Q198"/>
  <c r="R130"/>
  <c r="Q151"/>
  <c r="R148"/>
  <c r="R151"/>
  <c r="Q153"/>
  <c r="BK183"/>
  <c r="K140"/>
  <c r="BE140"/>
  <c i="6" r="R351"/>
  <c r="R206"/>
  <c r="R321"/>
  <c r="R392"/>
  <c r="Q348"/>
  <c r="R286"/>
  <c r="R198"/>
  <c r="Q293"/>
  <c r="Q243"/>
  <c r="R333"/>
  <c r="Q288"/>
  <c r="Q423"/>
  <c r="Q305"/>
  <c r="R269"/>
  <c r="Q392"/>
  <c r="Q187"/>
  <c r="R387"/>
  <c r="R309"/>
  <c r="Q341"/>
  <c r="R404"/>
  <c r="BK129"/>
  <c r="BK211"/>
  <c r="BK235"/>
  <c r="BK373"/>
  <c r="K376"/>
  <c r="BE376"/>
  <c r="BK149"/>
  <c r="K145"/>
  <c r="BE145"/>
  <c i="7" r="K259"/>
  <c r="Q144"/>
  <c r="R324"/>
  <c r="R240"/>
  <c r="Q279"/>
  <c r="Q156"/>
  <c r="Q136"/>
  <c r="Q226"/>
  <c r="K203"/>
  <c r="BE203"/>
  <c r="K186"/>
  <c r="BE186"/>
  <c r="K182"/>
  <c r="BE182"/>
  <c i="8" r="Q180"/>
  <c r="R285"/>
  <c r="Q197"/>
  <c r="Q200"/>
  <c r="Q239"/>
  <c r="R265"/>
  <c r="R234"/>
  <c i="9" r="Q186"/>
  <c r="R144"/>
  <c r="R200"/>
  <c r="R182"/>
  <c r="R186"/>
  <c r="BK212"/>
  <c r="BK278"/>
  <c r="K150"/>
  <c r="BE150"/>
  <c r="BK245"/>
  <c i="10" r="R122"/>
  <c r="R152"/>
  <c r="Q177"/>
  <c r="Q167"/>
  <c r="Q132"/>
  <c r="K173"/>
  <c r="BE173"/>
  <c r="BK139"/>
  <c r="K136"/>
  <c r="BE136"/>
  <c i="11" r="Q150"/>
  <c r="Q146"/>
  <c r="R129"/>
  <c r="K131"/>
  <c r="BE131"/>
  <c i="2" r="R397"/>
  <c r="R228"/>
  <c r="Q408"/>
  <c r="Q257"/>
  <c r="R160"/>
  <c r="Q195"/>
  <c r="Q170"/>
  <c r="Q232"/>
  <c r="BK275"/>
  <c r="K190"/>
  <c r="BE190"/>
  <c r="K170"/>
  <c r="BE170"/>
  <c r="K264"/>
  <c r="BE264"/>
  <c i="3" r="Q965"/>
  <c r="R346"/>
  <c r="R386"/>
  <c r="Q346"/>
  <c r="Q155"/>
  <c r="R1161"/>
  <c r="Q422"/>
  <c r="R1167"/>
  <c r="Q1161"/>
  <c r="Q1058"/>
  <c r="R434"/>
  <c r="BK1077"/>
  <c r="K446"/>
  <c r="BE446"/>
  <c r="K1148"/>
  <c r="BE1148"/>
  <c r="K731"/>
  <c r="BE731"/>
  <c r="K166"/>
  <c r="BE166"/>
  <c r="K372"/>
  <c r="BE372"/>
  <c i="4" r="R163"/>
  <c r="R217"/>
  <c r="R219"/>
  <c r="K230"/>
  <c r="BE230"/>
  <c r="BK132"/>
  <c r="BK163"/>
  <c i="5" r="Q148"/>
  <c r="Q156"/>
  <c r="BK190"/>
  <c i="6" r="R183"/>
  <c r="R295"/>
  <c r="R288"/>
  <c r="R221"/>
  <c r="R243"/>
  <c r="R162"/>
  <c r="R237"/>
  <c r="Q365"/>
  <c r="Q395"/>
  <c r="R305"/>
  <c r="R251"/>
  <c r="Q137"/>
  <c r="K371"/>
  <c r="BE371"/>
  <c r="K155"/>
  <c r="BE155"/>
  <c r="BK225"/>
  <c r="K309"/>
  <c r="BE309"/>
  <c r="K383"/>
  <c r="BE383"/>
  <c r="K217"/>
  <c r="BE217"/>
  <c r="BK295"/>
  <c r="K368"/>
  <c r="BE368"/>
  <c r="BK201"/>
  <c r="BK290"/>
  <c i="7" r="Q213"/>
  <c r="R252"/>
  <c r="Q259"/>
  <c r="R140"/>
  <c r="Q328"/>
  <c r="R279"/>
  <c r="R144"/>
  <c r="Q208"/>
  <c r="K140"/>
  <c r="BE140"/>
  <c i="8" r="Q289"/>
  <c r="R170"/>
  <c r="Q265"/>
  <c r="R132"/>
  <c r="R274"/>
  <c r="Q309"/>
  <c r="R175"/>
  <c r="K333"/>
  <c r="BE333"/>
  <c r="K137"/>
  <c r="BE137"/>
  <c r="BK163"/>
  <c r="K234"/>
  <c r="BE234"/>
  <c r="BK180"/>
  <c i="9" r="Q144"/>
  <c r="Q172"/>
  <c r="Q168"/>
  <c r="Q150"/>
  <c r="R194"/>
  <c r="R245"/>
  <c r="Q129"/>
  <c r="K186"/>
  <c r="BE186"/>
  <c r="BK223"/>
  <c r="K208"/>
  <c r="BE208"/>
  <c i="10" r="R171"/>
  <c r="R177"/>
  <c r="R169"/>
  <c r="R128"/>
  <c r="Q164"/>
  <c r="BK150"/>
  <c r="K154"/>
  <c r="BE154"/>
  <c i="11" r="K127"/>
  <c r="BE127"/>
  <c i="2" r="Q204"/>
  <c r="Q240"/>
  <c r="Q173"/>
  <c r="Q151"/>
  <c r="R268"/>
  <c r="Q327"/>
  <c r="Q164"/>
  <c r="Q181"/>
  <c r="K38"/>
  <c r="K244"/>
  <c r="BE244"/>
  <c r="BK136"/>
  <c i="3" r="R797"/>
  <c r="R442"/>
  <c r="Q1139"/>
  <c r="R372"/>
  <c r="R330"/>
  <c r="Q910"/>
  <c r="R1077"/>
  <c r="Q450"/>
  <c r="R1121"/>
  <c r="Q1095"/>
  <c r="Q448"/>
  <c r="R1148"/>
  <c r="R1058"/>
  <c r="Q731"/>
  <c r="K1105"/>
  <c r="BE1105"/>
  <c r="BK477"/>
  <c r="BK1043"/>
  <c r="K568"/>
  <c r="BE568"/>
  <c r="K1017"/>
  <c r="BE1017"/>
  <c r="K442"/>
  <c r="BE442"/>
  <c r="K632"/>
  <c r="BE632"/>
  <c i="4" r="R197"/>
  <c r="Q197"/>
  <c r="R236"/>
  <c r="R222"/>
  <c r="Q180"/>
  <c r="K186"/>
  <c r="BE186"/>
  <c r="BK160"/>
  <c i="5" r="R167"/>
  <c r="R178"/>
  <c r="BK145"/>
  <c r="BK153"/>
  <c i="6" r="BK390"/>
  <c r="Q353"/>
  <c r="Q183"/>
  <c r="Q346"/>
  <c r="Q415"/>
  <c r="R129"/>
  <c r="Q328"/>
  <c r="R376"/>
  <c r="Q378"/>
  <c r="R348"/>
  <c r="Q221"/>
  <c r="R298"/>
  <c r="Q333"/>
  <c r="Q275"/>
  <c r="BK362"/>
  <c r="BK343"/>
  <c r="K399"/>
  <c r="BE399"/>
  <c r="BK305"/>
  <c r="BK324"/>
  <c r="K307"/>
  <c r="BE307"/>
  <c r="K239"/>
  <c r="BE239"/>
  <c i="7" r="R182"/>
  <c r="R190"/>
  <c r="R170"/>
  <c r="Q186"/>
  <c r="R264"/>
  <c r="R312"/>
  <c r="R244"/>
  <c r="Q234"/>
  <c r="Q293"/>
  <c r="R203"/>
  <c r="R284"/>
  <c r="BK320"/>
  <c r="BK324"/>
  <c r="BK213"/>
  <c r="K226"/>
  <c r="BE226"/>
  <c r="K289"/>
  <c r="BE289"/>
  <c r="BK136"/>
  <c i="8" r="Q175"/>
  <c r="R281"/>
  <c r="Q137"/>
  <c r="Q299"/>
  <c r="Q170"/>
  <c r="R239"/>
  <c r="R146"/>
  <c r="K322"/>
  <c r="Q234"/>
  <c r="Q189"/>
  <c r="K274"/>
  <c r="BE274"/>
  <c r="BK204"/>
  <c i="9" r="Q194"/>
  <c r="Q161"/>
  <c r="Q291"/>
  <c r="R259"/>
  <c r="R291"/>
  <c r="R165"/>
  <c r="Q267"/>
  <c r="R172"/>
  <c r="R216"/>
  <c r="Q219"/>
  <c r="BK291"/>
  <c r="BK271"/>
  <c r="K197"/>
  <c r="BE197"/>
  <c r="K161"/>
  <c r="BE161"/>
  <c r="BK129"/>
  <c i="10" r="R132"/>
  <c r="Q158"/>
  <c r="Q130"/>
  <c r="Q143"/>
  <c r="Q126"/>
  <c r="BK175"/>
  <c r="K126"/>
  <c r="BE126"/>
  <c r="K171"/>
  <c r="BE171"/>
  <c i="11" r="Q141"/>
  <c r="Q163"/>
  <c r="R150"/>
  <c r="Q131"/>
  <c r="BK154"/>
  <c i="2" r="R374"/>
  <c r="R157"/>
  <c r="R338"/>
  <c r="Q393"/>
  <c r="Q206"/>
  <c r="Q334"/>
  <c r="Q338"/>
  <c r="R136"/>
  <c r="BK374"/>
  <c r="BK330"/>
  <c r="BK370"/>
  <c r="BK361"/>
  <c r="BK173"/>
  <c i="3" r="R977"/>
  <c r="R965"/>
  <c r="Q474"/>
  <c r="Q885"/>
  <c r="Q446"/>
  <c r="R207"/>
  <c r="Q386"/>
  <c r="R251"/>
  <c r="R885"/>
  <c r="R155"/>
  <c r="K212"/>
  <c r="Q272"/>
  <c r="Q670"/>
  <c r="K971"/>
  <c r="BE971"/>
  <c r="K1139"/>
  <c r="BE1139"/>
  <c r="K1141"/>
  <c r="BE1141"/>
  <c r="K1023"/>
  <c r="BE1023"/>
  <c r="BK305"/>
  <c r="K434"/>
  <c r="BE434"/>
  <c i="4" r="Q227"/>
  <c r="Q236"/>
  <c r="Q217"/>
  <c r="R230"/>
  <c r="Q191"/>
  <c r="K242"/>
  <c r="BE242"/>
  <c r="K157"/>
  <c r="BE157"/>
  <c i="5" r="R174"/>
  <c r="Q167"/>
  <c r="Q133"/>
  <c r="Q143"/>
  <c r="R187"/>
  <c r="K143"/>
  <c r="BE143"/>
  <c i="6" r="Q317"/>
  <c r="Q286"/>
  <c r="Q376"/>
  <c r="Q237"/>
  <c r="K266"/>
  <c r="R201"/>
  <c r="Q298"/>
  <c r="Q399"/>
  <c r="R338"/>
  <c r="Q387"/>
  <c r="R341"/>
  <c r="R133"/>
  <c r="R172"/>
  <c r="BK251"/>
  <c r="K359"/>
  <c r="BE359"/>
  <c r="K260"/>
  <c r="BE260"/>
  <c r="BK407"/>
  <c r="BK141"/>
  <c i="7" r="R217"/>
  <c r="R289"/>
  <c r="Q267"/>
  <c r="R136"/>
  <c r="Q297"/>
  <c r="BK194"/>
  <c r="BK166"/>
  <c i="8" r="R309"/>
  <c r="R208"/>
  <c r="R244"/>
  <c r="R328"/>
  <c r="Q294"/>
  <c r="BK170"/>
  <c r="Q244"/>
  <c r="BK318"/>
  <c r="BK265"/>
  <c r="BK285"/>
  <c r="K208"/>
  <c r="BE208"/>
  <c i="9" r="R212"/>
  <c r="Q227"/>
  <c r="R132"/>
  <c r="Q285"/>
  <c r="R238"/>
  <c r="Q132"/>
  <c r="R252"/>
  <c r="R204"/>
  <c r="BK259"/>
  <c r="K158"/>
  <c r="BE158"/>
  <c r="BK216"/>
  <c i="10" r="Q179"/>
  <c r="R167"/>
  <c r="R173"/>
  <c r="Q169"/>
  <c r="Q136"/>
  <c r="K148"/>
  <c r="BE148"/>
  <c r="BK143"/>
  <c i="11" r="R125"/>
  <c r="Q160"/>
  <c r="Q157"/>
  <c r="R141"/>
  <c r="BK160"/>
  <c r="K133"/>
  <c r="BE133"/>
  <c i="2" r="R311"/>
  <c r="R164"/>
  <c r="Q370"/>
  <c r="R304"/>
  <c r="R206"/>
  <c r="R327"/>
  <c r="Q416"/>
  <c r="R162"/>
  <c r="Q387"/>
  <c r="R232"/>
  <c r="Q162"/>
  <c r="Q311"/>
  <c r="F39"/>
  <c i="3" r="R959"/>
  <c r="Q235"/>
  <c r="Q1132"/>
  <c r="R594"/>
  <c r="Q1171"/>
  <c r="K1171"/>
  <c r="Q959"/>
  <c r="R422"/>
  <c r="Q594"/>
  <c r="Q207"/>
  <c r="R1020"/>
  <c r="Q803"/>
  <c r="R184"/>
  <c r="K1058"/>
  <c r="BE1058"/>
  <c r="BK1065"/>
  <c r="K910"/>
  <c r="BE910"/>
  <c r="K885"/>
  <c r="BE885"/>
  <c r="BK235"/>
  <c r="K338"/>
  <c r="BE338"/>
  <c r="K783"/>
  <c r="BE783"/>
  <c r="K199"/>
  <c r="BE199"/>
  <c i="4" r="Q207"/>
  <c r="R132"/>
  <c r="Q171"/>
  <c r="R242"/>
  <c r="R174"/>
  <c r="Q135"/>
  <c r="R202"/>
  <c r="K207"/>
  <c r="BE207"/>
  <c r="K177"/>
  <c r="BE177"/>
  <c r="BK166"/>
  <c r="BK180"/>
  <c i="5" r="Q138"/>
  <c r="Q185"/>
  <c r="Q181"/>
  <c r="Q165"/>
  <c r="K135"/>
  <c r="BE135"/>
  <c r="BK185"/>
  <c r="BK162"/>
  <c i="6" r="R383"/>
  <c r="R179"/>
  <c r="R371"/>
  <c r="R187"/>
  <c r="R378"/>
  <c r="Q269"/>
  <c r="Q290"/>
  <c r="Q362"/>
  <c r="Q420"/>
  <c r="Q194"/>
  <c r="R395"/>
  <c r="R175"/>
  <c r="Q371"/>
  <c r="R423"/>
  <c r="Q410"/>
  <c r="R343"/>
  <c r="Q313"/>
  <c r="R149"/>
  <c r="Q129"/>
  <c r="K420"/>
  <c r="BE420"/>
  <c r="K397"/>
  <c r="BE397"/>
  <c r="K275"/>
  <c r="BE275"/>
  <c r="BK194"/>
  <c r="BK348"/>
  <c r="K338"/>
  <c r="BE338"/>
  <c r="K257"/>
  <c r="BE257"/>
  <c r="K187"/>
  <c r="BE187"/>
  <c r="BK183"/>
  <c i="7" r="Q271"/>
  <c r="R297"/>
  <c r="Q320"/>
  <c r="R259"/>
  <c r="R132"/>
  <c r="BK161"/>
  <c i="8" r="Q222"/>
  <c r="R158"/>
  <c r="Q208"/>
  <c r="Q314"/>
  <c r="R150"/>
  <c r="Q154"/>
  <c r="K154"/>
  <c r="BE154"/>
  <c r="K289"/>
  <c r="BE289"/>
  <c r="BK255"/>
  <c i="9" r="R176"/>
  <c r="R263"/>
  <c r="K271"/>
  <c r="R275"/>
  <c r="Q252"/>
  <c r="Q278"/>
  <c r="Q190"/>
  <c r="Q176"/>
  <c r="BK135"/>
  <c r="BK256"/>
  <c r="BK252"/>
  <c i="10" r="Q124"/>
  <c r="Q134"/>
  <c r="R124"/>
  <c r="R139"/>
  <c r="K158"/>
  <c r="BE158"/>
  <c r="BK124"/>
  <c r="BK156"/>
  <c i="2" r="R288"/>
  <c r="Q224"/>
  <c r="Q412"/>
  <c r="Q330"/>
  <c r="R264"/>
  <c r="F38"/>
  <c r="K271"/>
  <c r="BE271"/>
  <c r="BK346"/>
  <c r="BK195"/>
  <c r="BK304"/>
  <c r="K162"/>
  <c r="BE162"/>
  <c r="K311"/>
  <c r="BE311"/>
  <c r="K296"/>
  <c r="BE296"/>
  <c r="BK228"/>
  <c r="K279"/>
  <c r="BE279"/>
  <c r="K204"/>
  <c r="BE204"/>
  <c i="3" r="Q635"/>
  <c r="Q1077"/>
  <c r="R833"/>
  <c r="R448"/>
  <c r="Q1043"/>
  <c r="Q906"/>
  <c r="Q280"/>
  <c r="Q166"/>
  <c r="R971"/>
  <c r="Q196"/>
  <c r="Q477"/>
  <c r="Q1119"/>
  <c r="R725"/>
  <c r="R1139"/>
  <c r="Q971"/>
  <c r="R474"/>
  <c r="R1132"/>
  <c r="Q204"/>
  <c r="Q1155"/>
  <c r="R1105"/>
  <c r="R906"/>
  <c r="Q591"/>
  <c r="Q372"/>
  <c r="R446"/>
  <c r="K190"/>
  <c r="R806"/>
  <c r="Q212"/>
  <c r="Q471"/>
  <c r="K184"/>
  <c r="R190"/>
  <c r="K1155"/>
  <c r="BE1155"/>
  <c r="BK803"/>
  <c r="BK1134"/>
  <c r="BK1061"/>
  <c r="BK1119"/>
  <c r="BK141"/>
  <c r="BK190"/>
  <c r="BK212"/>
  <c r="K430"/>
  <c r="BE430"/>
  <c r="BK386"/>
  <c r="K594"/>
  <c r="BE594"/>
  <c r="K330"/>
  <c r="BE330"/>
  <c r="BK670"/>
  <c r="BK463"/>
  <c i="4" r="Q142"/>
  <c r="Q233"/>
  <c r="R129"/>
  <c r="Q211"/>
  <c r="R233"/>
  <c r="R135"/>
  <c r="Q225"/>
  <c r="Q157"/>
  <c r="Q163"/>
  <c r="R151"/>
  <c r="R199"/>
  <c r="K154"/>
  <c r="BE154"/>
  <c r="K217"/>
  <c r="BE217"/>
  <c r="BK151"/>
  <c r="K188"/>
  <c r="BE188"/>
  <c r="BK129"/>
  <c r="K135"/>
  <c r="BE135"/>
  <c i="5" r="R135"/>
  <c r="R133"/>
  <c r="R190"/>
  <c r="R162"/>
  <c r="Q130"/>
  <c r="Q201"/>
  <c r="R185"/>
  <c r="R140"/>
  <c r="K165"/>
  <c r="BE165"/>
  <c r="BK187"/>
  <c r="K159"/>
  <c r="BE159"/>
  <c i="6" r="R317"/>
  <c r="R257"/>
  <c r="Q300"/>
  <c r="R235"/>
  <c r="Q381"/>
  <c r="Q172"/>
  <c r="R260"/>
  <c r="R353"/>
  <c r="R300"/>
  <c r="Q425"/>
  <c r="R346"/>
  <c r="R415"/>
  <c r="Q282"/>
  <c r="Q368"/>
  <c r="Q239"/>
  <c r="R211"/>
  <c r="Q373"/>
  <c r="Q336"/>
  <c r="R362"/>
  <c r="R303"/>
  <c r="Q390"/>
  <c r="Q248"/>
  <c r="R307"/>
  <c r="Q198"/>
  <c r="BK328"/>
  <c r="BK321"/>
  <c r="K288"/>
  <c r="BE288"/>
  <c r="K311"/>
  <c r="BE311"/>
  <c r="BK365"/>
  <c r="BK269"/>
  <c i="7" r="Q244"/>
  <c r="Q324"/>
  <c r="R174"/>
  <c r="R267"/>
  <c r="R152"/>
  <c r="R161"/>
  <c i="8" r="R197"/>
  <c r="K170"/>
  <c r="BE170"/>
  <c r="BK281"/>
  <c r="BK132"/>
  <c r="BK167"/>
  <c i="9" r="R208"/>
  <c r="R242"/>
  <c r="R158"/>
  <c r="R285"/>
  <c r="K168"/>
  <c r="BE168"/>
  <c r="BK249"/>
  <c r="K275"/>
  <c r="BE275"/>
  <c r="BK227"/>
  <c i="10" r="Q128"/>
  <c r="Q139"/>
  <c r="Q175"/>
  <c r="R156"/>
  <c r="R150"/>
  <c r="Q154"/>
  <c r="BK160"/>
  <c r="K128"/>
  <c r="BE128"/>
  <c r="K146"/>
  <c r="BE146"/>
  <c i="11" r="R160"/>
  <c r="R163"/>
  <c r="Q129"/>
  <c r="BK135"/>
  <c r="K125"/>
  <c r="BE125"/>
  <c i="2" r="R275"/>
  <c r="R248"/>
  <c r="Q228"/>
  <c r="Q307"/>
  <c r="Q210"/>
  <c r="R393"/>
  <c r="Q268"/>
  <c r="R279"/>
  <c r="R271"/>
  <c r="Q236"/>
  <c r="F40"/>
  <c i="3" r="R1145"/>
  <c r="Q1121"/>
  <c r="BK1145"/>
  <c r="BK571"/>
  <c r="K187"/>
  <c r="BE187"/>
  <c r="BK1037"/>
  <c r="BK806"/>
  <c r="BK583"/>
  <c i="4" r="R147"/>
  <c r="R204"/>
  <c r="Q199"/>
  <c r="Q188"/>
  <c r="Q202"/>
  <c r="K142"/>
  <c r="BE142"/>
  <c r="K202"/>
  <c r="BE202"/>
  <c i="5" r="Q162"/>
  <c r="R194"/>
  <c r="R156"/>
  <c r="BK201"/>
  <c r="BK174"/>
  <c i="6" r="R290"/>
  <c r="R381"/>
  <c r="R277"/>
  <c r="R407"/>
  <c r="Q303"/>
  <c r="R336"/>
  <c r="Q231"/>
  <c r="Q331"/>
  <c r="Q145"/>
  <c r="Q407"/>
  <c r="R282"/>
  <c r="Q175"/>
  <c r="Q235"/>
  <c r="K378"/>
  <c r="BE378"/>
  <c r="K300"/>
  <c r="BE300"/>
  <c r="K410"/>
  <c r="BE410"/>
  <c r="K425"/>
  <c r="BE425"/>
  <c r="K423"/>
  <c r="BE423"/>
  <c r="BK179"/>
  <c r="K166"/>
  <c r="BE166"/>
  <c r="K381"/>
  <c r="BE381"/>
  <c r="K313"/>
  <c r="BE313"/>
  <c r="K387"/>
  <c r="BE387"/>
  <c r="K282"/>
  <c r="BE282"/>
  <c r="K243"/>
  <c r="BE243"/>
  <c i="7" r="R293"/>
  <c r="Q217"/>
  <c r="R236"/>
  <c r="Q240"/>
  <c r="R247"/>
  <c r="R328"/>
  <c r="Q247"/>
  <c r="R301"/>
  <c r="R213"/>
  <c r="R166"/>
  <c r="BK328"/>
  <c r="BK293"/>
  <c r="BK308"/>
  <c r="BK301"/>
  <c r="K297"/>
  <c r="BE297"/>
  <c r="BK284"/>
  <c r="BK264"/>
  <c r="BK217"/>
  <c i="8" r="R250"/>
  <c r="R204"/>
  <c r="Q216"/>
  <c r="R260"/>
  <c r="Q132"/>
  <c r="Q281"/>
  <c r="Q333"/>
  <c r="R289"/>
  <c r="Q163"/>
  <c r="R294"/>
  <c r="Q279"/>
  <c r="K227"/>
  <c r="BE227"/>
  <c r="K309"/>
  <c r="BE309"/>
  <c r="BK189"/>
  <c r="BK244"/>
  <c r="BK200"/>
  <c i="9" r="Q263"/>
  <c r="R150"/>
  <c r="Q182"/>
  <c r="Q208"/>
  <c r="R278"/>
  <c r="Q249"/>
  <c r="R271"/>
  <c r="Q139"/>
  <c r="BK285"/>
  <c r="K179"/>
  <c r="BE179"/>
  <c r="BK172"/>
  <c r="K219"/>
  <c r="BE219"/>
  <c i="10" r="R126"/>
  <c r="R175"/>
  <c r="Q150"/>
  <c r="R136"/>
  <c r="R143"/>
  <c r="R134"/>
  <c r="R160"/>
  <c r="BK179"/>
  <c r="BK164"/>
  <c r="BK152"/>
  <c r="BK130"/>
  <c i="11" r="Q143"/>
  <c r="BK137"/>
  <c r="Q154"/>
  <c r="Q127"/>
  <c r="R123"/>
  <c r="BK150"/>
  <c r="BK146"/>
  <c r="BK123"/>
  <c i="2" r="R323"/>
  <c r="R140"/>
  <c r="Q315"/>
  <c i="3" r="R670"/>
  <c r="R803"/>
  <c r="R176"/>
  <c r="Q141"/>
  <c r="R580"/>
  <c r="R632"/>
  <c r="R1155"/>
  <c r="Q568"/>
  <c r="Q1098"/>
  <c r="Q564"/>
  <c r="R1137"/>
  <c r="R187"/>
  <c r="Q1137"/>
  <c r="Q632"/>
  <c r="Q1145"/>
  <c r="R272"/>
  <c r="K386"/>
  <c r="R305"/>
  <c r="R450"/>
  <c r="K1137"/>
  <c r="BE1137"/>
  <c r="K833"/>
  <c r="BE833"/>
  <c r="BK1020"/>
  <c r="BK959"/>
  <c r="K1028"/>
  <c r="BE1028"/>
  <c r="BK1054"/>
  <c r="K460"/>
  <c r="BE460"/>
  <c r="K280"/>
  <c r="BE280"/>
  <c i="4" r="Q177"/>
  <c r="Q166"/>
  <c r="K191"/>
  <c r="Q154"/>
  <c r="Q204"/>
  <c i="5" r="R205"/>
  <c r="Q187"/>
  <c r="R183"/>
  <c r="Q135"/>
  <c r="Q174"/>
  <c r="Q140"/>
  <c r="K156"/>
  <c r="BE156"/>
  <c r="K148"/>
  <c r="BE148"/>
  <c i="6" r="Q321"/>
  <c r="R397"/>
  <c r="Q133"/>
  <c r="R356"/>
  <c r="Q254"/>
  <c r="R155"/>
  <c r="R248"/>
  <c r="R159"/>
  <c r="Q326"/>
  <c r="K175"/>
  <c r="K343"/>
  <c r="R266"/>
  <c r="Q428"/>
  <c r="R239"/>
  <c r="Q359"/>
  <c r="Q217"/>
  <c r="R280"/>
  <c r="R263"/>
  <c r="Q260"/>
  <c r="K428"/>
  <c r="BE428"/>
  <c r="BK277"/>
  <c r="K303"/>
  <c r="BE303"/>
  <c r="BK133"/>
  <c r="BK331"/>
  <c i="7" r="R221"/>
  <c r="Q198"/>
  <c r="Q308"/>
  <c r="Q301"/>
  <c r="R304"/>
  <c r="R226"/>
  <c r="R316"/>
  <c r="Q264"/>
  <c r="K208"/>
  <c r="Q152"/>
  <c r="BK244"/>
  <c r="BK271"/>
  <c r="BK252"/>
  <c r="K198"/>
  <c r="BE198"/>
  <c r="K178"/>
  <c r="BE178"/>
  <c r="K132"/>
  <c r="BE132"/>
  <c r="BK152"/>
  <c r="BK208"/>
  <c i="8" r="Q227"/>
  <c r="Q204"/>
  <c r="R216"/>
  <c r="Q322"/>
  <c r="R255"/>
  <c r="Q255"/>
  <c r="BK299"/>
  <c r="K294"/>
  <c r="BE294"/>
  <c r="BK211"/>
  <c r="K175"/>
  <c r="BE175"/>
  <c r="K216"/>
  <c r="BE216"/>
  <c i="9" r="R256"/>
  <c r="Q245"/>
  <c r="Q281"/>
  <c r="Q158"/>
  <c r="Q179"/>
  <c r="Q204"/>
  <c r="R235"/>
  <c r="R161"/>
  <c r="R168"/>
  <c r="BK154"/>
  <c r="K267"/>
  <c r="BE267"/>
  <c r="K165"/>
  <c r="BE165"/>
  <c r="K144"/>
  <c r="BE144"/>
  <c r="K204"/>
  <c r="BE204"/>
  <c r="K190"/>
  <c r="BE190"/>
  <c i="10" r="R148"/>
  <c r="Q162"/>
  <c r="Q146"/>
  <c r="R164"/>
  <c r="Q156"/>
  <c r="K177"/>
  <c r="BE177"/>
  <c i="11" r="BK157"/>
  <c r="R127"/>
  <c r="R139"/>
  <c r="R154"/>
  <c r="R143"/>
  <c r="BK129"/>
  <c i="2" r="Q374"/>
  <c r="R210"/>
  <c r="R365"/>
  <c r="Q293"/>
  <c r="R334"/>
  <c r="R220"/>
  <c i="1" r="AU95"/>
  <c i="2" r="R408"/>
  <c r="R244"/>
  <c r="Q177"/>
  <c r="Q361"/>
  <c r="Q275"/>
  <c r="R167"/>
  <c r="Q365"/>
  <c r="R195"/>
  <c r="R151"/>
  <c r="R181"/>
  <c r="R170"/>
  <c r="R315"/>
  <c r="Q167"/>
  <c r="Q136"/>
  <c r="BK383"/>
  <c r="BK261"/>
  <c r="BK140"/>
  <c r="BK315"/>
  <c r="K397"/>
  <c r="BE397"/>
  <c r="BK268"/>
  <c r="BK342"/>
  <c r="K232"/>
  <c r="BE232"/>
  <c r="BK157"/>
  <c r="K206"/>
  <c r="BE206"/>
  <c r="K248"/>
  <c r="BE248"/>
  <c r="K236"/>
  <c r="BE236"/>
  <c r="K257"/>
  <c r="BE257"/>
  <c i="3" r="Q977"/>
  <c r="Q1020"/>
  <c r="Q434"/>
  <c r="Q984"/>
  <c r="R436"/>
  <c r="R564"/>
  <c r="Q1167"/>
  <c r="Q1037"/>
  <c r="R160"/>
  <c r="Q571"/>
  <c r="Q1157"/>
  <c r="BK1023"/>
  <c r="Q238"/>
  <c r="R1065"/>
  <c r="R591"/>
  <c r="R338"/>
  <c r="Q1023"/>
  <c r="Q190"/>
  <c r="Q1128"/>
  <c r="R1037"/>
  <c r="Q833"/>
  <c r="R477"/>
  <c r="Q305"/>
  <c r="Q806"/>
  <c r="Q199"/>
  <c r="K450"/>
  <c r="R1023"/>
  <c r="R204"/>
  <c r="R196"/>
  <c r="BK1167"/>
  <c r="BK155"/>
  <c r="K1098"/>
  <c r="BE1098"/>
  <c r="K1124"/>
  <c r="BE1124"/>
  <c r="K1132"/>
  <c r="BE1132"/>
  <c r="BK450"/>
  <c r="BK438"/>
  <c r="BK272"/>
  <c r="K176"/>
  <c r="BE176"/>
  <c r="K428"/>
  <c r="BE428"/>
  <c r="BK251"/>
  <c r="K346"/>
  <c r="BE346"/>
  <c r="K564"/>
  <c r="BE564"/>
  <c i="4" r="Q151"/>
  <c r="Q239"/>
  <c r="R211"/>
  <c r="Q230"/>
  <c r="Q168"/>
  <c r="R186"/>
  <c r="R191"/>
  <c r="Q183"/>
  <c r="R171"/>
  <c r="Q129"/>
  <c r="BK225"/>
  <c r="K183"/>
  <c r="BE183"/>
  <c r="BK191"/>
  <c r="K211"/>
  <c r="BE211"/>
  <c r="BK194"/>
  <c i="5" r="Q159"/>
  <c r="R159"/>
  <c r="Q205"/>
  <c r="R138"/>
  <c r="R153"/>
  <c r="K162"/>
  <c r="BK130"/>
  <c r="Q145"/>
  <c r="R165"/>
  <c r="K133"/>
  <c r="BE133"/>
  <c r="BK171"/>
  <c r="BK167"/>
  <c i="6" r="R373"/>
  <c r="R313"/>
  <c r="R169"/>
  <c r="Q338"/>
  <c r="Q273"/>
  <c r="R137"/>
  <c r="R254"/>
  <c r="R293"/>
  <c r="Q159"/>
  <c r="R368"/>
  <c r="Q166"/>
  <c r="Q263"/>
  <c r="R428"/>
  <c r="Q324"/>
  <c r="Q206"/>
  <c r="R359"/>
  <c r="R420"/>
  <c r="Q356"/>
  <c r="R326"/>
  <c r="R145"/>
  <c r="K392"/>
  <c r="BK359"/>
  <c r="Q404"/>
  <c r="Q351"/>
  <c r="Q280"/>
  <c r="Q397"/>
  <c r="R231"/>
  <c r="BK415"/>
  <c r="BK162"/>
  <c r="K280"/>
  <c r="BE280"/>
  <c r="K273"/>
  <c r="BE273"/>
  <c r="BK237"/>
  <c i="7" r="K166"/>
  <c r="Q289"/>
  <c r="Q312"/>
  <c r="R198"/>
  <c r="K324"/>
  <c r="Q316"/>
  <c r="Q140"/>
  <c r="Q190"/>
  <c r="BK190"/>
  <c r="BK316"/>
  <c r="BK221"/>
  <c r="K234"/>
  <c r="BE234"/>
  <c i="8" r="Q318"/>
  <c r="R231"/>
  <c r="R137"/>
  <c r="R200"/>
  <c r="Q260"/>
  <c r="Q304"/>
  <c r="K314"/>
  <c r="BE314"/>
  <c r="BK304"/>
  <c r="BK222"/>
  <c r="K150"/>
  <c r="BE150"/>
  <c i="9" r="Q197"/>
  <c r="R227"/>
  <c r="R190"/>
  <c r="R249"/>
  <c r="R281"/>
  <c r="Q135"/>
  <c r="Q238"/>
  <c r="BK231"/>
  <c r="BK263"/>
  <c r="BK182"/>
  <c i="10" r="R146"/>
  <c r="K122"/>
  <c r="BE122"/>
  <c i="11" r="R157"/>
  <c r="Q137"/>
  <c r="R135"/>
  <c r="BK139"/>
  <c i="2" r="R257"/>
  <c r="Q244"/>
  <c r="R240"/>
  <c r="Q320"/>
  <c r="R370"/>
  <c r="Q199"/>
  <c r="R296"/>
  <c r="R224"/>
  <c r="R173"/>
  <c r="Q323"/>
  <c r="K403"/>
  <c r="BE403"/>
  <c r="BK379"/>
  <c r="BK288"/>
  <c r="K193"/>
  <c r="BE193"/>
  <c r="BK350"/>
  <c r="BK177"/>
  <c i="3" r="Q1054"/>
  <c r="R463"/>
  <c r="R731"/>
  <c r="Q428"/>
  <c r="R235"/>
  <c r="R1095"/>
  <c r="Q176"/>
  <c r="R1028"/>
  <c r="K305"/>
  <c r="Q184"/>
  <c r="R910"/>
  <c r="Q436"/>
  <c r="R568"/>
  <c r="Q797"/>
  <c r="Q217"/>
  <c r="Q187"/>
  <c r="K1157"/>
  <c r="BE1157"/>
  <c r="BK1032"/>
  <c r="K1128"/>
  <c r="BE1128"/>
  <c r="K207"/>
  <c r="BE207"/>
  <c r="K635"/>
  <c r="BE635"/>
  <c r="K217"/>
  <c r="BE217"/>
  <c i="4" r="R194"/>
  <c r="Q219"/>
  <c r="Q174"/>
  <c r="R239"/>
  <c r="K174"/>
  <c r="K233"/>
  <c r="BE233"/>
  <c r="K227"/>
  <c r="BE227"/>
  <c r="K138"/>
  <c r="BE138"/>
  <c i="5" r="R201"/>
  <c r="Q178"/>
  <c r="R145"/>
  <c r="K194"/>
  <c r="BE194"/>
  <c r="K181"/>
  <c r="BE181"/>
  <c i="6" r="R275"/>
  <c r="R390"/>
  <c r="Q179"/>
  <c r="Q169"/>
  <c r="R311"/>
  <c r="Q141"/>
  <c r="R166"/>
  <c r="BK404"/>
  <c r="BK392"/>
  <c r="BK221"/>
  <c r="K231"/>
  <c r="BE231"/>
  <c r="BK298"/>
  <c r="BK254"/>
  <c i="7" r="Q284"/>
  <c r="R148"/>
  <c r="Q275"/>
  <c r="Q182"/>
  <c r="Q148"/>
  <c r="Q132"/>
  <c r="R308"/>
  <c r="K267"/>
  <c r="Q194"/>
  <c r="Q252"/>
  <c r="BK304"/>
  <c r="K275"/>
  <c r="BE275"/>
  <c r="BK312"/>
  <c r="BK174"/>
  <c r="BK170"/>
  <c r="BK259"/>
  <c r="BK144"/>
  <c i="8" r="Q158"/>
  <c r="Q211"/>
  <c r="R227"/>
  <c r="Q146"/>
  <c r="Q150"/>
  <c r="R304"/>
  <c r="R318"/>
  <c r="R222"/>
  <c r="R279"/>
  <c r="BK322"/>
  <c r="BK279"/>
  <c r="K239"/>
  <c r="BE239"/>
  <c i="9" r="R219"/>
  <c r="Q271"/>
  <c r="R129"/>
  <c r="Q259"/>
  <c r="Q235"/>
  <c r="Q223"/>
  <c r="R223"/>
  <c r="Q212"/>
  <c i="10" r="Q160"/>
  <c r="Q122"/>
  <c r="Q171"/>
  <c i="11" r="Q125"/>
  <c r="Q133"/>
  <c r="R137"/>
  <c i="2" r="Q403"/>
  <c r="Q279"/>
  <c r="R342"/>
  <c r="Q215"/>
  <c r="R320"/>
  <c r="R346"/>
  <c r="R293"/>
  <c r="R330"/>
  <c r="Q220"/>
  <c r="R300"/>
  <c r="R383"/>
  <c r="Q248"/>
  <c r="R186"/>
  <c r="Q288"/>
  <c r="Q383"/>
  <c r="R199"/>
  <c r="Q160"/>
  <c r="K408"/>
  <c r="BE408"/>
  <c r="BK220"/>
  <c r="K365"/>
  <c r="BE365"/>
  <c r="K338"/>
  <c r="BE338"/>
  <c r="BK327"/>
  <c r="BK393"/>
  <c r="K334"/>
  <c r="BE334"/>
  <c r="BK186"/>
  <c r="BK240"/>
  <c i="3" r="R1124"/>
  <c r="R1043"/>
  <c r="R1032"/>
  <c r="Q463"/>
  <c r="R460"/>
  <c r="R1061"/>
  <c r="Q1017"/>
  <c r="Q442"/>
  <c r="R1098"/>
  <c r="BK330"/>
  <c r="R1054"/>
  <c r="R471"/>
  <c r="R635"/>
  <c r="R1157"/>
  <c r="R984"/>
  <c r="Q725"/>
  <c r="Q1134"/>
  <c r="R466"/>
  <c r="Q1028"/>
  <c r="R571"/>
  <c r="Q160"/>
  <c r="BK184"/>
  <c r="K422"/>
  <c r="BE422"/>
  <c r="K204"/>
  <c r="BE204"/>
  <c r="K1095"/>
  <c r="BE1095"/>
  <c r="K580"/>
  <c r="BE580"/>
  <c r="K797"/>
  <c r="BE797"/>
  <c r="BK436"/>
  <c r="BK466"/>
  <c r="K474"/>
  <c r="BE474"/>
  <c i="4" r="Q138"/>
  <c r="R180"/>
  <c r="Q186"/>
  <c r="R188"/>
  <c r="R166"/>
  <c r="Q222"/>
  <c r="Q160"/>
  <c r="K199"/>
  <c r="BE199"/>
  <c r="K168"/>
  <c r="BE168"/>
  <c r="K219"/>
  <c r="BE219"/>
  <c r="K171"/>
  <c r="BE171"/>
  <c i="5" r="Q190"/>
  <c r="R198"/>
  <c r="R171"/>
  <c r="Q171"/>
  <c r="R143"/>
  <c r="K205"/>
  <c r="BE205"/>
  <c r="BK151"/>
  <c i="6" r="Q343"/>
  <c r="Q155"/>
  <c r="R328"/>
  <c r="Q257"/>
  <c r="R194"/>
  <c r="R273"/>
  <c r="R410"/>
  <c r="BK187"/>
  <c r="Q225"/>
  <c r="Q311"/>
  <c r="Q149"/>
  <c r="K390"/>
  <c r="R141"/>
  <c r="K269"/>
  <c r="Q277"/>
  <c r="R217"/>
  <c r="K206"/>
  <c r="BE206"/>
  <c r="BK333"/>
  <c r="BK356"/>
  <c r="BK353"/>
  <c r="BK395"/>
  <c r="BK346"/>
  <c r="K341"/>
  <c r="BE341"/>
  <c r="BK336"/>
  <c i="7" r="Q178"/>
  <c r="R186"/>
  <c r="Q161"/>
  <c r="R194"/>
  <c r="R178"/>
  <c r="Q221"/>
  <c r="K247"/>
  <c r="BE247"/>
  <c i="8" r="R211"/>
  <c r="R189"/>
  <c r="R163"/>
  <c r="R167"/>
  <c r="R299"/>
  <c r="R314"/>
  <c r="R180"/>
  <c r="Q250"/>
  <c r="Q167"/>
  <c r="K328"/>
  <c r="BE328"/>
  <c r="BK250"/>
  <c r="BK231"/>
  <c i="9" r="Q242"/>
  <c r="R139"/>
  <c r="R197"/>
  <c r="R267"/>
  <c r="Q256"/>
  <c r="Q154"/>
  <c r="Q165"/>
  <c r="K200"/>
  <c r="BE200"/>
  <c r="K242"/>
  <c r="BE242"/>
  <c r="BK235"/>
  <c i="10" r="Q173"/>
  <c r="K130"/>
  <c r="R179"/>
  <c r="R158"/>
  <c r="R130"/>
  <c r="K132"/>
  <c r="BE132"/>
  <c r="BK162"/>
  <c r="BK167"/>
  <c i="11" r="Q135"/>
  <c r="R131"/>
  <c r="Q139"/>
  <c r="Q123"/>
  <c r="K157"/>
  <c r="BE157"/>
  <c r="BK141"/>
  <c i="2" r="Q300"/>
  <c r="R416"/>
  <c r="Q342"/>
  <c r="Q157"/>
  <c r="Q186"/>
  <c r="R350"/>
  <c r="Q397"/>
  <c r="Q264"/>
  <c r="Q261"/>
  <c r="R215"/>
  <c r="K346"/>
  <c r="BK416"/>
  <c r="K387"/>
  <c r="BE387"/>
  <c r="K300"/>
  <c r="BE300"/>
  <c r="BK199"/>
  <c i="3" r="Q466"/>
  <c r="R199"/>
  <c r="Q1065"/>
  <c r="Q783"/>
  <c r="Q1150"/>
  <c r="R217"/>
  <c r="Q1032"/>
  <c r="Q1124"/>
  <c r="Q1061"/>
  <c r="Q1148"/>
  <c r="Q251"/>
  <c r="Q1105"/>
  <c r="K1121"/>
  <c r="BE1121"/>
  <c r="BK1171"/>
  <c r="K984"/>
  <c r="BE984"/>
  <c r="BK471"/>
  <c r="K444"/>
  <c r="BE444"/>
  <c r="K725"/>
  <c r="BE725"/>
  <c i="4" r="R227"/>
  <c r="R177"/>
  <c r="K236"/>
  <c r="Q132"/>
  <c r="R157"/>
  <c r="BK236"/>
  <c i="5" r="BK198"/>
  <c r="BK138"/>
  <c i="6" r="Q307"/>
  <c r="Q266"/>
  <c r="R425"/>
  <c r="BK383"/>
  <c r="R365"/>
  <c r="R331"/>
  <c r="Q295"/>
  <c r="Q162"/>
  <c r="BK266"/>
  <c r="K351"/>
  <c r="BE351"/>
  <c r="K263"/>
  <c r="BE263"/>
  <c r="BK317"/>
  <c r="BK198"/>
  <c r="BK137"/>
  <c r="K248"/>
  <c r="BE248"/>
  <c r="K326"/>
  <c r="BE326"/>
  <c r="BK175"/>
  <c r="K286"/>
  <c r="BE286"/>
  <c i="7" r="Q174"/>
  <c i="2" l="1" r="R166"/>
  <c r="J103"/>
  <c r="Q185"/>
  <c r="I106"/>
  <c r="Q198"/>
  <c r="I107"/>
  <c r="X310"/>
  <c r="R378"/>
  <c r="J111"/>
  <c i="3" r="R459"/>
  <c r="R805"/>
  <c r="J104"/>
  <c r="T1036"/>
  <c r="T1144"/>
  <c i="5" r="BK170"/>
  <c r="K170"/>
  <c r="K101"/>
  <c r="R197"/>
  <c r="J104"/>
  <c i="6" r="X247"/>
  <c i="7" r="V131"/>
  <c r="V258"/>
  <c i="8" r="V249"/>
  <c i="2" r="Q156"/>
  <c r="I102"/>
  <c r="Q166"/>
  <c r="I103"/>
  <c r="R185"/>
  <c r="J106"/>
  <c r="X198"/>
  <c r="R209"/>
  <c r="V333"/>
  <c r="T378"/>
  <c i="3" r="X237"/>
  <c r="T782"/>
  <c r="T884"/>
  <c r="V1104"/>
  <c r="Q1131"/>
  <c r="I112"/>
  <c r="Q1160"/>
  <c r="I115"/>
  <c i="4" r="X131"/>
  <c r="X127"/>
  <c i="5" r="V177"/>
  <c i="6" r="R403"/>
  <c r="J103"/>
  <c r="V419"/>
  <c r="V418"/>
  <c i="7" r="X131"/>
  <c r="Q243"/>
  <c r="I103"/>
  <c r="R258"/>
  <c r="J105"/>
  <c r="Q288"/>
  <c r="I108"/>
  <c i="8" r="T174"/>
  <c r="X221"/>
  <c r="R288"/>
  <c r="J104"/>
  <c r="T327"/>
  <c i="9" r="Q128"/>
  <c r="Q127"/>
  <c r="I97"/>
  <c r="R203"/>
  <c r="J104"/>
  <c i="10" r="R121"/>
  <c r="V138"/>
  <c i="8" r="X145"/>
  <c r="X249"/>
  <c r="V327"/>
  <c i="9" r="X203"/>
  <c i="10" r="X145"/>
  <c i="4" r="T150"/>
  <c r="T145"/>
  <c i="5" r="Q129"/>
  <c r="Q177"/>
  <c r="Q176"/>
  <c r="I102"/>
  <c r="Q197"/>
  <c r="I104"/>
  <c i="6" r="T247"/>
  <c r="Q403"/>
  <c r="I103"/>
  <c r="Q419"/>
  <c r="Q418"/>
  <c r="I105"/>
  <c i="7" r="T165"/>
  <c r="V233"/>
  <c r="X258"/>
  <c r="V307"/>
  <c i="8" r="R145"/>
  <c r="J99"/>
  <c r="V221"/>
  <c r="Q288"/>
  <c r="I104"/>
  <c r="X327"/>
  <c i="9" r="V128"/>
  <c r="V127"/>
  <c r="R143"/>
  <c r="Q171"/>
  <c r="I101"/>
  <c r="X189"/>
  <c i="10" r="T121"/>
  <c r="BK138"/>
  <c r="K138"/>
  <c r="K98"/>
  <c r="T145"/>
  <c r="Q145"/>
  <c r="I99"/>
  <c r="R166"/>
  <c r="J100"/>
  <c i="2" r="R156"/>
  <c r="J102"/>
  <c r="X185"/>
  <c r="R198"/>
  <c r="J107"/>
  <c r="Q310"/>
  <c r="I109"/>
  <c r="X378"/>
  <c i="3" r="T237"/>
  <c r="Q805"/>
  <c r="I104"/>
  <c r="V1036"/>
  <c r="V1144"/>
  <c i="4" r="V150"/>
  <c r="V145"/>
  <c i="5" r="T129"/>
  <c r="X177"/>
  <c r="V197"/>
  <c i="6" r="Q128"/>
  <c r="I98"/>
  <c r="Q205"/>
  <c r="I99"/>
  <c r="T216"/>
  <c r="X216"/>
  <c r="R216"/>
  <c r="J100"/>
  <c r="R224"/>
  <c r="T403"/>
  <c r="X419"/>
  <c r="X418"/>
  <c i="7" r="V165"/>
  <c r="BK307"/>
  <c r="K307"/>
  <c r="K109"/>
  <c i="8" r="Q249"/>
  <c r="I103"/>
  <c r="R313"/>
  <c i="9" r="V143"/>
  <c r="V189"/>
  <c i="3" r="V459"/>
  <c r="V805"/>
  <c r="X1016"/>
  <c r="X1104"/>
  <c r="R1136"/>
  <c r="J113"/>
  <c i="4" r="X150"/>
  <c r="X145"/>
  <c i="5" r="V129"/>
  <c r="T177"/>
  <c r="T176"/>
  <c r="T197"/>
  <c i="6" r="Q247"/>
  <c i="7" r="V243"/>
  <c r="R307"/>
  <c i="8" r="T145"/>
  <c r="V313"/>
  <c r="V312"/>
  <c i="10" r="X166"/>
  <c i="2" r="T185"/>
  <c r="X209"/>
  <c r="R310"/>
  <c r="J109"/>
  <c r="Q378"/>
  <c r="I111"/>
  <c i="3" r="Q459"/>
  <c r="I102"/>
  <c r="X805"/>
  <c r="X1036"/>
  <c r="T1131"/>
  <c r="V1160"/>
  <c i="4" r="T131"/>
  <c r="T127"/>
  <c r="T126"/>
  <c i="1" r="AW98"/>
  <c i="5" r="Q170"/>
  <c r="I101"/>
  <c i="6" r="V128"/>
  <c r="T205"/>
  <c r="X224"/>
  <c i="7" r="R131"/>
  <c r="T233"/>
  <c r="T288"/>
  <c i="8" r="X174"/>
  <c r="T288"/>
  <c i="9" r="T171"/>
  <c i="2" r="V156"/>
  <c r="V166"/>
  <c r="T198"/>
  <c r="Q209"/>
  <c r="I108"/>
  <c i="3" r="T140"/>
  <c r="Q140"/>
  <c r="I100"/>
  <c r="X459"/>
  <c r="X782"/>
  <c r="T1016"/>
  <c r="R1016"/>
  <c r="J107"/>
  <c r="T1104"/>
  <c r="X1131"/>
  <c r="R1131"/>
  <c r="J112"/>
  <c r="Q1136"/>
  <c r="I113"/>
  <c r="R1144"/>
  <c r="J114"/>
  <c i="4" r="R131"/>
  <c r="J101"/>
  <c i="5" r="V170"/>
  <c i="6" r="T128"/>
  <c r="T127"/>
  <c r="V205"/>
  <c r="T224"/>
  <c r="V403"/>
  <c i="7" r="X165"/>
  <c r="T243"/>
  <c r="Q258"/>
  <c r="I105"/>
  <c r="T307"/>
  <c i="8" r="Q145"/>
  <c r="I99"/>
  <c r="T221"/>
  <c r="X313"/>
  <c r="X312"/>
  <c r="Q327"/>
  <c r="I109"/>
  <c i="9" r="T143"/>
  <c r="X171"/>
  <c r="Q189"/>
  <c r="I103"/>
  <c i="6" r="R128"/>
  <c r="J98"/>
  <c r="V224"/>
  <c i="7" r="T131"/>
  <c r="Q233"/>
  <c r="I102"/>
  <c i="8" r="V174"/>
  <c i="9" r="Q143"/>
  <c i="10" r="V145"/>
  <c r="Q166"/>
  <c r="I100"/>
  <c i="3" r="V140"/>
  <c r="V237"/>
  <c r="Q884"/>
  <c r="I106"/>
  <c r="Q1104"/>
  <c r="I111"/>
  <c r="X1160"/>
  <c i="5" r="T170"/>
  <c i="6" r="V216"/>
  <c r="Q216"/>
  <c r="I100"/>
  <c i="7" r="V288"/>
  <c r="V287"/>
  <c i="8" r="T249"/>
  <c r="T313"/>
  <c r="T312"/>
  <c i="9" r="V203"/>
  <c r="T128"/>
  <c r="T127"/>
  <c r="R128"/>
  <c r="J98"/>
  <c r="T203"/>
  <c i="10" r="T138"/>
  <c i="2" r="T156"/>
  <c r="T166"/>
  <c r="V185"/>
  <c r="V198"/>
  <c r="V209"/>
  <c r="T310"/>
  <c r="X333"/>
  <c r="R333"/>
  <c r="J110"/>
  <c i="3" r="R140"/>
  <c r="J100"/>
  <c r="T459"/>
  <c r="V782"/>
  <c r="Q1016"/>
  <c r="I107"/>
  <c r="X1136"/>
  <c r="Q1144"/>
  <c r="I114"/>
  <c r="R1160"/>
  <c r="J115"/>
  <c i="4" r="Q131"/>
  <c r="I101"/>
  <c i="5" r="R129"/>
  <c r="R128"/>
  <c r="R170"/>
  <c r="J101"/>
  <c r="BK197"/>
  <c r="K197"/>
  <c r="K104"/>
  <c r="X197"/>
  <c i="6" r="V247"/>
  <c r="X403"/>
  <c r="R419"/>
  <c r="R418"/>
  <c r="J105"/>
  <c i="7" r="Q131"/>
  <c r="X243"/>
  <c r="Q307"/>
  <c r="Q287"/>
  <c r="I107"/>
  <c i="8" r="Q174"/>
  <c r="I100"/>
  <c r="R221"/>
  <c r="J101"/>
  <c r="R249"/>
  <c r="J103"/>
  <c r="Q313"/>
  <c r="I107"/>
  <c r="R327"/>
  <c r="J109"/>
  <c i="9" r="X143"/>
  <c r="X142"/>
  <c r="R171"/>
  <c r="J101"/>
  <c r="R189"/>
  <c r="J103"/>
  <c i="2" r="X156"/>
  <c r="X166"/>
  <c r="T209"/>
  <c r="T333"/>
  <c r="Q333"/>
  <c r="I110"/>
  <c i="3" r="X140"/>
  <c r="R237"/>
  <c r="J101"/>
  <c r="R782"/>
  <c r="J103"/>
  <c r="R884"/>
  <c r="J106"/>
  <c r="Q1036"/>
  <c r="V1131"/>
  <c r="T1136"/>
  <c r="BK1160"/>
  <c r="K1160"/>
  <c r="K115"/>
  <c i="4" r="Q150"/>
  <c i="6" r="X205"/>
  <c i="7" r="R288"/>
  <c r="J108"/>
  <c i="8" r="R174"/>
  <c r="J100"/>
  <c i="9" r="Q203"/>
  <c r="I104"/>
  <c i="10" r="Q121"/>
  <c r="Q120"/>
  <c r="I96"/>
  <c r="K30"/>
  <c i="1" r="AS104"/>
  <c i="10" r="Q138"/>
  <c r="I98"/>
  <c r="R145"/>
  <c r="J99"/>
  <c i="2" r="V310"/>
  <c r="V378"/>
  <c i="3" r="Q237"/>
  <c r="Q139"/>
  <c r="I99"/>
  <c r="V884"/>
  <c r="R1036"/>
  <c r="X1144"/>
  <c i="4" r="R150"/>
  <c r="J104"/>
  <c i="5" r="X129"/>
  <c r="R177"/>
  <c r="R176"/>
  <c r="J102"/>
  <c i="6" r="R247"/>
  <c r="J102"/>
  <c r="T419"/>
  <c r="T418"/>
  <c i="7" r="R165"/>
  <c r="J100"/>
  <c r="X233"/>
  <c r="R243"/>
  <c r="J103"/>
  <c r="T258"/>
  <c r="X307"/>
  <c i="8" r="V145"/>
  <c r="V130"/>
  <c r="V129"/>
  <c r="Q221"/>
  <c r="I101"/>
  <c r="V288"/>
  <c i="11" r="BK153"/>
  <c r="K153"/>
  <c r="K100"/>
  <c i="3" r="Q782"/>
  <c r="I103"/>
  <c r="X884"/>
  <c r="V1016"/>
  <c r="R1104"/>
  <c r="J111"/>
  <c r="V1136"/>
  <c r="T1160"/>
  <c i="4" r="V131"/>
  <c r="V127"/>
  <c i="5" r="X170"/>
  <c i="6" r="X128"/>
  <c r="X127"/>
  <c r="X126"/>
  <c r="R205"/>
  <c r="J99"/>
  <c r="Q224"/>
  <c r="I101"/>
  <c i="7" r="Q165"/>
  <c r="I100"/>
  <c r="R233"/>
  <c r="J102"/>
  <c r="X288"/>
  <c r="X287"/>
  <c i="8" r="X288"/>
  <c i="9" r="T189"/>
  <c i="10" r="X121"/>
  <c r="X120"/>
  <c r="X138"/>
  <c r="T166"/>
  <c i="11" r="V153"/>
  <c r="V122"/>
  <c r="V121"/>
  <c r="X153"/>
  <c r="X122"/>
  <c r="X121"/>
  <c r="R153"/>
  <c r="J100"/>
  <c i="9" r="X128"/>
  <c r="X127"/>
  <c r="X126"/>
  <c r="V171"/>
  <c i="10" r="V121"/>
  <c r="V120"/>
  <c r="R138"/>
  <c r="J98"/>
  <c r="V166"/>
  <c i="11" r="T153"/>
  <c r="T122"/>
  <c r="T121"/>
  <c i="1" r="AW105"/>
  <c i="11" r="Q153"/>
  <c r="I100"/>
  <c i="7" r="Q160"/>
  <c r="I99"/>
  <c i="8" r="R308"/>
  <c r="J105"/>
  <c i="2" r="R180"/>
  <c r="J104"/>
  <c i="3" r="BK805"/>
  <c r="K805"/>
  <c r="K104"/>
  <c i="4" r="BK128"/>
  <c r="K128"/>
  <c r="K100"/>
  <c r="Q128"/>
  <c r="Q127"/>
  <c r="I99"/>
  <c i="8" r="BK321"/>
  <c r="K321"/>
  <c r="K108"/>
  <c i="9" r="Q284"/>
  <c r="I105"/>
  <c i="8" r="Q308"/>
  <c r="I105"/>
  <c i="6" r="R414"/>
  <c r="J104"/>
  <c i="7" r="BK251"/>
  <c r="K251"/>
  <c r="K104"/>
  <c r="R283"/>
  <c r="J106"/>
  <c i="9" r="BK284"/>
  <c r="K284"/>
  <c r="K105"/>
  <c i="2" r="Q135"/>
  <c i="6" r="Q414"/>
  <c r="I104"/>
  <c i="7" r="BK160"/>
  <c r="K160"/>
  <c r="K99"/>
  <c r="R251"/>
  <c r="J104"/>
  <c i="5" r="Q204"/>
  <c r="I105"/>
  <c i="9" r="Q185"/>
  <c r="I102"/>
  <c i="2" r="BK135"/>
  <c r="K135"/>
  <c r="K100"/>
  <c r="BK150"/>
  <c r="K150"/>
  <c r="K101"/>
  <c r="R150"/>
  <c r="J101"/>
  <c i="3" r="R1031"/>
  <c r="J108"/>
  <c r="BK1170"/>
  <c r="K1170"/>
  <c r="K116"/>
  <c i="7" r="R225"/>
  <c r="J101"/>
  <c i="8" r="Q238"/>
  <c r="I102"/>
  <c i="9" r="R284"/>
  <c r="J105"/>
  <c i="3" r="BK1031"/>
  <c r="K1031"/>
  <c r="K108"/>
  <c i="5" r="R204"/>
  <c r="J105"/>
  <c i="7" r="Q225"/>
  <c r="I101"/>
  <c i="8" r="R321"/>
  <c r="J108"/>
  <c i="9" r="Q290"/>
  <c r="I106"/>
  <c i="11" r="BK145"/>
  <c r="K145"/>
  <c r="K98"/>
  <c r="BK149"/>
  <c r="K149"/>
  <c r="K99"/>
  <c i="2" r="R135"/>
  <c r="R134"/>
  <c r="J99"/>
  <c r="Q150"/>
  <c r="I101"/>
  <c r="Q180"/>
  <c r="I104"/>
  <c i="3" r="Q1031"/>
  <c r="I108"/>
  <c i="4" r="R128"/>
  <c r="R127"/>
  <c r="J99"/>
  <c r="R146"/>
  <c r="R145"/>
  <c r="R126"/>
  <c r="J98"/>
  <c r="K33"/>
  <c i="1" r="AT98"/>
  <c i="7" r="R160"/>
  <c r="J99"/>
  <c r="Q251"/>
  <c r="I104"/>
  <c r="BK283"/>
  <c r="K283"/>
  <c r="K106"/>
  <c i="9" r="R290"/>
  <c r="J106"/>
  <c i="11" r="R145"/>
  <c r="J98"/>
  <c i="8" r="R238"/>
  <c r="J102"/>
  <c r="Q321"/>
  <c r="Q312"/>
  <c r="I106"/>
  <c i="11" r="Q149"/>
  <c r="I99"/>
  <c r="R149"/>
  <c r="J99"/>
  <c i="3" r="Q1170"/>
  <c r="I116"/>
  <c i="7" r="Q283"/>
  <c r="I106"/>
  <c i="11" r="Q145"/>
  <c r="I98"/>
  <c i="3" r="R1170"/>
  <c r="J116"/>
  <c i="4" r="Q146"/>
  <c r="I103"/>
  <c i="6" r="BK414"/>
  <c r="K414"/>
  <c r="K104"/>
  <c i="11" r="Q162"/>
  <c r="I101"/>
  <c i="9" r="R185"/>
  <c r="J102"/>
  <c r="BK290"/>
  <c r="K290"/>
  <c r="K106"/>
  <c i="11" r="BK162"/>
  <c r="K162"/>
  <c r="K101"/>
  <c r="R162"/>
  <c r="J101"/>
  <c r="J92"/>
  <c r="F117"/>
  <c r="E85"/>
  <c r="F92"/>
  <c r="J91"/>
  <c r="J89"/>
  <c r="BE137"/>
  <c i="10" r="J92"/>
  <c r="F91"/>
  <c r="J114"/>
  <c r="J91"/>
  <c r="F117"/>
  <c r="BE130"/>
  <c r="E85"/>
  <c i="9" r="J91"/>
  <c r="J123"/>
  <c r="BE271"/>
  <c r="F91"/>
  <c r="J120"/>
  <c r="E85"/>
  <c r="F92"/>
  <c i="8" r="K131"/>
  <c r="K98"/>
  <c r="BE299"/>
  <c r="E85"/>
  <c r="J125"/>
  <c r="J89"/>
  <c r="F91"/>
  <c r="F126"/>
  <c r="J126"/>
  <c r="BE322"/>
  <c i="7" r="J89"/>
  <c r="BE208"/>
  <c r="BE190"/>
  <c r="F91"/>
  <c r="BE166"/>
  <c r="J125"/>
  <c r="BE259"/>
  <c r="BE324"/>
  <c r="E85"/>
  <c r="J92"/>
  <c r="F92"/>
  <c r="BE267"/>
  <c i="5" r="J99"/>
  <c i="6" r="F123"/>
  <c r="E85"/>
  <c r="BE392"/>
  <c r="BE390"/>
  <c r="J89"/>
  <c r="BE175"/>
  <c r="BE266"/>
  <c r="BE269"/>
  <c r="BE343"/>
  <c i="4" r="J102"/>
  <c i="5" r="J91"/>
  <c r="J123"/>
  <c r="BE162"/>
  <c i="4" r="I104"/>
  <c i="5" r="E85"/>
  <c i="4" r="I100"/>
  <c i="5" r="J124"/>
  <c r="F123"/>
  <c r="F124"/>
  <c i="4" r="BE174"/>
  <c r="F123"/>
  <c r="E114"/>
  <c r="J91"/>
  <c r="BE236"/>
  <c r="BE191"/>
  <c i="3" r="J134"/>
  <c r="J132"/>
  <c r="BE184"/>
  <c r="E85"/>
  <c r="J94"/>
  <c r="BE212"/>
  <c r="BE305"/>
  <c r="F93"/>
  <c r="BE1171"/>
  <c r="BE190"/>
  <c r="BE386"/>
  <c r="F135"/>
  <c r="BE450"/>
  <c r="BE1054"/>
  <c r="BE1020"/>
  <c i="1" r="AY96"/>
  <c i="2" r="J127"/>
  <c r="E85"/>
  <c r="BE346"/>
  <c r="F93"/>
  <c r="J129"/>
  <c i="1" r="BC96"/>
  <c i="2" r="F94"/>
  <c i="1" r="BE96"/>
  <c r="BD96"/>
  <c i="2" r="J94"/>
  <c r="K195"/>
  <c r="BE195"/>
  <c r="K327"/>
  <c r="BE327"/>
  <c r="K186"/>
  <c r="BE186"/>
  <c r="K342"/>
  <c r="BE342"/>
  <c r="K393"/>
  <c r="BE393"/>
  <c i="3" r="BK591"/>
  <c r="K1077"/>
  <c r="BE1077"/>
  <c r="BK725"/>
  <c r="BK977"/>
  <c r="BK187"/>
  <c r="BK160"/>
  <c r="K806"/>
  <c r="BE806"/>
  <c r="BK422"/>
  <c i="4" r="BK157"/>
  <c r="K160"/>
  <c r="BE160"/>
  <c r="BK177"/>
  <c r="BK222"/>
  <c r="BK154"/>
  <c r="BK217"/>
  <c r="BK219"/>
  <c r="K163"/>
  <c r="BE163"/>
  <c r="BK147"/>
  <c r="BK146"/>
  <c i="5" r="K38"/>
  <c i="1" r="AY99"/>
  <c i="6" r="BK420"/>
  <c r="K336"/>
  <c r="BE336"/>
  <c r="BK338"/>
  <c r="K194"/>
  <c r="BE194"/>
  <c r="K133"/>
  <c r="BE133"/>
  <c r="K225"/>
  <c r="BE225"/>
  <c r="BK326"/>
  <c r="K353"/>
  <c r="BE353"/>
  <c r="K211"/>
  <c r="BE211"/>
  <c r="K137"/>
  <c r="BE137"/>
  <c r="BK286"/>
  <c r="K201"/>
  <c r="BE201"/>
  <c r="BK248"/>
  <c r="BK425"/>
  <c r="BK371"/>
  <c r="BK273"/>
  <c r="BK410"/>
  <c r="BK403"/>
  <c r="K403"/>
  <c r="K103"/>
  <c r="K348"/>
  <c r="BE348"/>
  <c r="BK423"/>
  <c i="7" r="BK289"/>
  <c r="F39"/>
  <c i="1" r="BF101"/>
  <c i="7" r="K284"/>
  <c r="BE284"/>
  <c i="8" r="F37"/>
  <c i="1" r="BD102"/>
  <c i="10" r="BK158"/>
  <c r="K141"/>
  <c r="BE141"/>
  <c r="BK146"/>
  <c i="11" r="BK143"/>
  <c r="K139"/>
  <c r="BE139"/>
  <c i="3" r="BK199"/>
  <c r="K466"/>
  <c r="BE466"/>
  <c r="BK430"/>
  <c r="K1043"/>
  <c r="BE1043"/>
  <c r="BK372"/>
  <c r="K235"/>
  <c r="BE235"/>
  <c r="BK1132"/>
  <c r="BK1131"/>
  <c r="K1131"/>
  <c r="K112"/>
  <c r="K251"/>
  <c r="BE251"/>
  <c r="BK1058"/>
  <c r="K272"/>
  <c r="BE272"/>
  <c i="4" r="K194"/>
  <c r="BE194"/>
  <c r="BK204"/>
  <c r="BK168"/>
  <c r="K151"/>
  <c r="BE151"/>
  <c r="BK186"/>
  <c r="BK197"/>
  <c r="BK142"/>
  <c i="5" r="BK148"/>
  <c r="K151"/>
  <c r="BE151"/>
  <c r="K183"/>
  <c r="BE183"/>
  <c r="K198"/>
  <c r="BE198"/>
  <c r="BK205"/>
  <c r="BK204"/>
  <c r="K204"/>
  <c r="K105"/>
  <c r="K178"/>
  <c r="BE178"/>
  <c r="BK159"/>
  <c r="K174"/>
  <c r="BE174"/>
  <c i="6" r="K317"/>
  <c r="BE317"/>
  <c r="BK260"/>
  <c r="BK303"/>
  <c r="K356"/>
  <c r="BE356"/>
  <c r="BK145"/>
  <c r="BK257"/>
  <c r="K324"/>
  <c r="BE324"/>
  <c r="K129"/>
  <c r="BE129"/>
  <c r="BK231"/>
  <c r="BK155"/>
  <c r="BK280"/>
  <c r="K254"/>
  <c r="BE254"/>
  <c r="BK217"/>
  <c r="BK216"/>
  <c r="K216"/>
  <c r="K100"/>
  <c r="BK282"/>
  <c r="BK378"/>
  <c r="K293"/>
  <c r="BE293"/>
  <c r="BK351"/>
  <c i="7" r="K252"/>
  <c r="BE252"/>
  <c r="F36"/>
  <c i="1" r="BC101"/>
  <c i="7" r="K312"/>
  <c r="BE312"/>
  <c i="8" r="K231"/>
  <c r="BE231"/>
  <c r="K132"/>
  <c r="BE132"/>
  <c i="9" r="F38"/>
  <c i="1" r="BE103"/>
  <c i="11" r="BK127"/>
  <c i="2" r="K320"/>
  <c r="BE320"/>
  <c r="K240"/>
  <c r="BE240"/>
  <c r="K416"/>
  <c r="BE416"/>
  <c r="K228"/>
  <c r="BE228"/>
  <c r="BK293"/>
  <c i="3" r="BK196"/>
  <c r="BK635"/>
  <c r="BK448"/>
  <c r="BK885"/>
  <c r="BK1155"/>
  <c r="BK906"/>
  <c r="K438"/>
  <c r="BE438"/>
  <c r="BK1028"/>
  <c i="4" r="BK230"/>
  <c r="BK171"/>
  <c r="BK242"/>
  <c r="BK135"/>
  <c r="K180"/>
  <c r="BE180"/>
  <c r="BK233"/>
  <c r="K132"/>
  <c r="BE132"/>
  <c r="K225"/>
  <c r="BE225"/>
  <c i="5" r="K185"/>
  <c r="BE185"/>
  <c r="F38"/>
  <c i="1" r="BC99"/>
  <c i="6" r="BK341"/>
  <c r="BK381"/>
  <c r="F36"/>
  <c i="1" r="BC100"/>
  <c i="7" r="BK132"/>
  <c r="K161"/>
  <c r="BE161"/>
  <c r="BK297"/>
  <c r="BK140"/>
  <c r="BK279"/>
  <c r="K301"/>
  <c r="BE301"/>
  <c i="8" r="K279"/>
  <c r="BE279"/>
  <c r="BK150"/>
  <c r="K200"/>
  <c r="BE200"/>
  <c r="BK216"/>
  <c i="9" r="BK186"/>
  <c r="BK185"/>
  <c r="K185"/>
  <c r="K102"/>
  <c r="K263"/>
  <c r="BE263"/>
  <c r="K291"/>
  <c r="BE291"/>
  <c r="BK132"/>
  <c r="BK158"/>
  <c r="K231"/>
  <c r="BE231"/>
  <c r="K135"/>
  <c r="BE135"/>
  <c i="10" r="F38"/>
  <c i="1" r="BE104"/>
  <c i="10" r="K169"/>
  <c r="BE169"/>
  <c r="BK171"/>
  <c r="K160"/>
  <c r="BE160"/>
  <c i="11" r="F39"/>
  <c i="1" r="BF105"/>
  <c i="2" r="BK408"/>
  <c r="BK248"/>
  <c r="BK164"/>
  <c r="BK334"/>
  <c r="BK181"/>
  <c r="BK180"/>
  <c r="K180"/>
  <c r="K104"/>
  <c i="3" r="F41"/>
  <c i="1" r="BF97"/>
  <c i="7" r="BK198"/>
  <c i="8" r="BK333"/>
  <c r="BK314"/>
  <c r="BK313"/>
  <c r="K313"/>
  <c r="K107"/>
  <c r="BK309"/>
  <c r="BK308"/>
  <c r="K308"/>
  <c r="K105"/>
  <c r="BK289"/>
  <c i="9" r="K249"/>
  <c r="BE249"/>
  <c r="BK197"/>
  <c r="BK194"/>
  <c r="BK179"/>
  <c r="BK171"/>
  <c r="K171"/>
  <c r="K101"/>
  <c r="K256"/>
  <c r="BE256"/>
  <c r="K154"/>
  <c r="BE154"/>
  <c r="K285"/>
  <c r="BE285"/>
  <c r="K245"/>
  <c r="BE245"/>
  <c i="10" r="K124"/>
  <c r="BE124"/>
  <c r="BK148"/>
  <c r="K143"/>
  <c r="BE143"/>
  <c r="K36"/>
  <c i="1" r="AY104"/>
  <c i="10" r="BK128"/>
  <c r="K175"/>
  <c r="BE175"/>
  <c i="11" r="F36"/>
  <c i="1" r="BC105"/>
  <c i="2" r="BK162"/>
  <c r="BK170"/>
  <c r="BK166"/>
  <c r="K166"/>
  <c r="K103"/>
  <c r="BK387"/>
  <c r="K140"/>
  <c r="BE140"/>
  <c r="BK296"/>
  <c r="K361"/>
  <c r="BE361"/>
  <c i="3" r="BK594"/>
  <c r="BK238"/>
  <c r="BK1095"/>
  <c r="BK338"/>
  <c r="K1145"/>
  <c r="BE1145"/>
  <c r="K1119"/>
  <c r="BE1119"/>
  <c r="K1037"/>
  <c r="BE1037"/>
  <c r="BK1105"/>
  <c r="K803"/>
  <c r="BE803"/>
  <c i="4" r="F39"/>
  <c i="1" r="BD98"/>
  <c i="5" r="K187"/>
  <c r="BE187"/>
  <c r="K167"/>
  <c r="BE167"/>
  <c i="6" r="K36"/>
  <c i="1" r="AY100"/>
  <c i="7" r="K156"/>
  <c r="BE156"/>
  <c r="BK186"/>
  <c r="K236"/>
  <c r="BE236"/>
  <c r="K217"/>
  <c r="BE217"/>
  <c r="BK203"/>
  <c r="K152"/>
  <c r="BE152"/>
  <c i="8" r="F36"/>
  <c i="1" r="BC102"/>
  <c i="10" r="F37"/>
  <c i="1" r="BD104"/>
  <c i="2" r="K268"/>
  <c r="BE268"/>
  <c r="K379"/>
  <c r="BE379"/>
  <c i="3" r="F40"/>
  <c i="1" r="BE97"/>
  <c i="7" r="BK247"/>
  <c r="BK243"/>
  <c r="K243"/>
  <c r="K103"/>
  <c i="8" r="K204"/>
  <c r="BE204"/>
  <c r="K255"/>
  <c r="BE255"/>
  <c r="K244"/>
  <c r="BE244"/>
  <c r="K222"/>
  <c r="BE222"/>
  <c i="9" r="BK275"/>
  <c r="F36"/>
  <c i="1" r="BC103"/>
  <c i="11" r="BK133"/>
  <c r="BK131"/>
  <c i="2" r="BK232"/>
  <c r="BK206"/>
  <c r="BK190"/>
  <c r="K177"/>
  <c r="BE177"/>
  <c r="K215"/>
  <c r="BE215"/>
  <c i="3" r="F39"/>
  <c i="1" r="BD97"/>
  <c i="8" r="K285"/>
  <c r="BE285"/>
  <c r="K163"/>
  <c r="BE163"/>
  <c r="BK208"/>
  <c r="BK260"/>
  <c r="K189"/>
  <c r="BE189"/>
  <c i="9" r="BK139"/>
  <c r="BK190"/>
  <c r="F37"/>
  <c i="1" r="BD103"/>
  <c i="11" r="K160"/>
  <c r="BE160"/>
  <c i="2" r="K350"/>
  <c r="BE350"/>
  <c r="K210"/>
  <c r="BE210"/>
  <c r="K261"/>
  <c r="BE261"/>
  <c r="K199"/>
  <c r="BE199"/>
  <c r="BK365"/>
  <c i="3" r="BK428"/>
  <c r="BK434"/>
  <c r="K1150"/>
  <c r="BE1150"/>
  <c r="K1167"/>
  <c r="BE1167"/>
  <c r="K1061"/>
  <c r="BE1061"/>
  <c r="BK1098"/>
  <c r="BK971"/>
  <c r="K477"/>
  <c r="BE477"/>
  <c r="BK797"/>
  <c r="BK280"/>
  <c i="4" r="F41"/>
  <c i="1" r="BF98"/>
  <c i="5" r="BK140"/>
  <c r="K153"/>
  <c r="BE153"/>
  <c i="6" r="K407"/>
  <c r="BE407"/>
  <c r="F39"/>
  <c i="1" r="BF100"/>
  <c i="7" r="K194"/>
  <c r="BE194"/>
  <c r="K264"/>
  <c r="BE264"/>
  <c r="K170"/>
  <c r="BE170"/>
  <c r="K174"/>
  <c r="BE174"/>
  <c i="8" r="K36"/>
  <c i="1" r="AY102"/>
  <c i="10" r="BK173"/>
  <c i="11" r="K36"/>
  <c i="1" r="AY105"/>
  <c i="2" r="BK264"/>
  <c r="K315"/>
  <c r="BE315"/>
  <c i="3" r="BK166"/>
  <c r="K670"/>
  <c r="BE670"/>
  <c r="K959"/>
  <c r="BE959"/>
  <c r="BK731"/>
  <c r="K463"/>
  <c r="BE463"/>
  <c r="K471"/>
  <c r="BE471"/>
  <c r="BK176"/>
  <c r="K141"/>
  <c r="BE141"/>
  <c r="K571"/>
  <c r="BE571"/>
  <c r="BK1017"/>
  <c r="BK910"/>
  <c i="4" r="K38"/>
  <c i="1" r="AY98"/>
  <c i="5" r="BK181"/>
  <c r="BK194"/>
  <c r="BK177"/>
  <c r="K177"/>
  <c r="K103"/>
  <c i="6" r="K305"/>
  <c r="BE305"/>
  <c r="F38"/>
  <c i="1" r="BE100"/>
  <c i="7" r="K244"/>
  <c r="BE244"/>
  <c r="BK226"/>
  <c r="BK225"/>
  <c r="K225"/>
  <c r="K101"/>
  <c r="K144"/>
  <c r="BE144"/>
  <c r="BK182"/>
  <c i="8" r="BK158"/>
  <c r="BK239"/>
  <c i="9" r="K216"/>
  <c r="BE216"/>
  <c r="BK242"/>
  <c r="K223"/>
  <c r="BE223"/>
  <c r="BK165"/>
  <c r="BK144"/>
  <c r="K129"/>
  <c r="BE129"/>
  <c r="K278"/>
  <c r="BE278"/>
  <c i="10" r="K152"/>
  <c r="BE152"/>
  <c r="K139"/>
  <c r="BE139"/>
  <c r="BK122"/>
  <c r="F39"/>
  <c i="1" r="BF104"/>
  <c i="10" r="K179"/>
  <c r="BE179"/>
  <c i="11" r="K135"/>
  <c r="BE135"/>
  <c i="2" r="K220"/>
  <c r="BE220"/>
  <c r="K307"/>
  <c r="BE307"/>
  <c r="BK236"/>
  <c r="K167"/>
  <c r="BE167"/>
  <c r="K330"/>
  <c r="BE330"/>
  <c i="3" r="K38"/>
  <c i="1" r="AY97"/>
  <c i="7" r="K271"/>
  <c r="BE271"/>
  <c r="BK178"/>
  <c i="8" r="BK227"/>
  <c r="BK274"/>
  <c r="BK154"/>
  <c r="BK294"/>
  <c r="K318"/>
  <c r="BE318"/>
  <c i="9" r="BK238"/>
  <c r="BK219"/>
  <c r="K259"/>
  <c r="BE259"/>
  <c r="K235"/>
  <c r="BE235"/>
  <c r="BK168"/>
  <c r="K176"/>
  <c r="BE176"/>
  <c r="K252"/>
  <c r="BE252"/>
  <c i="10" r="BK134"/>
  <c r="BK136"/>
  <c r="K156"/>
  <c r="BE156"/>
  <c r="BK154"/>
  <c r="K164"/>
  <c r="BE164"/>
  <c r="BK177"/>
  <c r="BK126"/>
  <c r="BK132"/>
  <c i="11" r="K154"/>
  <c r="BE154"/>
  <c i="2" r="K173"/>
  <c r="BE173"/>
  <c r="K304"/>
  <c r="BE304"/>
  <c r="K151"/>
  <c r="BE151"/>
  <c r="K136"/>
  <c r="BE136"/>
  <c r="BK397"/>
  <c i="3" r="BK564"/>
  <c r="BK1148"/>
  <c r="BK1124"/>
  <c r="BK580"/>
  <c r="BK984"/>
  <c r="K1065"/>
  <c r="BE1065"/>
  <c r="BK568"/>
  <c r="K1134"/>
  <c r="BE1134"/>
  <c r="K583"/>
  <c r="BE583"/>
  <c i="4" r="BK227"/>
  <c r="K239"/>
  <c r="BE239"/>
  <c r="BK211"/>
  <c i="5" r="F40"/>
  <c i="1" r="BE99"/>
  <c i="6" r="BK368"/>
  <c r="K373"/>
  <c r="BE373"/>
  <c r="BK300"/>
  <c r="K333"/>
  <c r="BE333"/>
  <c r="BK206"/>
  <c r="BK205"/>
  <c r="K205"/>
  <c r="K99"/>
  <c r="BK243"/>
  <c r="BK166"/>
  <c r="K141"/>
  <c r="BE141"/>
  <c r="BK239"/>
  <c r="K221"/>
  <c r="BE221"/>
  <c r="K321"/>
  <c r="BE321"/>
  <c r="BK428"/>
  <c r="K328"/>
  <c r="BE328"/>
  <c r="K290"/>
  <c r="BE290"/>
  <c r="K183"/>
  <c r="BE183"/>
  <c r="K415"/>
  <c r="BE415"/>
  <c r="K298"/>
  <c r="BE298"/>
  <c r="K346"/>
  <c r="BE346"/>
  <c r="K395"/>
  <c r="BE395"/>
  <c i="7" r="K316"/>
  <c r="BE316"/>
  <c r="K328"/>
  <c r="BE328"/>
  <c r="K136"/>
  <c r="BE136"/>
  <c r="F37"/>
  <c i="1" r="BD101"/>
  <c i="7" r="K213"/>
  <c r="BE213"/>
  <c r="K221"/>
  <c r="BE221"/>
  <c i="8" r="K167"/>
  <c r="BE167"/>
  <c r="BK137"/>
  <c r="BK175"/>
  <c r="K146"/>
  <c r="BE146"/>
  <c i="9" r="BK161"/>
  <c r="K172"/>
  <c r="BE172"/>
  <c r="K281"/>
  <c r="BE281"/>
  <c r="BK200"/>
  <c r="K182"/>
  <c r="BE182"/>
  <c r="BK150"/>
  <c r="BK208"/>
  <c r="K212"/>
  <c r="BE212"/>
  <c i="10" r="F36"/>
  <c i="1" r="BC104"/>
  <c i="10" r="K150"/>
  <c r="BE150"/>
  <c i="11" r="K146"/>
  <c r="BE146"/>
  <c i="2" r="BK193"/>
  <c r="BK271"/>
  <c r="K374"/>
  <c r="BE374"/>
  <c r="K370"/>
  <c r="BE370"/>
  <c i="3" r="BK632"/>
  <c r="BK474"/>
  <c r="BK446"/>
  <c r="BK442"/>
  <c r="K965"/>
  <c r="BE965"/>
  <c r="BK1121"/>
  <c i="4" r="K129"/>
  <c r="BE129"/>
  <c r="BK183"/>
  <c r="BK188"/>
  <c r="BK199"/>
  <c r="BK202"/>
  <c r="BK138"/>
  <c r="K166"/>
  <c r="BE166"/>
  <c r="BK207"/>
  <c i="5" r="BK156"/>
  <c r="K190"/>
  <c r="BE190"/>
  <c r="BK133"/>
  <c r="BK143"/>
  <c r="BK165"/>
  <c r="BK135"/>
  <c r="K138"/>
  <c r="BE138"/>
  <c r="K171"/>
  <c r="BE171"/>
  <c r="K201"/>
  <c r="BE201"/>
  <c r="K145"/>
  <c r="BE145"/>
  <c i="6" r="K159"/>
  <c r="BE159"/>
  <c r="K277"/>
  <c r="BE277"/>
  <c r="BK399"/>
  <c r="K404"/>
  <c r="BE404"/>
  <c r="F37"/>
  <c i="1" r="BD100"/>
  <c i="7" r="BK148"/>
  <c r="BK240"/>
  <c r="K304"/>
  <c r="BE304"/>
  <c r="K293"/>
  <c r="BE293"/>
  <c r="BK234"/>
  <c i="8" r="F39"/>
  <c i="1" r="BF102"/>
  <c i="11" r="BK125"/>
  <c r="K129"/>
  <c r="BE129"/>
  <c r="K141"/>
  <c r="BE141"/>
  <c i="2" r="F41"/>
  <c r="BK244"/>
  <c r="K288"/>
  <c r="BE288"/>
  <c r="BK204"/>
  <c r="BK403"/>
  <c r="K323"/>
  <c r="BE323"/>
  <c r="K160"/>
  <c r="BE160"/>
  <c i="3" r="BK217"/>
  <c r="BK1128"/>
  <c r="BK204"/>
  <c r="BK207"/>
  <c r="BK444"/>
  <c r="K436"/>
  <c r="BE436"/>
  <c r="BK833"/>
  <c r="T805"/>
  <c r="K155"/>
  <c r="BE155"/>
  <c r="BK1157"/>
  <c i="4" r="F40"/>
  <c i="1" r="BE98"/>
  <c i="5" r="F39"/>
  <c i="1" r="BD99"/>
  <c i="6" r="BK397"/>
  <c r="BK275"/>
  <c r="K162"/>
  <c r="BE162"/>
  <c r="BK311"/>
  <c r="K235"/>
  <c r="BE235"/>
  <c r="K237"/>
  <c r="BE237"/>
  <c r="BK288"/>
  <c r="K251"/>
  <c r="BE251"/>
  <c i="7" r="K36"/>
  <c i="1" r="AY101"/>
  <c i="7" r="BK275"/>
  <c i="8" r="F38"/>
  <c i="1" r="BE102"/>
  <c i="10" r="K167"/>
  <c r="BE167"/>
  <c i="11" r="F38"/>
  <c i="1" r="BE105"/>
  <c i="2" r="K157"/>
  <c r="BE157"/>
  <c r="BK300"/>
  <c r="BK279"/>
  <c r="BK311"/>
  <c r="K383"/>
  <c r="BE383"/>
  <c r="K275"/>
  <c r="BE275"/>
  <c i="1" r="AU94"/>
  <c i="3" r="BK1141"/>
  <c r="BK460"/>
  <c r="K1032"/>
  <c r="BE1032"/>
  <c r="BK346"/>
  <c r="BK783"/>
  <c r="BK1137"/>
  <c r="BK1139"/>
  <c r="K1161"/>
  <c r="BE1161"/>
  <c i="4" r="F38"/>
  <c i="1" r="BC98"/>
  <c i="5" r="F41"/>
  <c i="1" r="BF99"/>
  <c i="6" r="K295"/>
  <c r="BE295"/>
  <c r="K179"/>
  <c r="BE179"/>
  <c r="BK387"/>
  <c r="K149"/>
  <c r="BE149"/>
  <c r="BK263"/>
  <c r="BK309"/>
  <c r="BK313"/>
  <c r="K198"/>
  <c r="BE198"/>
  <c r="K362"/>
  <c r="BE362"/>
  <c r="K331"/>
  <c r="BE331"/>
  <c r="BK169"/>
  <c r="BK376"/>
  <c r="BK172"/>
  <c r="K365"/>
  <c r="BE365"/>
  <c i="7" r="F38"/>
  <c i="1" r="BE101"/>
  <c i="7" r="K320"/>
  <c r="BE320"/>
  <c i="8" r="K304"/>
  <c r="BE304"/>
  <c r="K211"/>
  <c r="BE211"/>
  <c r="K250"/>
  <c r="BE250"/>
  <c r="BK328"/>
  <c r="K265"/>
  <c r="BE265"/>
  <c i="9" r="K227"/>
  <c r="BE227"/>
  <c r="BK204"/>
  <c r="F39"/>
  <c i="1" r="BF103"/>
  <c i="10" r="K162"/>
  <c r="BE162"/>
  <c i="11" r="K123"/>
  <c r="BE123"/>
  <c i="2" r="BK257"/>
  <c r="BK338"/>
  <c r="BK412"/>
  <c r="BK224"/>
  <c i="3" r="F38"/>
  <c i="1" r="BC97"/>
  <c i="7" r="K308"/>
  <c r="BE308"/>
  <c i="8" r="K180"/>
  <c r="BE180"/>
  <c r="BK234"/>
  <c r="K197"/>
  <c r="BE197"/>
  <c r="K281"/>
  <c r="BE281"/>
  <c i="9" r="BK267"/>
  <c r="K36"/>
  <c i="1" r="AY103"/>
  <c i="11" r="K150"/>
  <c r="BE150"/>
  <c r="F37"/>
  <c i="1" r="BD105"/>
  <c i="11" l="1" r="BK122"/>
  <c r="K122"/>
  <c r="K97"/>
  <c i="3" r="T139"/>
  <c i="7" r="R287"/>
  <c r="J107"/>
  <c i="9" r="R142"/>
  <c r="J99"/>
  <c i="2" r="T184"/>
  <c i="5" r="T128"/>
  <c r="T127"/>
  <c i="1" r="AW99"/>
  <c i="9" r="T142"/>
  <c r="T126"/>
  <c i="1" r="AW103"/>
  <c i="6" r="Q127"/>
  <c r="Q126"/>
  <c r="I96"/>
  <c r="K30"/>
  <c i="1" r="AS100"/>
  <c i="7" r="X130"/>
  <c r="X129"/>
  <c i="9" r="Q142"/>
  <c r="I99"/>
  <c i="6" r="V127"/>
  <c r="V126"/>
  <c i="5" r="V128"/>
  <c i="6" r="R127"/>
  <c r="R126"/>
  <c r="J96"/>
  <c r="K31"/>
  <c i="1" r="AT100"/>
  <c i="5" r="X176"/>
  <c i="2" r="X184"/>
  <c i="5" r="Q128"/>
  <c r="Q127"/>
  <c r="I98"/>
  <c r="K32"/>
  <c i="1" r="AS99"/>
  <c i="4" r="Q145"/>
  <c r="I102"/>
  <c i="7" r="R130"/>
  <c r="J97"/>
  <c i="9" r="V142"/>
  <c r="V126"/>
  <c i="5" r="V176"/>
  <c i="2" r="T134"/>
  <c r="T133"/>
  <c i="1" r="AW96"/>
  <c i="7" r="T130"/>
  <c i="8" r="R312"/>
  <c r="J106"/>
  <c i="10" r="R120"/>
  <c r="J96"/>
  <c r="K31"/>
  <c i="1" r="AT104"/>
  <c i="2" r="Q134"/>
  <c r="I99"/>
  <c i="3" r="R1035"/>
  <c r="J109"/>
  <c i="6" r="T126"/>
  <c i="1" r="AW100"/>
  <c i="3" r="V1035"/>
  <c i="8" r="X130"/>
  <c r="X129"/>
  <c i="3" r="X139"/>
  <c i="7" r="Q130"/>
  <c r="I97"/>
  <c r="T287"/>
  <c i="10" r="T120"/>
  <c i="1" r="AW104"/>
  <c i="4" r="X126"/>
  <c i="3" r="T1035"/>
  <c r="Q1035"/>
  <c r="I109"/>
  <c i="2" r="X134"/>
  <c r="X133"/>
  <c r="V184"/>
  <c i="3" r="R139"/>
  <c r="R138"/>
  <c r="J98"/>
  <c r="K33"/>
  <c i="1" r="AT97"/>
  <c i="5" r="R127"/>
  <c r="J98"/>
  <c r="K33"/>
  <c i="1" r="AT99"/>
  <c i="8" r="T130"/>
  <c r="T129"/>
  <c i="1" r="AW102"/>
  <c i="4" r="V126"/>
  <c i="2" r="R184"/>
  <c r="J105"/>
  <c i="7" r="V130"/>
  <c r="V129"/>
  <c i="3" r="X1035"/>
  <c r="V139"/>
  <c r="V138"/>
  <c i="5" r="X128"/>
  <c r="X127"/>
  <c i="2" r="V134"/>
  <c r="V133"/>
  <c r="BK310"/>
  <c r="K310"/>
  <c r="K109"/>
  <c i="11" r="R122"/>
  <c r="R121"/>
  <c r="J96"/>
  <c r="K31"/>
  <c i="1" r="AT105"/>
  <c i="5" r="BK176"/>
  <c r="K176"/>
  <c r="K102"/>
  <c i="4" r="K146"/>
  <c r="K103"/>
  <c i="8" r="BK238"/>
  <c r="K238"/>
  <c r="K102"/>
  <c i="1" r="BF96"/>
  <c i="11" r="Q122"/>
  <c r="I97"/>
  <c i="4" r="J100"/>
  <c i="7" r="J98"/>
  <c i="2" r="J108"/>
  <c r="Q184"/>
  <c r="I105"/>
  <c i="3" r="J110"/>
  <c i="5" r="J103"/>
  <c i="10" r="I97"/>
  <c i="6" r="I102"/>
  <c i="2" r="I100"/>
  <c i="5" r="I100"/>
  <c i="7" r="J109"/>
  <c i="3" r="J102"/>
  <c i="5" r="I103"/>
  <c i="6" r="J101"/>
  <c i="8" r="I108"/>
  <c i="2" r="J100"/>
  <c i="9" r="I98"/>
  <c i="7" r="I98"/>
  <c i="9" r="J100"/>
  <c i="3" r="I101"/>
  <c i="8" r="R130"/>
  <c r="R129"/>
  <c r="J96"/>
  <c r="K31"/>
  <c i="1" r="AT102"/>
  <c i="9" r="I100"/>
  <c i="4" r="J103"/>
  <c i="5" r="J100"/>
  <c i="6" r="J106"/>
  <c i="8" r="J107"/>
  <c i="9" r="R127"/>
  <c r="J97"/>
  <c i="10" r="J97"/>
  <c i="6" r="I106"/>
  <c i="7" r="I109"/>
  <c i="8" r="Q130"/>
  <c r="Q129"/>
  <c r="I96"/>
  <c r="K30"/>
  <c i="1" r="AS102"/>
  <c i="3" r="I110"/>
  <c i="4" r="BK150"/>
  <c r="K150"/>
  <c r="K104"/>
  <c i="8" r="BK174"/>
  <c r="K174"/>
  <c r="K100"/>
  <c i="9" r="BK203"/>
  <c r="K203"/>
  <c r="K104"/>
  <c i="2" r="BK156"/>
  <c r="K156"/>
  <c r="K102"/>
  <c i="3" r="BK237"/>
  <c r="K237"/>
  <c r="K101"/>
  <c r="BK1036"/>
  <c r="BK1144"/>
  <c r="K1144"/>
  <c r="K114"/>
  <c i="5" r="BK129"/>
  <c r="BK128"/>
  <c r="K128"/>
  <c r="K99"/>
  <c i="6" r="BK247"/>
  <c r="K247"/>
  <c r="K102"/>
  <c i="7" r="BK233"/>
  <c r="K233"/>
  <c r="K102"/>
  <c r="BK258"/>
  <c r="K258"/>
  <c r="K105"/>
  <c i="8" r="BK145"/>
  <c r="K145"/>
  <c r="K99"/>
  <c r="BK249"/>
  <c r="K249"/>
  <c r="K103"/>
  <c i="9" r="BK143"/>
  <c i="10" r="BK145"/>
  <c r="K145"/>
  <c r="K99"/>
  <c i="9" r="BK128"/>
  <c r="BK127"/>
  <c i="2" r="BK185"/>
  <c r="K185"/>
  <c r="K106"/>
  <c r="BK333"/>
  <c r="K333"/>
  <c r="K110"/>
  <c r="BK378"/>
  <c r="K378"/>
  <c r="K111"/>
  <c i="3" r="BK884"/>
  <c r="K884"/>
  <c r="K106"/>
  <c i="8" r="BK288"/>
  <c r="K288"/>
  <c r="K104"/>
  <c i="6" r="BK419"/>
  <c r="BK418"/>
  <c r="K418"/>
  <c r="K105"/>
  <c i="7" r="BK288"/>
  <c r="K288"/>
  <c r="K108"/>
  <c i="8" r="BK327"/>
  <c r="K327"/>
  <c r="K109"/>
  <c i="9" r="BK189"/>
  <c r="K189"/>
  <c r="K103"/>
  <c i="4" r="BK131"/>
  <c r="K131"/>
  <c r="K101"/>
  <c i="6" r="BK128"/>
  <c r="K128"/>
  <c r="K98"/>
  <c i="7" r="BK165"/>
  <c r="K165"/>
  <c r="K100"/>
  <c i="10" r="BK166"/>
  <c r="K166"/>
  <c r="K100"/>
  <c r="BK121"/>
  <c r="K121"/>
  <c r="K97"/>
  <c i="3" r="BK140"/>
  <c r="K140"/>
  <c r="K100"/>
  <c r="BK1016"/>
  <c r="K1016"/>
  <c r="K107"/>
  <c r="BK1104"/>
  <c r="K1104"/>
  <c r="K111"/>
  <c r="BK1136"/>
  <c r="K1136"/>
  <c r="K113"/>
  <c i="2" r="BK198"/>
  <c r="K198"/>
  <c r="K107"/>
  <c i="6" r="BK224"/>
  <c r="K224"/>
  <c r="K101"/>
  <c i="7" r="BK131"/>
  <c r="BK130"/>
  <c r="K130"/>
  <c r="K97"/>
  <c i="2" r="BK209"/>
  <c r="K209"/>
  <c r="K108"/>
  <c i="3" r="BK459"/>
  <c r="K459"/>
  <c r="K102"/>
  <c i="8" r="BK221"/>
  <c r="K221"/>
  <c r="K101"/>
  <c i="4" r="BK145"/>
  <c r="K145"/>
  <c r="K102"/>
  <c i="3" r="BK782"/>
  <c r="K782"/>
  <c r="K103"/>
  <c i="5" r="K37"/>
  <c i="1" r="AX99"/>
  <c r="AV99"/>
  <c i="10" r="K35"/>
  <c i="1" r="AX104"/>
  <c r="AV104"/>
  <c i="8" r="K35"/>
  <c i="1" r="AX102"/>
  <c r="AV102"/>
  <c i="3" r="K37"/>
  <c i="1" r="AX97"/>
  <c r="AV97"/>
  <c i="8" r="F35"/>
  <c i="1" r="BB102"/>
  <c r="BE95"/>
  <c i="7" r="K35"/>
  <c i="1" r="AX101"/>
  <c r="AV101"/>
  <c r="BF95"/>
  <c i="7" r="F35"/>
  <c i="1" r="BB101"/>
  <c i="4" r="K37"/>
  <c i="1" r="AX98"/>
  <c r="AV98"/>
  <c i="9" r="K35"/>
  <c i="1" r="AX103"/>
  <c r="AV103"/>
  <c i="5" r="F37"/>
  <c i="1" r="BB99"/>
  <c i="10" r="F35"/>
  <c i="1" r="BB104"/>
  <c i="4" r="F37"/>
  <c i="1" r="BB98"/>
  <c i="9" r="F35"/>
  <c i="1" r="BB103"/>
  <c i="2" r="F37"/>
  <c i="1" r="BB96"/>
  <c i="11" r="F35"/>
  <c i="1" r="BB105"/>
  <c i="2" r="K37"/>
  <c i="1" r="AX96"/>
  <c r="AV96"/>
  <c i="11" r="K35"/>
  <c i="1" r="AX105"/>
  <c r="AV105"/>
  <c i="3" r="F37"/>
  <c i="1" r="BB97"/>
  <c i="6" r="F35"/>
  <c i="1" r="BB100"/>
  <c r="BD95"/>
  <c r="BC95"/>
  <c i="6" r="K35"/>
  <c i="1" r="AX100"/>
  <c r="AV100"/>
  <c i="3" l="1" r="BK1035"/>
  <c r="K1035"/>
  <c r="K109"/>
  <c i="9" r="BK142"/>
  <c r="K142"/>
  <c r="K99"/>
  <c i="7" r="T129"/>
  <c i="1" r="AW101"/>
  <c i="3" r="X138"/>
  <c r="T138"/>
  <c i="1" r="AW97"/>
  <c i="5" r="V127"/>
  <c i="2" r="BK134"/>
  <c r="K134"/>
  <c r="K99"/>
  <c i="8" r="BK312"/>
  <c r="K312"/>
  <c r="K106"/>
  <c i="5" r="BK127"/>
  <c r="K127"/>
  <c r="K98"/>
  <c i="9" r="K127"/>
  <c r="K97"/>
  <c r="Q126"/>
  <c r="I96"/>
  <c r="K30"/>
  <c i="1" r="AS103"/>
  <c i="9" r="K143"/>
  <c r="K100"/>
  <c r="K128"/>
  <c r="K98"/>
  <c i="7" r="BK287"/>
  <c r="K287"/>
  <c r="K107"/>
  <c i="8" r="BK130"/>
  <c r="K130"/>
  <c r="K97"/>
  <c r="I97"/>
  <c i="7" r="R129"/>
  <c r="J96"/>
  <c r="K31"/>
  <c i="1" r="AT101"/>
  <c i="7" r="BK129"/>
  <c r="K129"/>
  <c i="6" r="BK127"/>
  <c r="K127"/>
  <c r="K97"/>
  <c i="5" r="I99"/>
  <c i="8" r="J97"/>
  <c i="7" r="Q129"/>
  <c r="I96"/>
  <c r="K30"/>
  <c i="1" r="AS101"/>
  <c i="4" r="BK127"/>
  <c r="BK126"/>
  <c r="K126"/>
  <c i="5" r="K129"/>
  <c r="K100"/>
  <c i="11" r="J97"/>
  <c i="2" r="R133"/>
  <c r="J98"/>
  <c r="K33"/>
  <c i="1" r="AT96"/>
  <c i="6" r="I97"/>
  <c i="9" r="R126"/>
  <c r="J96"/>
  <c r="K31"/>
  <c i="1" r="AT103"/>
  <c i="4" r="Q126"/>
  <c r="I98"/>
  <c r="K32"/>
  <c i="1" r="AS98"/>
  <c i="6" r="K419"/>
  <c r="K106"/>
  <c i="2" r="BK184"/>
  <c r="BK133"/>
  <c r="K133"/>
  <c r="K98"/>
  <c i="11" r="Q121"/>
  <c r="I96"/>
  <c r="K30"/>
  <c i="1" r="AS105"/>
  <c i="3" r="K1036"/>
  <c r="K110"/>
  <c r="J99"/>
  <c r="BK139"/>
  <c r="K139"/>
  <c r="K99"/>
  <c i="6" r="J97"/>
  <c i="2" r="Q133"/>
  <c r="I98"/>
  <c r="K32"/>
  <c i="1" r="AS96"/>
  <c i="3" r="Q138"/>
  <c r="I98"/>
  <c r="K32"/>
  <c i="1" r="AS97"/>
  <c i="7" r="K131"/>
  <c r="K98"/>
  <c i="10" r="BK120"/>
  <c r="K120"/>
  <c r="K96"/>
  <c i="11" r="BK121"/>
  <c r="K121"/>
  <c r="K96"/>
  <c i="1" r="BF94"/>
  <c r="W33"/>
  <c r="AW95"/>
  <c r="AW94"/>
  <c r="BA95"/>
  <c r="BC94"/>
  <c r="AY94"/>
  <c r="AK30"/>
  <c r="BD94"/>
  <c r="AZ94"/>
  <c i="4" r="K34"/>
  <c i="1" r="AG98"/>
  <c r="BB95"/>
  <c r="BE94"/>
  <c r="BA94"/>
  <c r="AZ95"/>
  <c r="AY95"/>
  <c i="7" r="K32"/>
  <c i="1" r="AG101"/>
  <c r="AT95"/>
  <c r="AT94"/>
  <c i="7" l="1" r="K41"/>
  <c i="4" r="K43"/>
  <c i="9" r="BK126"/>
  <c r="K126"/>
  <c i="8" r="BK129"/>
  <c r="K129"/>
  <c i="2" r="K184"/>
  <c r="K105"/>
  <c i="4" r="K98"/>
  <c i="7" r="K96"/>
  <c i="4" r="K127"/>
  <c r="K99"/>
  <c i="6" r="BK126"/>
  <c r="K126"/>
  <c i="3" r="BK138"/>
  <c r="K138"/>
  <c r="K98"/>
  <c i="1" r="AN101"/>
  <c r="AN98"/>
  <c r="AS95"/>
  <c r="AS94"/>
  <c r="W30"/>
  <c i="11" r="K32"/>
  <c i="1" r="AG105"/>
  <c r="BB94"/>
  <c r="AX94"/>
  <c r="AK29"/>
  <c r="AX95"/>
  <c r="AV95"/>
  <c r="W32"/>
  <c i="9" r="K32"/>
  <c i="1" r="AG103"/>
  <c r="W31"/>
  <c i="10" r="K32"/>
  <c i="1" r="AG104"/>
  <c r="AN104"/>
  <c i="5" r="K34"/>
  <c i="1" r="AG99"/>
  <c r="AN99"/>
  <c i="2" r="K34"/>
  <c i="1" r="AG96"/>
  <c r="AN96"/>
  <c i="8" r="K32"/>
  <c i="1" r="AG102"/>
  <c i="6" r="K32"/>
  <c i="1" r="AG100"/>
  <c r="AN100"/>
  <c i="10" l="1" r="K41"/>
  <c i="5" r="K43"/>
  <c i="9" r="K41"/>
  <c i="2" r="K43"/>
  <c i="6" r="K96"/>
  <c i="9" r="K96"/>
  <c i="8" r="K96"/>
  <c i="11" r="K41"/>
  <c i="6" r="K41"/>
  <c i="8" r="K41"/>
  <c i="1" r="AN102"/>
  <c r="AN103"/>
  <c r="AN105"/>
  <c r="W29"/>
  <c r="AV94"/>
  <c i="3" r="K34"/>
  <c i="1" r="AG97"/>
  <c r="AN97"/>
  <c i="3" l="1" r="K43"/>
  <c i="1" r="AG95"/>
  <c r="AG94"/>
  <c r="AK26"/>
  <c r="AK35"/>
  <c l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<sst xmlns="http://schemas.openxmlformats.org/spreadsheetml/2006/main">
  <si>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</si>
  <si>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</si>
  <si>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</si>
  <si>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</si>
  <si>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</si>
  <si>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</si>
  <si>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{29a25ebe-b0ac-432a-b3bd-7b9d4b5990e2}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</si>
  <si>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</si>
  <si>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</si>
  <si>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</si>
  <si>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</si>
  <si>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</si>
  <si>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</si>
  <si>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</si>
  <si>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</si>
  <si>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2022_08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</si>
  <si>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</si>
  <si>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</si>
  <si>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VOŠ a SŠ zdravotnická Ústí nad Orlicí - sanace suterénu</t>
  </si>
  <si>
    <t>KSO:</t>
  </si>
  <si>
    <t>CC-CZ:</t>
  </si>
  <si>
    <t>Místo:</t>
  </si>
  <si>
    <t xml:space="preserve"> </t>
  </si>
  <si>
    <t>Datum:</t>
  </si>
  <si>
    <t>24. 7. 2023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</si>
  <si>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</si>
  <si>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</si>
  <si>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</si>
  <si>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</si>
  <si>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</si>
  <si>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</si>
  <si>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</si>
  <si>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</si>
  <si>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</si>
  <si>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</si>
  <si>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</si>
  <si>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</si>
  <si>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</si>
  <si>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</si>
  <si>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</si>
  <si>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</si>
  <si>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</si>
  <si>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</si>
  <si>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</si>
  <si>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</si>
  <si>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</si>
  <si>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</si>
  <si>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</si>
  <si>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</si>
  <si>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</si>
  <si>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</si>
  <si>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</si>
  <si>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</si>
  <si>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</si>
  <si>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</si>
  <si>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</si>
  <si>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</si>
  <si>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</si>
  <si>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</si>
  <si>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</si>
  <si>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</si>
  <si>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</si>
  <si>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</si>
  <si>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</si>
  <si>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</si>
  <si>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</si>
  <si>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</si>
  <si>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</si>
  <si>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</si>
  <si>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</si>
  <si>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</si>
  <si>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</si>
  <si>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</si>
  <si>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</si>
  <si>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</si>
  <si>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</si>
  <si>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</si>
  <si>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</si>
  <si>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</si>
  <si>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</si>
  <si>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Stavební úpravy budovy školy</t>
  </si>
  <si>
    <t>STA</t>
  </si>
  <si>
    <t>1</t>
  </si>
  <si>
    <t>{856cfe8a-1af2-44e7-8af3-137cb9a1e4d1}</t>
  </si>
  <si>
    <t>2</t>
  </si>
  <si>
    <t>/</t>
  </si>
  <si>
    <t>D.1.1</t>
  </si>
  <si>
    <t>Architektonicko stavební řešení</t>
  </si>
  <si>
    <t>Soupis</t>
  </si>
  <si>
    <t>{b7d55285-0105-49e1-9f40-68cb12b87100}</t>
  </si>
  <si>
    <t>D.1.2</t>
  </si>
  <si>
    <t>Sanace suterénu</t>
  </si>
  <si>
    <t>{f976d3a3-d3e6-4ce7-b0eb-9f024e5a53b8}</t>
  </si>
  <si>
    <t>D.1.4.1</t>
  </si>
  <si>
    <t>ZTI - Výměna zařizovacích předmětů</t>
  </si>
  <si>
    <t>{f5de94a9-d0f7-40d0-89b8-5ec130dd2b8e}</t>
  </si>
  <si>
    <t>D.1.4.2</t>
  </si>
  <si>
    <t>Úprava elektroinstalace</t>
  </si>
  <si>
    <t>{b93b8a24-9cfe-4924-b0ec-c9aa27fb6421}</t>
  </si>
  <si>
    <t>SO 02</t>
  </si>
  <si>
    <t>Oprava dešťové kanalizace</t>
  </si>
  <si>
    <t>{dc87c3c9-44c4-4fd8-895e-e93037bbad03}</t>
  </si>
  <si>
    <t>SO 03</t>
  </si>
  <si>
    <t>Oprava zpevněných ploch</t>
  </si>
  <si>
    <t>{cf2ebbe9-26c9-499c-b49e-71d7616b5276}</t>
  </si>
  <si>
    <t>SO 04</t>
  </si>
  <si>
    <t>Oprava opěrné stěny</t>
  </si>
  <si>
    <t>{e9b9e05f-bc44-4c2c-91a7-2d067322aad4}</t>
  </si>
  <si>
    <t>SO 05</t>
  </si>
  <si>
    <t>Oprava podlahy gymnastického sálu</t>
  </si>
  <si>
    <t>{51c780e4-d23c-4a54-b688-6a642ada543e}</t>
  </si>
  <si>
    <t>SO 06</t>
  </si>
  <si>
    <t>Náhrada sdruženého uzemnění</t>
  </si>
  <si>
    <t>{552d6785-3244-4192-8b3e-4b5a6942c9be}</t>
  </si>
  <si>
    <t>VON</t>
  </si>
  <si>
    <t>Vedlejší a ostatní ...</t>
  </si>
  <si>
    <t>{43263ae5-648f-467b-9588-5f7e154df6ec}</t>
  </si>
  <si>
    <t>m01</t>
  </si>
  <si>
    <t>úprava povrchu stropů</t>
  </si>
  <si>
    <t>333,58</t>
  </si>
  <si>
    <t>3</t>
  </si>
  <si>
    <t>m02</t>
  </si>
  <si>
    <t>úpravy povrchů stěn</t>
  </si>
  <si>
    <t>1016,05</t>
  </si>
  <si>
    <t>KRYCÍ LIST SOUPISU PRACÍ</t>
  </si>
  <si>
    <t>malby</t>
  </si>
  <si>
    <t>malby stěn a stropů</t>
  </si>
  <si>
    <t>74,586</t>
  </si>
  <si>
    <t>obkl</t>
  </si>
  <si>
    <t>obklady keramické</t>
  </si>
  <si>
    <t>74,371</t>
  </si>
  <si>
    <t>p01</t>
  </si>
  <si>
    <t>výměra podlah P01</t>
  </si>
  <si>
    <t>200,34</t>
  </si>
  <si>
    <t>p02</t>
  </si>
  <si>
    <t>výměra podlah P02</t>
  </si>
  <si>
    <t>4,48</t>
  </si>
  <si>
    <t>Objekt:</t>
  </si>
  <si>
    <t>SO 01 - Stavební úpravy budovy školy</t>
  </si>
  <si>
    <t>Soupis:</t>
  </si>
  <si>
    <t>D.1.1 - Architektonicko stavební řešení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</si>
  <si>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</si>
  <si>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</si>
  <si>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</si>
  <si>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</si>
  <si>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</si>
  <si>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</si>
  <si>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</si>
  <si>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</si>
  <si>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</si>
  <si>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</si>
  <si>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</si>
  <si>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</si>
  <si>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</si>
  <si>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</si>
  <si>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</si>
  <si>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</si>
  <si>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</si>
  <si>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</si>
  <si>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</si>
  <si>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</si>
  <si>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</si>
  <si>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</si>
  <si>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</si>
  <si>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</si>
  <si>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</si>
  <si>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</si>
  <si>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</si>
  <si>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</si>
  <si>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</si>
  <si>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</si>
  <si>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</si>
  <si>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</si>
  <si>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</si>
  <si>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</si>
  <si>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</si>
  <si>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</si>
  <si>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</si>
  <si>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</si>
  <si>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</si>
  <si>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</si>
  <si>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</si>
  <si>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</si>
  <si>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</si>
  <si>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</si>
  <si>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</si>
  <si>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611315421</t>
  </si>
  <si>
    <t>Oprava vnitřní vápenné štukové omítky stropů v rozsahu plochy do 10 %</t>
  </si>
  <si>
    <t>m2</t>
  </si>
  <si>
    <t>CS ÚRS 2023 02</t>
  </si>
  <si>
    <t>4</t>
  </si>
  <si>
    <t>-893054670</t>
  </si>
  <si>
    <t>PP</t>
  </si>
  <si>
    <t>Oprava vápenné omítky vnitřních ploch štukové dvouvrstvé, tloušťky do 20 mm a tloušťky štuku do 3 mm stropů, v rozsahu opravované plochy do 10%</t>
  </si>
  <si>
    <t>Online PSC</t>
  </si>
  <si>
    <t>https://podminky.urs.cz/item/CS_URS_2023_02/611315421</t>
  </si>
  <si>
    <t>VV</t>
  </si>
  <si>
    <t xml:space="preserve">m01  "stropy 1pp"</t>
  </si>
  <si>
    <t>612315421</t>
  </si>
  <si>
    <t>Oprava vnitřní vápenné štukové omítky stěn v rozsahu plochy do 10 %</t>
  </si>
  <si>
    <t>-310122556</t>
  </si>
  <si>
    <t>Oprava vápenné omítky vnitřních ploch štukové dvouvrstvé, tloušťky do 20 mm a tloušťky štuku do 3 mm stěn, v rozsahu opravované plochy do 10%</t>
  </si>
  <si>
    <t>https://podminky.urs.cz/item/CS_URS_2023_02/612315421</t>
  </si>
  <si>
    <t>stěny 1pp nad plochami dotčenými sanací</t>
  </si>
  <si>
    <t>odpočet ploch sanací</t>
  </si>
  <si>
    <t xml:space="preserve">"pol 45"  -23,873</t>
  </si>
  <si>
    <t xml:space="preserve">"pol 48"  -167,484</t>
  </si>
  <si>
    <t xml:space="preserve">"pol 52"  -288,923</t>
  </si>
  <si>
    <t>Součet</t>
  </si>
  <si>
    <t>9</t>
  </si>
  <si>
    <t>Ostatní konstrukce a práce, bourání</t>
  </si>
  <si>
    <t>952901111</t>
  </si>
  <si>
    <t>Vyčištění budov bytové a občanské výstavby při výšce podlaží do 4 m</t>
  </si>
  <si>
    <t>1826231195</t>
  </si>
  <si>
    <t>Vyčištění budov nebo objektů před předáním do užívání budov bytové nebo občanské výstavby, světlé výšky podlaží do 4 m</t>
  </si>
  <si>
    <t>https://podminky.urs.cz/item/CS_URS_2023_02/952901111</t>
  </si>
  <si>
    <t>výměra převzata z CAD výkres D.102</t>
  </si>
  <si>
    <t>671,23</t>
  </si>
  <si>
    <t>95</t>
  </si>
  <si>
    <t>Různé dokončovací konstrukce a práce pozemních staveb</t>
  </si>
  <si>
    <t>953000001</t>
  </si>
  <si>
    <t>Dmtž a zpětná mtž ribstolů</t>
  </si>
  <si>
    <t>kus</t>
  </si>
  <si>
    <t>16</t>
  </si>
  <si>
    <t>1539919589</t>
  </si>
  <si>
    <t xml:space="preserve">"002"  6</t>
  </si>
  <si>
    <t>5</t>
  </si>
  <si>
    <t>953000002</t>
  </si>
  <si>
    <t>Šatní skříňky - manipulace v průběhu výstavby (dmtž, přemístění do 1np, mtž, dmtž, přemístění do 1pp, mtž)</t>
  </si>
  <si>
    <t>757633004</t>
  </si>
  <si>
    <t>953000003</t>
  </si>
  <si>
    <t>Dmtž a zpětná mtž tabulí</t>
  </si>
  <si>
    <t>1739768253</t>
  </si>
  <si>
    <t>7</t>
  </si>
  <si>
    <t>953000004</t>
  </si>
  <si>
    <t>Dmtž ostatního vybavení dotčených prostor 1pp</t>
  </si>
  <si>
    <t>kpl</t>
  </si>
  <si>
    <t>-1022621154</t>
  </si>
  <si>
    <t>997</t>
  </si>
  <si>
    <t>Přesun sutě</t>
  </si>
  <si>
    <t>8</t>
  </si>
  <si>
    <t>997013151</t>
  </si>
  <si>
    <t>Vnitrostaveništní doprava suti a vybouraných hmot pro budovy v do 6 m s omezením mechanizace</t>
  </si>
  <si>
    <t>t</t>
  </si>
  <si>
    <t>1022219244</t>
  </si>
  <si>
    <t>Vnitrostaveništní doprava suti a vybouraných hmot vodorovně do 50 m svisle s omezením mechanizace pro budovy a haly výšky do 6 m</t>
  </si>
  <si>
    <t>https://podminky.urs.cz/item/CS_URS_2023_02/997013151</t>
  </si>
  <si>
    <t>997013501</t>
  </si>
  <si>
    <t>Odvoz suti a vybouraných hmot na skládku nebo meziskládku do 1 km se složením</t>
  </si>
  <si>
    <t>-472399771</t>
  </si>
  <si>
    <t>Odvoz suti a vybouraných hmot na skládku nebo meziskládku se složením, na vzdálenost do 1 km</t>
  </si>
  <si>
    <t>https://podminky.urs.cz/item/CS_URS_2023_02/997013501</t>
  </si>
  <si>
    <t>10</t>
  </si>
  <si>
    <t>997013509</t>
  </si>
  <si>
    <t>Příplatek k odvozu suti a vybouraných hmot na skládku ZKD 1 km přes 1 km</t>
  </si>
  <si>
    <t>-331990885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</si>
  <si>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</si>
  <si>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</si>
  <si>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0,406*9 'Přepočtené koeficientem množství</t>
  </si>
  <si>
    <t>11</t>
  </si>
  <si>
    <t>997013631</t>
  </si>
  <si>
    <t>Poplatek za uložení na skládce (skládkovné) stavebního odpadu směsného kód odpadu 17 09 04</t>
  </si>
  <si>
    <t>286300494</t>
  </si>
  <si>
    <t>Poplatek za uložení stavebního odpadu na skládce (skládkovné) směsného stavebního a demoličního zatříděného do Katalogu odpadů pod kódem 17 09 04</t>
  </si>
  <si>
    <t>https://podminky.urs.cz/item/CS_URS_2023_02/997013631</t>
  </si>
  <si>
    <t>998</t>
  </si>
  <si>
    <t>Přesun hmot</t>
  </si>
  <si>
    <t>12</t>
  </si>
  <si>
    <t>998011001</t>
  </si>
  <si>
    <t>Přesun hmot pro budovy zděné v do 6 m</t>
  </si>
  <si>
    <t>-100544637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</si>
  <si>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</si>
  <si>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https://podminky.urs.cz/item/CS_URS_2023_02/998011001</t>
  </si>
  <si>
    <t>PSV</t>
  </si>
  <si>
    <t>Práce a dodávky PSV</t>
  </si>
  <si>
    <t>763</t>
  </si>
  <si>
    <t>Konstrukce suché výstavby</t>
  </si>
  <si>
    <t>13</t>
  </si>
  <si>
    <t>763111313</t>
  </si>
  <si>
    <t>SDK příčka tl 100 mm profil CW+UW 75 desky 1xA 12,5 bez izolace do EI 30</t>
  </si>
  <si>
    <t>-1345802599</t>
  </si>
  <si>
    <t>Příčka ze sádrokartonových desek s nosnou konstrukcí z jednoduchých ocelových profilů UW, CW jednoduše opláštěná deskou standardní A tl. 12,5 mm, příčka tl. 100 mm, profil 75, bez izolace, EI do 30</t>
  </si>
  <si>
    <t>https://podminky.urs.cz/item/CS_URS_2023_02/763111313</t>
  </si>
  <si>
    <t xml:space="preserve">"provizorní uzavření 1pp"  1,27*3,0</t>
  </si>
  <si>
    <t>14</t>
  </si>
  <si>
    <t>763181311</t>
  </si>
  <si>
    <t>Montáž jednokřídlové kovové zárubně do SDK příčky</t>
  </si>
  <si>
    <t>-1519694164</t>
  </si>
  <si>
    <t>Výplně otvorů konstrukcí ze sádrokartonových desek montáž zárubně kovové s konstrukcí jednokřídlové</t>
  </si>
  <si>
    <t>https://podminky.urs.cz/item/CS_URS_2023_02/763181311</t>
  </si>
  <si>
    <t>M</t>
  </si>
  <si>
    <t>55331590</t>
  </si>
  <si>
    <t>zárubeň jednokřídlá ocelová pro sádrokartonové příčky tl stěny 75-100mm rozměru 800/1970, 2100mm</t>
  </si>
  <si>
    <t>32</t>
  </si>
  <si>
    <t>865267164</t>
  </si>
  <si>
    <t>998763301</t>
  </si>
  <si>
    <t>Přesun hmot tonážní pro sádrokartonové konstrukce v objektech v do 6 m</t>
  </si>
  <si>
    <t>710959490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</si>
  <si>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</si>
  <si>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https://podminky.urs.cz/item/CS_URS_2023_02/998763301</t>
  </si>
  <si>
    <t>766</t>
  </si>
  <si>
    <t>Konstrukce truhlářské</t>
  </si>
  <si>
    <t>17</t>
  </si>
  <si>
    <t>766660001</t>
  </si>
  <si>
    <t>Montáž dveřních křídel otvíravých jednokřídlových š do 0,8 m do ocelové zárubně</t>
  </si>
  <si>
    <t>1295698024</t>
  </si>
  <si>
    <t>Montáž dveřních křídel dřevěných nebo plastových otevíravých do ocelové zárubně povrchově upravených jednokřídlových, šířky do 800 mm</t>
  </si>
  <si>
    <t>https://podminky.urs.cz/item/CS_URS_2023_02/766660001</t>
  </si>
  <si>
    <t>provizorní uzavření 1pp</t>
  </si>
  <si>
    <t>18</t>
  </si>
  <si>
    <t>61162014</t>
  </si>
  <si>
    <t>dveře jednokřídlé voštinové povrch fóliový plné 800x1970-2100mm včetně kování a zámku</t>
  </si>
  <si>
    <t>669016349</t>
  </si>
  <si>
    <t>19</t>
  </si>
  <si>
    <t>998766101</t>
  </si>
  <si>
    <t>Přesun hmot tonážní pro kce truhlářské v objektech v do 6 m</t>
  </si>
  <si>
    <t>-378087699</t>
  </si>
  <si>
    <t>Přesun hmot pro konstrukce truhlářské stanovený z hmotnosti přesunovaného materiálu vodorovná dopravní vzdálenost do 50 m v objektech výšky do 6 m</t>
  </si>
  <si>
    <t>https://podminky.urs.cz/item/CS_URS_2023_02/998766101</t>
  </si>
  <si>
    <t>776</t>
  </si>
  <si>
    <t>Podlahy povlakové</t>
  </si>
  <si>
    <t>20</t>
  </si>
  <si>
    <t>776111115</t>
  </si>
  <si>
    <t>Broušení podkladu povlakových podlah před litím stěrky</t>
  </si>
  <si>
    <t>-402039232</t>
  </si>
  <si>
    <t>Příprava podkladu broušení podlah stávajícího podkladu před litím stěrky</t>
  </si>
  <si>
    <t>https://podminky.urs.cz/item/CS_URS_2023_02/776111115</t>
  </si>
  <si>
    <t>upravované podlahy 1pp původně bez PVC</t>
  </si>
  <si>
    <t>p01+p02-120,23</t>
  </si>
  <si>
    <t>776111116</t>
  </si>
  <si>
    <t>Příprava podkladu broušení podlah stávajícího podkladu pro odstranění lepidla (po starých krytinách)</t>
  </si>
  <si>
    <t>-194631950</t>
  </si>
  <si>
    <t>https://podminky.urs.cz/item/CS_URS_2023_02/776111116</t>
  </si>
  <si>
    <t>upravované podlahy 1pp</t>
  </si>
  <si>
    <t>120,23</t>
  </si>
  <si>
    <t>22</t>
  </si>
  <si>
    <t>776111126</t>
  </si>
  <si>
    <t>Odstranění zbytků lepidla z podkladu povlakových podlah broušením schodišťových stupňů</t>
  </si>
  <si>
    <t>-1911459207</t>
  </si>
  <si>
    <t>Příprava podkladu broušení schodišť stávajícího podkladu pro odstranění lepidla (po starých krytinách)</t>
  </si>
  <si>
    <t>https://podminky.urs.cz/item/CS_URS_2023_02/776111126</t>
  </si>
  <si>
    <t xml:space="preserve">"014"  1,5*4*(0,3+0,17)</t>
  </si>
  <si>
    <t>23</t>
  </si>
  <si>
    <t>776111311</t>
  </si>
  <si>
    <t>Vysátí podkladu povlakových podlah</t>
  </si>
  <si>
    <t>1407719154</t>
  </si>
  <si>
    <t>Příprava podkladu vysátí podlah</t>
  </si>
  <si>
    <t>https://podminky.urs.cz/item/CS_URS_2023_02/776111311</t>
  </si>
  <si>
    <t>p01+p02</t>
  </si>
  <si>
    <t>24</t>
  </si>
  <si>
    <t>776111323</t>
  </si>
  <si>
    <t>Vysátí podkladu povlakových podlah schodišťových stupňů</t>
  </si>
  <si>
    <t>448235403</t>
  </si>
  <si>
    <t>Příprava podkladu vysátí schodišť</t>
  </si>
  <si>
    <t>https://podminky.urs.cz/item/CS_URS_2023_02/776111323</t>
  </si>
  <si>
    <t>25</t>
  </si>
  <si>
    <t>776121112</t>
  </si>
  <si>
    <t>Vodou ředitelná penetrace savého podkladu povlakových podlah</t>
  </si>
  <si>
    <t>-1132130200</t>
  </si>
  <si>
    <t>Příprava podkladu penetrace vodou ředitelná podlah</t>
  </si>
  <si>
    <t>https://podminky.urs.cz/item/CS_URS_2023_02/776121112</t>
  </si>
  <si>
    <t>26</t>
  </si>
  <si>
    <t>776121113</t>
  </si>
  <si>
    <t>Vodou ředitelná penetrace savého podkladu povlakových podlah schodišťových stupňů</t>
  </si>
  <si>
    <t>1144735481</t>
  </si>
  <si>
    <t>Příprava podkladu penetrace vodou ředitelná schodišť</t>
  </si>
  <si>
    <t>https://podminky.urs.cz/item/CS_URS_2023_02/776121113</t>
  </si>
  <si>
    <t>2,82</t>
  </si>
  <si>
    <t>27</t>
  </si>
  <si>
    <t>776141112</t>
  </si>
  <si>
    <t>Stěrka podlahová nivelační pro vyrovnání podkladu povlakových podlah pevnosti 20 MPa tl přes 3 do 5 mm</t>
  </si>
  <si>
    <t>978111130</t>
  </si>
  <si>
    <t>Příprava podkladu vyrovnání samonivelační stěrkou podlah min.pevnosti 20 MPa, tloušťky přes 3 do 5 mm</t>
  </si>
  <si>
    <t>https://podminky.urs.cz/item/CS_URS_2023_02/776141112</t>
  </si>
  <si>
    <t>28</t>
  </si>
  <si>
    <t>776141222</t>
  </si>
  <si>
    <t>Stěrka podlahová nivelační pro vyrovnání podkladu povlakových podlah schodišťových stupňů pevnosti 35 MPa tl přes 3 do 5 mm</t>
  </si>
  <si>
    <t>-23268721</t>
  </si>
  <si>
    <t>Příprava podkladu vyrovnání samonivelační stěrkou schodišť min.pevnosti 35 MPa, tloušťky přes 3 do 5 mm</t>
  </si>
  <si>
    <t>https://podminky.urs.cz/item/CS_URS_2023_02/776141222</t>
  </si>
  <si>
    <t>29</t>
  </si>
  <si>
    <t>776201812</t>
  </si>
  <si>
    <t>Demontáž lepených povlakových podlah s podložkou ručně</t>
  </si>
  <si>
    <t>1277671698</t>
  </si>
  <si>
    <t>Demontáž povlakových podlahovin lepených ručně s podložkou</t>
  </si>
  <si>
    <t>https://podminky.urs.cz/item/CS_URS_2023_02/776201812</t>
  </si>
  <si>
    <t xml:space="preserve">"004"  16,1</t>
  </si>
  <si>
    <t xml:space="preserve">"005"  55,64</t>
  </si>
  <si>
    <t xml:space="preserve">"006"  11,99</t>
  </si>
  <si>
    <t xml:space="preserve">"013"  10,68</t>
  </si>
  <si>
    <t xml:space="preserve">"014"  25,82</t>
  </si>
  <si>
    <t>30</t>
  </si>
  <si>
    <t>776211111</t>
  </si>
  <si>
    <t>Lepení textilních pásů</t>
  </si>
  <si>
    <t>328701231</t>
  </si>
  <si>
    <t>Montáž textilních podlahovin lepením pásů standardních</t>
  </si>
  <si>
    <t>https://podminky.urs.cz/item/CS_URS_2023_02/776211111</t>
  </si>
  <si>
    <t xml:space="preserve">p02  "015A čistící zóna"</t>
  </si>
  <si>
    <t>31</t>
  </si>
  <si>
    <t>69752122</t>
  </si>
  <si>
    <t>koberec čistící zóna, střiž.smyčka s pruhy hrub.vlákna,vlákno PA 670g/m2,zátěž 33,Bfl-S1,záda vinyl</t>
  </si>
  <si>
    <t>-2011203223</t>
  </si>
  <si>
    <t>4,48*1,1 'Přepočtené koeficientem množství</t>
  </si>
  <si>
    <t>776221111</t>
  </si>
  <si>
    <t>Lepení pásů z PVC standardním lepidlem</t>
  </si>
  <si>
    <t>2008754184</t>
  </si>
  <si>
    <t>Montáž podlahovin z PVC lepením standardním lepidlem z pásů</t>
  </si>
  <si>
    <t>https://podminky.urs.cz/item/CS_URS_2023_02/776221111</t>
  </si>
  <si>
    <t>33</t>
  </si>
  <si>
    <t>28412245</t>
  </si>
  <si>
    <t>krytina podlahová heterogenní š 1,5m tl 2mm</t>
  </si>
  <si>
    <t>-1257687708</t>
  </si>
  <si>
    <t>200,34*1,1 'Přepočtené koeficientem množství</t>
  </si>
  <si>
    <t>34</t>
  </si>
  <si>
    <t>776223111</t>
  </si>
  <si>
    <t>Spoj povlakových podlahovin z PVC svařováním za tepla</t>
  </si>
  <si>
    <t>m</t>
  </si>
  <si>
    <t>1632632167</t>
  </si>
  <si>
    <t>Montáž podlahovin z PVC spoj podlah svařováním za tepla (včetně frézování)</t>
  </si>
  <si>
    <t>https://podminky.urs.cz/item/CS_URS_2023_02/776223111</t>
  </si>
  <si>
    <t>p01/1,5*1,05</t>
  </si>
  <si>
    <t>35</t>
  </si>
  <si>
    <t>776301812</t>
  </si>
  <si>
    <t>Odstranění lepených podlahovin s podložkou ze schodišťových stupňů</t>
  </si>
  <si>
    <t>-1595660749</t>
  </si>
  <si>
    <t>Demontáž povlakových podlahovin ze schodišťových stupňů s podložkou</t>
  </si>
  <si>
    <t>https://podminky.urs.cz/item/CS_URS_2023_02/776301812</t>
  </si>
  <si>
    <t>"014" 1,5*4</t>
  </si>
  <si>
    <t>36</t>
  </si>
  <si>
    <t>776410811</t>
  </si>
  <si>
    <t>Odstranění soklíků a lišt pryžových nebo plastových</t>
  </si>
  <si>
    <t>457685056</t>
  </si>
  <si>
    <t>Demontáž soklíků nebo lišt pryžových nebo plastových</t>
  </si>
  <si>
    <t>https://podminky.urs.cz/item/CS_URS_2023_02/776410811</t>
  </si>
  <si>
    <t xml:space="preserve">"004"  17,7-0,8</t>
  </si>
  <si>
    <t xml:space="preserve">"005"  30,33-6,22-0,9-0,8</t>
  </si>
  <si>
    <t xml:space="preserve">"006"  13,85-0,8*2</t>
  </si>
  <si>
    <t xml:space="preserve">"013"  13,28-0,8</t>
  </si>
  <si>
    <t xml:space="preserve">"014"  22,17-0,8</t>
  </si>
  <si>
    <t>37</t>
  </si>
  <si>
    <t>776411111</t>
  </si>
  <si>
    <t>Montáž obvodových soklíků výšky do 80 mm</t>
  </si>
  <si>
    <t>1717837088</t>
  </si>
  <si>
    <t>Montáž soklíků lepením obvodových, výšky do 80 mm</t>
  </si>
  <si>
    <t>https://podminky.urs.cz/item/CS_URS_2023_02/776411111</t>
  </si>
  <si>
    <t>výměra dle legendy místností 1pp</t>
  </si>
  <si>
    <t>17,7+30,33+13,85+13,28+22,17+17,04+17,62+21,2+25,39</t>
  </si>
  <si>
    <t>38</t>
  </si>
  <si>
    <t>28411007</t>
  </si>
  <si>
    <t>lišta soklová PVC 15x50mm</t>
  </si>
  <si>
    <t>-2032027126</t>
  </si>
  <si>
    <t>178,58*1,02 'Přepočtené koeficientem množství</t>
  </si>
  <si>
    <t>39</t>
  </si>
  <si>
    <t>776430811</t>
  </si>
  <si>
    <t>Odstranění hran schodišťových</t>
  </si>
  <si>
    <t>221670329</t>
  </si>
  <si>
    <t>Demontáž soklíků nebo lišt hran schodišťových</t>
  </si>
  <si>
    <t>https://podminky.urs.cz/item/CS_URS_2023_02/776430811</t>
  </si>
  <si>
    <t>40</t>
  </si>
  <si>
    <t>776431111</t>
  </si>
  <si>
    <t>Montáž schodišťových hran lepených</t>
  </si>
  <si>
    <t>-2069577497</t>
  </si>
  <si>
    <t>Montáž schodišťových hran kovových nebo plastových lepených</t>
  </si>
  <si>
    <t>https://podminky.urs.cz/item/CS_URS_2023_02/776431111</t>
  </si>
  <si>
    <t>41</t>
  </si>
  <si>
    <t>28342167</t>
  </si>
  <si>
    <t>hrana schodová z PVC 40x25x2mm</t>
  </si>
  <si>
    <t>1574453289</t>
  </si>
  <si>
    <t>6*1,02 'Přepočtené koeficientem množství</t>
  </si>
  <si>
    <t>42</t>
  </si>
  <si>
    <t>998776101</t>
  </si>
  <si>
    <t>Přesun hmot tonážní pro podlahy povlakové v objektech v do 6 m</t>
  </si>
  <si>
    <t>-314498626</t>
  </si>
  <si>
    <t>Přesun hmot pro podlahy povlakové stanovený z hmotnosti přesunovaného materiálu vodorovná dopravní vzdálenost do 50 m v objektech výšky do 6 m</t>
  </si>
  <si>
    <t>https://podminky.urs.cz/item/CS_URS_2023_02/998776101</t>
  </si>
  <si>
    <t>781</t>
  </si>
  <si>
    <t>Dokončovací práce - obklady</t>
  </si>
  <si>
    <t>43</t>
  </si>
  <si>
    <t>781121011</t>
  </si>
  <si>
    <t>Nátěr penetrační na stěnu</t>
  </si>
  <si>
    <t>1928131083</t>
  </si>
  <si>
    <t>Příprava podkladu před provedením obkladu nátěr penetrační na stěnu</t>
  </si>
  <si>
    <t>https://podminky.urs.cz/item/CS_URS_2023_02/781121011</t>
  </si>
  <si>
    <t>44</t>
  </si>
  <si>
    <t>781161021</t>
  </si>
  <si>
    <t>Montáž profilu ukončujícího rohového nebo vanového</t>
  </si>
  <si>
    <t>2055040661</t>
  </si>
  <si>
    <t>Příprava podkladu před provedením obkladu montáž profilu ukončujícího profilu rohového, vanového</t>
  </si>
  <si>
    <t>https://podminky.urs.cz/item/CS_URS_2023_02/781161021</t>
  </si>
  <si>
    <t>ukončení a kouty ker obkladů</t>
  </si>
  <si>
    <t>obkl*1,05</t>
  </si>
  <si>
    <t>45</t>
  </si>
  <si>
    <t>28342003</t>
  </si>
  <si>
    <t>lišta ukončovací a koutová z PVC 10mm</t>
  </si>
  <si>
    <t>-1358015089</t>
  </si>
  <si>
    <t>78,09*1,1 'Přepočtené koeficientem množství</t>
  </si>
  <si>
    <t>46</t>
  </si>
  <si>
    <t>781473116</t>
  </si>
  <si>
    <t>Montáž obkladů vnitřních keramických hladkých přes 25 do 35 ks/m2 lepených standardním lepidlem</t>
  </si>
  <si>
    <t>-483598748</t>
  </si>
  <si>
    <t>Montáž obkladů vnitřních stěn z dlaždic keramických lepených standardním lepidlem hladkých přes 25 do 35 ks/m2</t>
  </si>
  <si>
    <t>https://podminky.urs.cz/item/CS_URS_2023_02/781473116</t>
  </si>
  <si>
    <t>47</t>
  </si>
  <si>
    <t>59761038</t>
  </si>
  <si>
    <t>obklad keramický hladký přes 25 do 35ks/m2</t>
  </si>
  <si>
    <t>-1089816557</t>
  </si>
  <si>
    <t>74,371*1,1 'Přepočtené koeficientem množství</t>
  </si>
  <si>
    <t>48</t>
  </si>
  <si>
    <t>998781101</t>
  </si>
  <si>
    <t>Přesun hmot tonážní pro obklady keramické v objektech v do 6 m</t>
  </si>
  <si>
    <t>-643774307</t>
  </si>
  <si>
    <t>Přesun hmot pro obklady keramické stanovený z hmotnosti přesunovaného materiálu vodorovná dopravní vzdálenost do 50 m v objektech výšky do 6 m</t>
  </si>
  <si>
    <t>https://podminky.urs.cz/item/CS_URS_2023_02/998781101</t>
  </si>
  <si>
    <t>783</t>
  </si>
  <si>
    <t>Dokončovací práce - nátěry</t>
  </si>
  <si>
    <t>49</t>
  </si>
  <si>
    <t>783101203</t>
  </si>
  <si>
    <t>Jemné obroušení podkladu truhlářských konstrukcí před provedením nátěru</t>
  </si>
  <si>
    <t>1374570533</t>
  </si>
  <si>
    <t>Příprava podkladu truhlářských konstrukcí před provedením nátěru broušení smirkovým papírem nebo plátnem jemné</t>
  </si>
  <si>
    <t>https://podminky.urs.cz/item/CS_URS_2023_02/783101203</t>
  </si>
  <si>
    <t>76,976</t>
  </si>
  <si>
    <t>50</t>
  </si>
  <si>
    <t>783101403</t>
  </si>
  <si>
    <t>Oprášení podkladu truhlářských konstrukcí před provedením nátěru</t>
  </si>
  <si>
    <t>872256982</t>
  </si>
  <si>
    <t>Příprava podkladu truhlářských konstrukcí před provedením nátěru oprášení</t>
  </si>
  <si>
    <t>https://podminky.urs.cz/item/CS_URS_2023_02/783101403</t>
  </si>
  <si>
    <t xml:space="preserve">"obklad stěn 002"  (49,56-1,45)*1,6</t>
  </si>
  <si>
    <t>51</t>
  </si>
  <si>
    <t>783118201</t>
  </si>
  <si>
    <t>Lakovací jednonásobný syntetický nátěr truhlářských konstrukcí</t>
  </si>
  <si>
    <t>-60262690</t>
  </si>
  <si>
    <t>Lakovací nátěr truhlářských konstrukcí jednonásobný syntetický</t>
  </si>
  <si>
    <t>https://podminky.urs.cz/item/CS_URS_2023_02/783118201</t>
  </si>
  <si>
    <t>52</t>
  </si>
  <si>
    <t>783301303</t>
  </si>
  <si>
    <t>Bezoplachové odrezivění zámečnických konstrukcí</t>
  </si>
  <si>
    <t>1739014481</t>
  </si>
  <si>
    <t>Příprava podkladu zámečnických konstrukcí před provedením nátěru odrezivění odrezovačem bezoplachovým</t>
  </si>
  <si>
    <t>https://podminky.urs.cz/item/CS_URS_2023_02/783301303</t>
  </si>
  <si>
    <t>40,993</t>
  </si>
  <si>
    <t>53</t>
  </si>
  <si>
    <t>783317105</t>
  </si>
  <si>
    <t>Krycí jednonásobný syntetický samozákladující nátěr zámečnických konstrukcí</t>
  </si>
  <si>
    <t>1954674435</t>
  </si>
  <si>
    <t>Krycí nátěr (email) zámečnických konstrukcí jednonásobný syntetický samozákladující</t>
  </si>
  <si>
    <t>https://podminky.urs.cz/item/CS_URS_2023_02/783317105</t>
  </si>
  <si>
    <t>stávající zárubně</t>
  </si>
  <si>
    <t>(2*1,97+0,6)*(0,16+2*0,05)*5</t>
  </si>
  <si>
    <t>(2*1,97+0,8)*(0,16+2*0,05)*14</t>
  </si>
  <si>
    <t>(2*1,97+0,9)*(0,16+2*0,05)*4</t>
  </si>
  <si>
    <t>(2*1,97+1,45)*(0,16+2*0,05)*2</t>
  </si>
  <si>
    <t xml:space="preserve">ostatní stávající kovové prvky  </t>
  </si>
  <si>
    <t>54</t>
  </si>
  <si>
    <t>783601341</t>
  </si>
  <si>
    <t>Odrezivění litinových otopných těles před provedením nátěru</t>
  </si>
  <si>
    <t>-152959062</t>
  </si>
  <si>
    <t>Příprava podkladu otopných těles před provedením nátěrů litinových odrezivěním bezoplachovým</t>
  </si>
  <si>
    <t>https://podminky.urs.cz/item/CS_URS_2023_02/783601341</t>
  </si>
  <si>
    <t>(18*10+8+35*2+12+9*2+5*2)*0,37</t>
  </si>
  <si>
    <t>55</t>
  </si>
  <si>
    <t>783601711</t>
  </si>
  <si>
    <t>Bezoplachové odrezivění potrubí DN do 50 mm</t>
  </si>
  <si>
    <t>-1063173458</t>
  </si>
  <si>
    <t>Příprava podkladu armatur a kovových potrubí před provedením nátěru potrubí do DN 50 mm odrezivěním, odrezovačem bezoplachovým</t>
  </si>
  <si>
    <t>https://podminky.urs.cz/item/CS_URS_2023_02/783601711</t>
  </si>
  <si>
    <t>rozvody UT</t>
  </si>
  <si>
    <t>(30,0+14,0+15,0+22,0)*4</t>
  </si>
  <si>
    <t>56</t>
  </si>
  <si>
    <t>783614551</t>
  </si>
  <si>
    <t>Základní jednonásobný syntetický nátěr potrubí DN do 50 mm</t>
  </si>
  <si>
    <t>224883157</t>
  </si>
  <si>
    <t>Základní nátěr armatur a kovových potrubí jednonásobný potrubí do DN 50 mm syntetický</t>
  </si>
  <si>
    <t>https://podminky.urs.cz/item/CS_URS_2023_02/783614551</t>
  </si>
  <si>
    <t>324</t>
  </si>
  <si>
    <t>57</t>
  </si>
  <si>
    <t>783617141</t>
  </si>
  <si>
    <t>Krycí jednonásobný syntetický nátěr litinových otopných těles</t>
  </si>
  <si>
    <t>1181445267</t>
  </si>
  <si>
    <t>Krycí nátěr (email) otopných těles litinových jednonásobný syntetický</t>
  </si>
  <si>
    <t>https://podminky.urs.cz/item/CS_URS_2023_02/783617141</t>
  </si>
  <si>
    <t>110,26</t>
  </si>
  <si>
    <t>784</t>
  </si>
  <si>
    <t>Dokončovací práce - malby a tapety</t>
  </si>
  <si>
    <t>58</t>
  </si>
  <si>
    <t>784111001</t>
  </si>
  <si>
    <t>Oprášení (ometení ) podkladu v místnostech v do 3,80 m</t>
  </si>
  <si>
    <t>81478683</t>
  </si>
  <si>
    <t>Oprášení (ometení) podkladu v místnostech výšky do 3,80 m</t>
  </si>
  <si>
    <t>https://podminky.urs.cz/item/CS_URS_2023_02/784111001</t>
  </si>
  <si>
    <t xml:space="preserve">535,77  "opravované omítky stěn"</t>
  </si>
  <si>
    <t>59</t>
  </si>
  <si>
    <t>784161201</t>
  </si>
  <si>
    <t>Lokální vyrovnání podkladu sádrovou stěrkou pl do 0,1 m2 v místnostech v do 3,80 m</t>
  </si>
  <si>
    <t>-1555572124</t>
  </si>
  <si>
    <t>Lokální vyrovnání podkladu sádrovou stěrkou, tloušťky do 3 mm, plochy do 0,1 m2 v místnostech výšky do 3,80 m</t>
  </si>
  <si>
    <t>https://podminky.urs.cz/item/CS_URS_2023_02/784161201</t>
  </si>
  <si>
    <t xml:space="preserve">535,77/5  "opravované omítky stěn - 1 kus/5 m2"</t>
  </si>
  <si>
    <t>60</t>
  </si>
  <si>
    <t>784171111</t>
  </si>
  <si>
    <t>Zakrytí vnitřních ploch stěn v místnostech v do 3,80 m</t>
  </si>
  <si>
    <t>683557929</t>
  </si>
  <si>
    <t>Zakrytí nemalovaných ploch (materiál ve specifikaci) včetně pozdějšího odkrytí svislých ploch např. stěn, oken, dveří v místnostech výšky do 3,80</t>
  </si>
  <si>
    <t>https://podminky.urs.cz/item/CS_URS_2023_02/784171111</t>
  </si>
  <si>
    <t xml:space="preserve">m02*0,1  "10% ploch stěn 1pp"</t>
  </si>
  <si>
    <t xml:space="preserve">49,56*3,45*0,1  "místnost 002"</t>
  </si>
  <si>
    <t>61</t>
  </si>
  <si>
    <t>58124842</t>
  </si>
  <si>
    <t>fólie pro malířské potřeby zakrývací tl 7µ 4x5m</t>
  </si>
  <si>
    <t>-326287357</t>
  </si>
  <si>
    <t>118,703</t>
  </si>
  <si>
    <t>118,703*1,05 'Přepočtené koeficientem množství</t>
  </si>
  <si>
    <t>62</t>
  </si>
  <si>
    <t>784221101</t>
  </si>
  <si>
    <t>Dvojnásobné bílé malby ze směsí za sucha dobře otěruvzdorných v místnostech do 3,80 m</t>
  </si>
  <si>
    <t>221654875</t>
  </si>
  <si>
    <t>Malby z malířských směsí otěruvzdorných za sucha dvojnásobné, bílé za sucha otěruvzdorné dobře v místnostech výšky do 3,80 m</t>
  </si>
  <si>
    <t>https://podminky.urs.cz/item/CS_URS_2023_02/784221101</t>
  </si>
  <si>
    <t xml:space="preserve">49,56*(3,45-1,6)+72,44  "místnost 002"</t>
  </si>
  <si>
    <t>63</t>
  </si>
  <si>
    <t>784321031</t>
  </si>
  <si>
    <t>Dvojnásobné silikátové bílé malby v místnosti v do 3,80 m</t>
  </si>
  <si>
    <t>-1330633232</t>
  </si>
  <si>
    <t>Malby silikátové dvojnásobné, bílé v místnostech výšky do 3,80 m</t>
  </si>
  <si>
    <t>https://podminky.urs.cz/item/CS_URS_2023_02/784321031</t>
  </si>
  <si>
    <t>malby stěn 1pp v plné ploše vč sanací</t>
  </si>
  <si>
    <t>m02*0,95</t>
  </si>
  <si>
    <t>64</t>
  </si>
  <si>
    <t>784321037</t>
  </si>
  <si>
    <t>Dvojnásobné silikátové bílé malby na schodišti podlaží v do 3,80 m</t>
  </si>
  <si>
    <t>378989950</t>
  </si>
  <si>
    <t>Malby silikátové dvojnásobné, bílé na schodišti o výšce podlaží do 3,80 m</t>
  </si>
  <si>
    <t>https://podminky.urs.cz/item/CS_URS_2023_02/784321037</t>
  </si>
  <si>
    <t>m02*0,05</t>
  </si>
  <si>
    <t>65</t>
  </si>
  <si>
    <t>784321041</t>
  </si>
  <si>
    <t>Příplatek k cenám dvojnásobných silikátových maleb za provádění malého rozsahu pl do 5 m2</t>
  </si>
  <si>
    <t>-171379296</t>
  </si>
  <si>
    <t>Malby silikátové dvojnásobné, bílé Příplatek k cenám dvojnásobných silikátových bílých maleb za zvýšenou pracnost při provádění malého rozsahu plochy do 5 m2</t>
  </si>
  <si>
    <t>https://podminky.urs.cz/item/CS_URS_2023_02/784321041</t>
  </si>
  <si>
    <t xml:space="preserve">m02*0,15  "15% ploch 1pp"</t>
  </si>
  <si>
    <t>66</t>
  </si>
  <si>
    <t>784321051</t>
  </si>
  <si>
    <t>Příplatek k cenám dvojnásobných silikátových maleb za barevnou malbu v odstínu světlém</t>
  </si>
  <si>
    <t>-721078095</t>
  </si>
  <si>
    <t>Malby silikátové dvojnásobné, bílé Příplatek k cenám dvojnásobných silikátových bílých maleb za provádění barevné malby za barevný odstín v tónu světlém</t>
  </si>
  <si>
    <t>https://podminky.urs.cz/item/CS_URS_2023_02/784321051</t>
  </si>
  <si>
    <t xml:space="preserve">m02*0,1  "10% ploch 1pp"</t>
  </si>
  <si>
    <t>D.1.2 - Sanace suterénu</t>
  </si>
  <si>
    <t xml:space="preserve">    1 - Zemní práce</t>
  </si>
  <si>
    <t xml:space="preserve">    3 - Svislé a kompletní konstrukce</t>
  </si>
  <si>
    <t xml:space="preserve">    61 - Úprava povrchů vnitřních</t>
  </si>
  <si>
    <t xml:space="preserve">    62 - Úprava povrchů vnějších</t>
  </si>
  <si>
    <t xml:space="preserve">    94 - Lešení a stavební výtahy</t>
  </si>
  <si>
    <t xml:space="preserve">    96 - Bourání konstrukcí</t>
  </si>
  <si>
    <t xml:space="preserve">    711 - Izolace proti vodě, vlhkosti a plynům</t>
  </si>
  <si>
    <t xml:space="preserve">    713 - Izolace tepelné</t>
  </si>
  <si>
    <t xml:space="preserve">    735 - Ústřední vytápění - otopná tělesa</t>
  </si>
  <si>
    <t xml:space="preserve">    741 - Elektroinstalace - silnoproud</t>
  </si>
  <si>
    <t xml:space="preserve">    761 - Konstrukce prosvětlovací</t>
  </si>
  <si>
    <t>Zemní práce</t>
  </si>
  <si>
    <t>132212132</t>
  </si>
  <si>
    <t>Hloubení nezapažených rýh šířky do 800 mm ručně s urovnáním dna do předepsaného profilu a spádu v hornině třídy těžitelnosti I skupiny 3 nesoudržných</t>
  </si>
  <si>
    <t>m3</t>
  </si>
  <si>
    <t>https://podminky.urs.cz/item/CS_URS_2023_02/132212132</t>
  </si>
  <si>
    <t>odkop kolem objektu</t>
  </si>
  <si>
    <t>(6,25+2,00)*1,30*2,00</t>
  </si>
  <si>
    <t>3,48*1,30*2,00</t>
  </si>
  <si>
    <t>6,625*1,30*1,20</t>
  </si>
  <si>
    <t>(6,823+1,905+4,23+7,90)*1,30*1,10</t>
  </si>
  <si>
    <t>2,645*1,30*0,90</t>
  </si>
  <si>
    <t>7,46*1,30*3,00-3,00*0,65*1,15*2</t>
  </si>
  <si>
    <t>10,59*1,30*3,00-3,00*0,65*1,15*2</t>
  </si>
  <si>
    <t>12,11*1,30*1,70</t>
  </si>
  <si>
    <t>(1,62+5,60)*1,30*2,70</t>
  </si>
  <si>
    <t>129001101</t>
  </si>
  <si>
    <t>Příplatek k cenám vykopávek za ztížení vykopávky v blízkosti podzemního vedení nebo výbušnin v horninách jakékoliv třídy</t>
  </si>
  <si>
    <t>https://podminky.urs.cz/item/CS_URS_2023_02/129001101</t>
  </si>
  <si>
    <t>187,285*0,10</t>
  </si>
  <si>
    <t>139911123</t>
  </si>
  <si>
    <t>Bourání konstrukcí v hloubených vykopávkách ručně s přemístěním suti na hromady na vzdálenost do 20 m nebo s naložením na dopravní prostředek z betonu železového nebo předpjatého</t>
  </si>
  <si>
    <t>https://podminky.urs.cz/item/CS_URS_2023_02/139911123</t>
  </si>
  <si>
    <t>anglické dvorky (4 ks)</t>
  </si>
  <si>
    <t>((3,00+0,45*2)*(2,79-1,85)*0,20+3,00*0,65*0,20)*4</t>
  </si>
  <si>
    <t>151101101</t>
  </si>
  <si>
    <t>Zřízení pažení a rozepření stěn rýh příložné pro jakoukoliv mezerovitost, hloubky do 2 m</t>
  </si>
  <si>
    <t>https://podminky.urs.cz/item/CS_URS_2023_02/151101101</t>
  </si>
  <si>
    <t>(6,25+2,00)*2,00</t>
  </si>
  <si>
    <t>3,48*2,00</t>
  </si>
  <si>
    <t>6,625*1,20</t>
  </si>
  <si>
    <t>(7,823+1,905+4,23+7,90)*1,10</t>
  </si>
  <si>
    <t>11,11*1,70</t>
  </si>
  <si>
    <t>151101102</t>
  </si>
  <si>
    <t>Zřízení pažení a rozepření stěn rýh příložné pro jakoukoliv mezerovitost, hloubky přes 2 do 4 m</t>
  </si>
  <si>
    <t>https://podminky.urs.cz/item/CS_URS_2023_02/151101102</t>
  </si>
  <si>
    <t>7,46*3,00</t>
  </si>
  <si>
    <t>10,59*3,00</t>
  </si>
  <si>
    <t>(1,00+0,62+5,60)*2,70</t>
  </si>
  <si>
    <t>151101111</t>
  </si>
  <si>
    <t>Odstranění pažení a rozepření stěn rýh příložné, hloubky do 2 m</t>
  </si>
  <si>
    <t>https://podminky.urs.cz/item/CS_URS_2023_02/151101111</t>
  </si>
  <si>
    <t>151101112</t>
  </si>
  <si>
    <t>Odstranění pažení a rozepření stěn rýh příložné, hloubky přes 2 do 4 m</t>
  </si>
  <si>
    <t>https://podminky.urs.cz/item/CS_URS_2023_02/151101112</t>
  </si>
  <si>
    <t>167111101</t>
  </si>
  <si>
    <t>Nakládání, skládání a překládání neulehlého výkopku nebo sypaniny ručně nakládání, z hornin třídy těžitelnosti I, skupiny 1 až 3</t>
  </si>
  <si>
    <t>https://podminky.urs.cz/item/CS_URS_2023_02/167111101</t>
  </si>
  <si>
    <t>187,285-172,266</t>
  </si>
  <si>
    <t>4,493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</si>
  <si>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</si>
  <si>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</si>
  <si>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</si>
  <si>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</si>
  <si>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</si>
  <si>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</si>
  <si>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</si>
  <si>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19,512*10 "Přepočtené koeficientem množství</t>
  </si>
  <si>
    <t>171251201</t>
  </si>
  <si>
    <t>Uložení sypaniny na skládky nebo meziskládky bez hutnění s upravením uložené sypaniny do předepsaného tvaru</t>
  </si>
  <si>
    <t>https://podminky.urs.cz/item/CS_URS_2023_02/171251201</t>
  </si>
  <si>
    <t>171201221</t>
  </si>
  <si>
    <t>Poplatek za uložení stavebního odpadu na skládce (skládkovné) zeminy a kamení zatříděného do Katalogu odpadů pod kódem 17 05 04</t>
  </si>
  <si>
    <t>https://podminky.urs.cz/item/CS_URS_2023_02/171201221</t>
  </si>
  <si>
    <t>15,019*1,85 "Přepočtené koeficientem množství</t>
  </si>
  <si>
    <t>997013602</t>
  </si>
  <si>
    <t>Poplatek za uložení stavebního odpadu na skládce (skládkovné) z armovaného betonu zatříděného do Katalogu odpadů pod kódem 17 01 01</t>
  </si>
  <si>
    <t>https://podminky.urs.cz/item/CS_URS_2023_02/997013602</t>
  </si>
  <si>
    <t>4,493*2,1 "Přepočtené koeficientem množství</t>
  </si>
  <si>
    <t>174111101</t>
  </si>
  <si>
    <t>Zásyp sypaninou z jakékoliv horniny ručně s uložením výkopku ve vrstvách se zhutněním jam, šachet, rýh nebo kolem objektů v těchto vykopávkách</t>
  </si>
  <si>
    <t>https://podminky.urs.cz/item/CS_URS_2023_02/174111101</t>
  </si>
  <si>
    <t>zpětný zásyp kolem objektu</t>
  </si>
  <si>
    <t>7,46*1,30*3,00</t>
  </si>
  <si>
    <t>10,59*1,30*3,00</t>
  </si>
  <si>
    <t>Mezisoučet</t>
  </si>
  <si>
    <t>-159,866*0,08</t>
  </si>
  <si>
    <t>-2,00*0,70*2,00*4</t>
  </si>
  <si>
    <t>181311100</t>
  </si>
  <si>
    <t>Uvedení dotčených zatravněný ploch do původního stavu vč. doplnění ornice</t>
  </si>
  <si>
    <t>Svislé a kompletní konstrukce</t>
  </si>
  <si>
    <t>319201321.1</t>
  </si>
  <si>
    <t>Vyrovnání nerovného povrchu vnitřního i vnějšího zdiva bez odsekání vadných cihel, maltou (s dodáním hmot) tl. do 30 mm s vodotěsnící přísadou</t>
  </si>
  <si>
    <t>vyrovnávka suterénního zdiva pod hydroizolační stěrku</t>
  </si>
  <si>
    <t>(6,25+3,00)*2,00</t>
  </si>
  <si>
    <t>(1,00+3,48+1,00)*2,00</t>
  </si>
  <si>
    <t>(6,823+1,905+4,23+6,90)*1,10</t>
  </si>
  <si>
    <t>2,645*0,90</t>
  </si>
  <si>
    <t>(1,00+7,46)*3,00</t>
  </si>
  <si>
    <t>(1,00+0,62+5,60+1,00)*2,70</t>
  </si>
  <si>
    <t>319202110</t>
  </si>
  <si>
    <t>Plošné vertikální odizolování kamenného zdiva tlakovou injektážní metodou PUR v řadách šachovnicově nad sebou 150 mm, vrty prům. 12 mm po osové vzdálenosti max. 150 mm, hloubka vrtů do 2/3 tloušťky zdiva, plošné uzavření zdiva maltou kolem vrtů, použití h</t>
  </si>
  <si>
    <t>Plošné vertikální odizolování kamenného zdiva tlakovou injektážní metodou PUR v řadách šachovnicově nad sebou 150 mm, vrty prům. 12 mm po osové vzdálenosti max. 150 mm, hloubka vrtů do 2/3 tloušťky zdiva, plošné uzavření zdiva maltou kolem vrtů, použití hliníkových pakrů</t>
  </si>
  <si>
    <t>https://podminky.urs.cz/item/CS_URS_2023_02/319202110</t>
  </si>
  <si>
    <t>tl. 650 mm</t>
  </si>
  <si>
    <t>3,15*1,20*0,65*2/3</t>
  </si>
  <si>
    <t>1,85*1,00*0,65*2/3</t>
  </si>
  <si>
    <t>tl. 630 mm</t>
  </si>
  <si>
    <t>1,24*1,20*0,63*2/3</t>
  </si>
  <si>
    <t>tl. 190 mm</t>
  </si>
  <si>
    <t>1,825*1,20*0,19*2/3</t>
  </si>
  <si>
    <t>tl. 620 mm</t>
  </si>
  <si>
    <t>1,00*1,20*0,62*2/3</t>
  </si>
  <si>
    <t>tl. 715 mm</t>
  </si>
  <si>
    <t>3,575*1,20*0,715*2/3</t>
  </si>
  <si>
    <t>tl. 625 mm</t>
  </si>
  <si>
    <t>2,10*1,20*0,625*2/3</t>
  </si>
  <si>
    <t>tl. 750 mm</t>
  </si>
  <si>
    <t>2,839*1,00*0,75*2/3</t>
  </si>
  <si>
    <t>tl. 590 mm</t>
  </si>
  <si>
    <t>(4,585+1,00)*1,20*0,59*2/3</t>
  </si>
  <si>
    <t>319202114.1</t>
  </si>
  <si>
    <t>Dodatečná vodorovná izolace kamenného zdiva tl. přes 450 mm do 600 mm proti vzlínající vlhkosti dvouřadou tlakovou injketáží metodou PUR, řady šachovnicově nad sebou 100-150 mm, vrty prům. 12 mm po osové vzdálenosti do 150 mm, hloubka vrtů do 4/5 tloušťky</t>
  </si>
  <si>
    <t>Dodatečná vodorovná izolace kamenného zdiva tl. přes 450 mm do 600 mm proti vzlínající vlhkosti dvouřadou tlakovou injketáží metodou PUR, řady šachovnicově nad sebou 100-150 mm, vrty prům. 12 mm po osové vzdálenosti do 150 mm, hloubka vrtů do 4/5 tloušťky zdiva, plošné uzavření zdiva maltou kolem vrtů, použití hliníkových pakrů</t>
  </si>
  <si>
    <t>https://podminky.urs.cz/item/CS_URS_2023_02/319202114.1</t>
  </si>
  <si>
    <t>tl. 520 mm</t>
  </si>
  <si>
    <t>6,25</t>
  </si>
  <si>
    <t>tl. 530 mm</t>
  </si>
  <si>
    <t>1,55*4</t>
  </si>
  <si>
    <t>319202115.1</t>
  </si>
  <si>
    <t>Dodatečná vodorovná izolace kamenného zdiva tl. přes 600 mm do 900 mm proti vzlínající vlhkosti dvouřadou tlakovou injketážní metodou PUR, řady šachovnicově nad sebou 100-150 mm, vrty prům. 12 mm po osové vzdálenosti do 150 mm, hloubka vrtů do 4/5 tloušťk</t>
  </si>
  <si>
    <t>Dodatečná vodorovná izolace kamenného zdiva tl. přes 600 mm do 900 mm proti vzlínající vlhkosti dvouřadou tlakovou injketážní metodou PUR, řady šachovnicově nad sebou 100-150 mm, vrty prům. 12 mm po osové vzdálenosti do 150 mm, hloubka vrtů do 4/5 tloušťky zdiva, plošné uzavření zdiva maltou kolem vrtů, použití hliníkových pakrů</t>
  </si>
  <si>
    <t>https://podminky.urs.cz/item/CS_URS_2023_02/319202115.1</t>
  </si>
  <si>
    <t>6,55-0,95</t>
  </si>
  <si>
    <t>tl. 900 mm</t>
  </si>
  <si>
    <t>8,41</t>
  </si>
  <si>
    <t>tl. 800 mm</t>
  </si>
  <si>
    <t>0,70</t>
  </si>
  <si>
    <t>10,55</t>
  </si>
  <si>
    <t>8,90</t>
  </si>
  <si>
    <t>9,00</t>
  </si>
  <si>
    <t>tl. 745 mm</t>
  </si>
  <si>
    <t>12,65-1,55*4</t>
  </si>
  <si>
    <t>tl. 850 mm</t>
  </si>
  <si>
    <t>6,40</t>
  </si>
  <si>
    <t>tl. 890 mm</t>
  </si>
  <si>
    <t>4,05</t>
  </si>
  <si>
    <t>1,905</t>
  </si>
  <si>
    <t>13,85-1,40</t>
  </si>
  <si>
    <t>8,605</t>
  </si>
  <si>
    <t>319202210</t>
  </si>
  <si>
    <t>Svislé odizolování zdiva od neřešených konstrukcí a propojení rozdílných úrovní vodorovného odizolování - dvouřadá izolace beztlakovou chemickou injektáží cihelného zdiva na bázi silan-siloxan s min. obsahem účinné látky 80%, vrty prům. 14 mm po osové vzd</t>
  </si>
  <si>
    <t>Svislé odizolování zdiva od neřešených konstrukcí a propojení rozdílných úrovní vodorovného odizolování - dvouřadá izolace beztlakovou chemickou injektáží cihelného zdiva na bázi silan-siloxan s min. obsahem účinné látky 80%, vrty prům. 14 mm po osové vzdálenosti max. 90 mm, ve dvou řadách, uzavření vrtů cementovým tmelem</t>
  </si>
  <si>
    <t>1,00*1,20</t>
  </si>
  <si>
    <t>0,65*1,20</t>
  </si>
  <si>
    <t>0,59*3,23</t>
  </si>
  <si>
    <t>0,65*2,00</t>
  </si>
  <si>
    <t>0,92*3,23</t>
  </si>
  <si>
    <t>0,35*3,12</t>
  </si>
  <si>
    <t>0,52*3,12</t>
  </si>
  <si>
    <t>0,35*2,00</t>
  </si>
  <si>
    <t>0,62*2,70</t>
  </si>
  <si>
    <t>0,90*2,70</t>
  </si>
  <si>
    <t>1,15*2,70</t>
  </si>
  <si>
    <t>0,715*2,70</t>
  </si>
  <si>
    <t>0,80*3,00</t>
  </si>
  <si>
    <t>0,65*2,70</t>
  </si>
  <si>
    <t>0,85*1,10</t>
  </si>
  <si>
    <t>0,75*1,10</t>
  </si>
  <si>
    <t>0,80*3,23</t>
  </si>
  <si>
    <t>319202211.1</t>
  </si>
  <si>
    <t>Dodatečná vodorovná izolace cihelného zdiva tl. do 150 mm proti vzlínající vlhkosti beztlakovou chemickou injketáží na bázi silan-siloxan s minimálním obsahem účinné látky 80%, vrty prům. 14 mm po osové vzdálenosti max. 100 mm, uzavření vrtů cementovým tm</t>
  </si>
  <si>
    <t>Dodatečná vodorovná izolace cihelného zdiva tl. do 150 mm proti vzlínající vlhkosti beztlakovou chemickou injketáží na bázi silan-siloxan s minimálním obsahem účinné látky 80%, vrty prům. 14 mm po osové vzdálenosti max. 100 mm, uzavření vrtů cementovým tmelem, uzavření roviny vrtů silikátovou izolační stěrkou v. 150 mm</t>
  </si>
  <si>
    <t>v úrovni nad podlahou</t>
  </si>
  <si>
    <t>tl. 100 mm</t>
  </si>
  <si>
    <t>2,70+5,90+6,22</t>
  </si>
  <si>
    <t>tl. 150 mm</t>
  </si>
  <si>
    <t>1,47</t>
  </si>
  <si>
    <t>319202212.1</t>
  </si>
  <si>
    <t>Dodatečná vodorovná izolace cihelného zdiva tl. přes 150 mm do 300 mm proti vzlínající vlhkosti beztlakovou chemickou injketáží na bázi silan-siloxan s minimálním obsahem účinné látky 80%, vrty prům. 14 mm po osové vzdálenosti max. 100 mm, uzavření vrtů c</t>
  </si>
  <si>
    <t>Dodatečná vodorovná izolace cihelného zdiva tl. přes 150 mm do 300 mm proti vzlínající vlhkosti beztlakovou chemickou injketáží na bázi silan-siloxan s minimálním obsahem účinné látky 80%, vrty prům. 14 mm po osové vzdálenosti max. 100 mm, uzavření vrtů cementovým tmelem, uzavření roviny vrtů silikátovou izolační stěrkou v. 150 mm</t>
  </si>
  <si>
    <t>1,825</t>
  </si>
  <si>
    <t>tl. 250 mm</t>
  </si>
  <si>
    <t>6,884</t>
  </si>
  <si>
    <t>319202213.1</t>
  </si>
  <si>
    <t>Dodatečná vodorovná izolace cihelného zdiva tl. přes 300 mm do 450 mm proti vzlínající vlhkosti beztlakovou chemickou injketáží na bázi silan-siloxan s minimálním obsahem účinné látky 80%, vrty prům. 14 mm po osové vzdálenosti max. 100 mm, uzavření vrtů c</t>
  </si>
  <si>
    <t>Dodatečná vodorovná izolace cihelného zdiva tl. přes 300 mm do 450 mm proti vzlínající vlhkosti beztlakovou chemickou injketáží na bázi silan-siloxan s minimálním obsahem účinné látky 80%, vrty prům. 14 mm po osové vzdálenosti max. 100 mm, uzavření vrtů cementovým tmelem, uzavření roviny vrtů silikátovou izolační stěrkou v. 150 mm</t>
  </si>
  <si>
    <t>tl. 320 mm</t>
  </si>
  <si>
    <t>3,64</t>
  </si>
  <si>
    <t>2,10-1,795</t>
  </si>
  <si>
    <t>tl. 420 mm</t>
  </si>
  <si>
    <t>3,89-2,70</t>
  </si>
  <si>
    <t>tl. 325 mm</t>
  </si>
  <si>
    <t>0,52+0,57</t>
  </si>
  <si>
    <t>tl. 315 mm</t>
  </si>
  <si>
    <t>1,155</t>
  </si>
  <si>
    <t>tl. 330 mm</t>
  </si>
  <si>
    <t>3,44-1,64</t>
  </si>
  <si>
    <t>tl. 340 mm</t>
  </si>
  <si>
    <t>2,10-1,51</t>
  </si>
  <si>
    <t>v úrovni pod stropem</t>
  </si>
  <si>
    <t>tl. 350 mm</t>
  </si>
  <si>
    <t>3,75</t>
  </si>
  <si>
    <t>tl. 430 mm</t>
  </si>
  <si>
    <t>1,15</t>
  </si>
  <si>
    <t>3,44</t>
  </si>
  <si>
    <t>319202214.1</t>
  </si>
  <si>
    <t>Dodatečná vodorovná izolace cihelného zdiva tl. přes 450 mm do 600 mm proti vzlínající vlhkosti beztlakovou chemickou injketáží na bázi silan-siloxan s minimálním obsahem účinné látky 80%, vrty prům. 14 mm po osové vzdálenosti max. 100 mm, uzavření vrtů c</t>
  </si>
  <si>
    <t>Dodatečná vodorovná izolace cihelného zdiva tl. přes 450 mm do 600 mm proti vzlínající vlhkosti beztlakovou chemickou injketáží na bázi silan-siloxan s minimálním obsahem účinné látky 80%, vrty prům. 14 mm po osové vzdálenosti max. 100 mm, uzavření vrtů cementovým tmelem, uzavření roviny vrtů silikátovou izolační stěrkou v. 150 mm</t>
  </si>
  <si>
    <t>tl. 500 mm</t>
  </si>
  <si>
    <t>1,70</t>
  </si>
  <si>
    <t>6,265-1,10-0,358</t>
  </si>
  <si>
    <t>2,16</t>
  </si>
  <si>
    <t>5,00</t>
  </si>
  <si>
    <t>tl. 515 mm</t>
  </si>
  <si>
    <t>0,45</t>
  </si>
  <si>
    <t>tl. 485 mm</t>
  </si>
  <si>
    <t>3,45</t>
  </si>
  <si>
    <t>319202215.1</t>
  </si>
  <si>
    <t>Dodatečná vodorovná izolace cihelného zdiva tl. přes 600 mm do 900 mm proti vzlínající vlhkosti beztlakovou chemickou injketáží na bázi silan-siloxan s minimálním obsahem účinné látky 80%, vrty prům. 14 mm po osové vzdálenosti max. 100 mm, uzavření vrtů c</t>
  </si>
  <si>
    <t>Dodatečná vodorovná izolace cihelného zdiva tl. přes 600 mm do 900 mm proti vzlínající vlhkosti beztlakovou chemickou injketáží na bázi silan-siloxan s minimálním obsahem účinné látky 80%, vrty prům. 14 mm po osové vzdálenosti max. 100 mm, uzavření vrtů cementovým tmelem, uzavření roviny vrtů silikátovou izolační stěrkou v. 150 mm</t>
  </si>
  <si>
    <t>tl. 640 mm</t>
  </si>
  <si>
    <t>5,37-1,15</t>
  </si>
  <si>
    <t>0,35</t>
  </si>
  <si>
    <t>6,905-1,46-0,35</t>
  </si>
  <si>
    <t>3,465-0,95</t>
  </si>
  <si>
    <t>5,13-1,15</t>
  </si>
  <si>
    <t>4,91-1,15-1,15</t>
  </si>
  <si>
    <t>10,58-1,45-2,80-1,45</t>
  </si>
  <si>
    <t>3,15</t>
  </si>
  <si>
    <t>1,24</t>
  </si>
  <si>
    <t>tl. 870 mm</t>
  </si>
  <si>
    <t>0,75</t>
  </si>
  <si>
    <t>1,85</t>
  </si>
  <si>
    <t>2,05-0,95</t>
  </si>
  <si>
    <t>2,20</t>
  </si>
  <si>
    <t>1,80</t>
  </si>
  <si>
    <t>2,74+1,445</t>
  </si>
  <si>
    <t>3,73+1,43</t>
  </si>
  <si>
    <t>2,10</t>
  </si>
  <si>
    <t>5,73</t>
  </si>
  <si>
    <t>3,855</t>
  </si>
  <si>
    <t>319202216.1</t>
  </si>
  <si>
    <t xml:space="preserve">Dodatečná vodorovná izolace cihelného zdiva tl. přes 900 mm do 1200 mm proti vzlínající vlhkosti beztlakovou chemickou injketáží na bázi silan-siloxan s minimálním obsahem účinné látky 80%, vrty prům. 14 mm po osové vzdálenosti max. 100 mm, uzavření vrtů </t>
  </si>
  <si>
    <t>Dodatečná vodorovná izolace cihelného zdiva tl. přes 900 mm do 1200 mm proti vzlínající vlhkosti beztlakovou chemickou injketáží na bázi silan-siloxan s minimálním obsahem účinné látky 80%, vrty prům. 14 mm po osové vzdálenosti max. 100 mm, uzavření vrtů cementovým tmelem, uzavření roviny vrtů silikátovou izolační stěrkou v. 150 mm</t>
  </si>
  <si>
    <t>tl. 1100 mm</t>
  </si>
  <si>
    <t>0,95</t>
  </si>
  <si>
    <t>319R.01</t>
  </si>
  <si>
    <t>Dodávka a montáž katody elektroosmózy vč. připojovacího příslušenství</t>
  </si>
  <si>
    <t>319R.02</t>
  </si>
  <si>
    <t>Dodávka a montáž anody elektroosmózy vč. připojovacího příslušenství</t>
  </si>
  <si>
    <t>11,70*2+11,40*2+10,10*2</t>
  </si>
  <si>
    <t>319R.03</t>
  </si>
  <si>
    <t>Dodávka a montáž rozvaděče elektroosmózy na 2 okruhy</t>
  </si>
  <si>
    <t>319R.04</t>
  </si>
  <si>
    <t>Dodávka a montáž uzamykatelné skříně do zdiva pro rozvodnici REO</t>
  </si>
  <si>
    <t>319R.05</t>
  </si>
  <si>
    <t>Zhotovení revizních bodů elektroosmózy</t>
  </si>
  <si>
    <t>7*3</t>
  </si>
  <si>
    <t>319R.06</t>
  </si>
  <si>
    <t>Instalace zásuvek pro elektroosmózu 230V - kompletní provedení</t>
  </si>
  <si>
    <t>319R.07</t>
  </si>
  <si>
    <t>Nastavení a seřízení elektroosmózy</t>
  </si>
  <si>
    <t>319R.10</t>
  </si>
  <si>
    <t>Mikrovlnné vysoušení zdiva za demontovanou přizdívkou</t>
  </si>
  <si>
    <t>68</t>
  </si>
  <si>
    <t>319R.20</t>
  </si>
  <si>
    <t>Zvýšená pracnost s opracováním detailů</t>
  </si>
  <si>
    <t>hod</t>
  </si>
  <si>
    <t>70</t>
  </si>
  <si>
    <t>346272226</t>
  </si>
  <si>
    <t>Přizdívky z pórobetonových tvárnic objemová hmotnost do 500 kg/m3, na tenké maltové lože, tloušťka přizdívky 75 mm</t>
  </si>
  <si>
    <t>72</t>
  </si>
  <si>
    <t>https://podminky.urs.cz/item/CS_URS_2023_02/346272226</t>
  </si>
  <si>
    <t xml:space="preserve">vzduchoizolační přizdívka </t>
  </si>
  <si>
    <t>m.č. 006</t>
  </si>
  <si>
    <t>3,44*3,71</t>
  </si>
  <si>
    <t>m.č. 014</t>
  </si>
  <si>
    <t>3,44*3,23</t>
  </si>
  <si>
    <t>Úprava povrchů vnitřních</t>
  </si>
  <si>
    <t>611131151</t>
  </si>
  <si>
    <t>Sanační postřik vnitřních omítaných ploch vápenocementový nanášený ručně celoplošně stropů</t>
  </si>
  <si>
    <t>74</t>
  </si>
  <si>
    <t>https://podminky.urs.cz/item/CS_URS_2023_02/611131151</t>
  </si>
  <si>
    <t>611324111</t>
  </si>
  <si>
    <t>Omítka sanační vnitřních ploch podkladní (vyrovnávací) tloušťky do 10 mm nanášená ručně vodorovných konstrukcí stropů rovných</t>
  </si>
  <si>
    <t>76</t>
  </si>
  <si>
    <t>https://podminky.urs.cz/item/CS_URS_2023_02/611324111</t>
  </si>
  <si>
    <t>611325131</t>
  </si>
  <si>
    <t>Omítka sanační vnitřních ploch jádrová tloušťky do 15 mm nanášená ručně vodorovných konstrukcí stropů rovných</t>
  </si>
  <si>
    <t>78</t>
  </si>
  <si>
    <t>https://podminky.urs.cz/item/CS_URS_2023_02/611325131</t>
  </si>
  <si>
    <t>(2,10+7,80+0,50+3,50+3,50)*1,00</t>
  </si>
  <si>
    <t>611325191</t>
  </si>
  <si>
    <t>Omítka sanační vnitřních ploch jádrová Příplatek k cenám za každých dalších i započatých 5 mm tloušťky omítky přes 15 mm stropů</t>
  </si>
  <si>
    <t>80</t>
  </si>
  <si>
    <t>https://podminky.urs.cz/item/CS_URS_2023_02/611325191</t>
  </si>
  <si>
    <t>611328131</t>
  </si>
  <si>
    <t>Potažení vnitřních ploch sanačním štukem tloušťky do 3 mm vodorovných konstrukcí stropů rovných</t>
  </si>
  <si>
    <t>82</t>
  </si>
  <si>
    <t>https://podminky.urs.cz/item/CS_URS_2023_02/611328131</t>
  </si>
  <si>
    <t>612143000</t>
  </si>
  <si>
    <t>Montáž omítkových plastových profilů difúzních vtlačením do podkladní vrstvy nebo mechanicky přikotveným do podkladního zdiva</t>
  </si>
  <si>
    <t>84</t>
  </si>
  <si>
    <t>m.č. 001</t>
  </si>
  <si>
    <t>0,75*2</t>
  </si>
  <si>
    <t>0,15+1,05+2,10-1,45+0,65+0,70+0,15</t>
  </si>
  <si>
    <t>0,15+0,70+0,45+2,10-1,45+1,35+0,15+0,25*2</t>
  </si>
  <si>
    <t>m.č. 004</t>
  </si>
  <si>
    <t>0,70+1,60+6,22</t>
  </si>
  <si>
    <t>2,63</t>
  </si>
  <si>
    <t>6,22+0,70</t>
  </si>
  <si>
    <t>m.č. 005</t>
  </si>
  <si>
    <t>6,22</t>
  </si>
  <si>
    <t>9,055+0,215*6+0,40*6</t>
  </si>
  <si>
    <t>6,435</t>
  </si>
  <si>
    <t>9,055-0,80-0,90</t>
  </si>
  <si>
    <t>3,705-0,90+0,55*2</t>
  </si>
  <si>
    <t>0,95+0,23</t>
  </si>
  <si>
    <t>1,55+0,23</t>
  </si>
  <si>
    <t>3,705</t>
  </si>
  <si>
    <t>m.č. 007</t>
  </si>
  <si>
    <t>0,25+0,20+0,70</t>
  </si>
  <si>
    <t>0,70+1,25+0,30+0,34+0,30+2,225+0,155+0,32+0,155+7,325-0,80-0,90+1,55</t>
  </si>
  <si>
    <t>1,65+4,26-0,80*2</t>
  </si>
  <si>
    <t>4,45+0,50</t>
  </si>
  <si>
    <t>0,50+0,315+1,155+0,25</t>
  </si>
  <si>
    <t>0,67+1,155+0,63+1,24+0,61+1,825+0,61</t>
  </si>
  <si>
    <t>0,32+0,15+2,225+0,35</t>
  </si>
  <si>
    <t>0,35+2,60+0,35+0,34</t>
  </si>
  <si>
    <t>5,65</t>
  </si>
  <si>
    <t>m.č. 008</t>
  </si>
  <si>
    <t>1,445+2,12+0,715</t>
  </si>
  <si>
    <t>4,01-0,90+0,55*2</t>
  </si>
  <si>
    <t>m.č. 009</t>
  </si>
  <si>
    <t>3,34</t>
  </si>
  <si>
    <t>1,655-0,80</t>
  </si>
  <si>
    <t>3,375</t>
  </si>
  <si>
    <t>0,485</t>
  </si>
  <si>
    <t>5,65-0,60</t>
  </si>
  <si>
    <t>m.č. 010</t>
  </si>
  <si>
    <t>3,31</t>
  </si>
  <si>
    <t>1,746+0,55</t>
  </si>
  <si>
    <t>0,55+2,35</t>
  </si>
  <si>
    <t>m.č. 013</t>
  </si>
  <si>
    <t>(3,89+0,55+2,805+0,325)*2</t>
  </si>
  <si>
    <t>-0,80</t>
  </si>
  <si>
    <t>-2,35</t>
  </si>
  <si>
    <t>0,49+0,15</t>
  </si>
  <si>
    <t>0,49+0,10+8,03-2,35-0,80+0,55*2</t>
  </si>
  <si>
    <t>8,03+2,10</t>
  </si>
  <si>
    <t>m.č. 015</t>
  </si>
  <si>
    <t>2,49-1,25+1,36</t>
  </si>
  <si>
    <t>0,32+0,79+1,39-0,90</t>
  </si>
  <si>
    <t>2,15</t>
  </si>
  <si>
    <t>1,39-0,90+2,85+0,32+2,05</t>
  </si>
  <si>
    <t>3,33-0,90</t>
  </si>
  <si>
    <t>2,49</t>
  </si>
  <si>
    <t>1,28+0,87+0,30</t>
  </si>
  <si>
    <t>0,65+1,30</t>
  </si>
  <si>
    <t>m.č. 016</t>
  </si>
  <si>
    <t>2,30+2,325+3,54</t>
  </si>
  <si>
    <t>0,22+1,00+0,70</t>
  </si>
  <si>
    <t>0,50+3,10</t>
  </si>
  <si>
    <t>m.č. 018</t>
  </si>
  <si>
    <t>(4,87+5,73)*2</t>
  </si>
  <si>
    <t>-0,90+0,54*2</t>
  </si>
  <si>
    <t>m.č. 019</t>
  </si>
  <si>
    <t>4,09+0,258*2+2,20+0,40</t>
  </si>
  <si>
    <t>0,40+3,00</t>
  </si>
  <si>
    <t>2,545</t>
  </si>
  <si>
    <t>2,34</t>
  </si>
  <si>
    <t>1,545+8,605+0,25*6</t>
  </si>
  <si>
    <t>m.č. 020</t>
  </si>
  <si>
    <t>3,89</t>
  </si>
  <si>
    <t>0,25+0,55</t>
  </si>
  <si>
    <t>4,44+0,30*2+1,36</t>
  </si>
  <si>
    <t>m.č. 021</t>
  </si>
  <si>
    <t>1,49*2</t>
  </si>
  <si>
    <t>m.č. 022-0,27</t>
  </si>
  <si>
    <t>0,80+6,895+6,895+0,85</t>
  </si>
  <si>
    <t>3,575+0,60*2</t>
  </si>
  <si>
    <t>553430</t>
  </si>
  <si>
    <t>plastová difúzní odvětrávací lišta interiérová</t>
  </si>
  <si>
    <t>86</t>
  </si>
  <si>
    <t>306,772*1,05 "Přepočtené koeficientem množství</t>
  </si>
  <si>
    <t>612131100</t>
  </si>
  <si>
    <t>Podkladní a spojovací vrstva vnitřních omítaných ploch vápenný postřik nanášený ručně celoplošně stěn</t>
  </si>
  <si>
    <t>88</t>
  </si>
  <si>
    <t>https://podminky.urs.cz/item/CS_URS_2023_02/612131100</t>
  </si>
  <si>
    <t>612311141</t>
  </si>
  <si>
    <t>Omítka vápenná vnitřních ploch nanášená ručně dvouvrstvá štuková, tloušťky jádrové omítky do 10 mm a tloušťky štuku do 3 mm svislých konstrukcí stěn</t>
  </si>
  <si>
    <t>90</t>
  </si>
  <si>
    <t>https://podminky.urs.cz/item/CS_URS_2023_02/612311141</t>
  </si>
  <si>
    <t>nová vzduchoizolační přizdívka</t>
  </si>
  <si>
    <t>612311191</t>
  </si>
  <si>
    <t>Omítka vápenná vnitřních ploch nanášená ručně Příplatek k cenám za každých dalších i započatých 5 mm tloušťky jádrové omítky přes 10 mm stěn</t>
  </si>
  <si>
    <t>92</t>
  </si>
  <si>
    <t>https://podminky.urs.cz/item/CS_URS_2023_02/612311191</t>
  </si>
  <si>
    <t>612131151</t>
  </si>
  <si>
    <t>Sanační postřik vnitřních omítaných ploch vápenocementový nanášený ručně celoplošně stěn</t>
  </si>
  <si>
    <t>94</t>
  </si>
  <si>
    <t>https://podminky.urs.cz/item/CS_URS_2023_02/612131151</t>
  </si>
  <si>
    <t>postřik sanačního omítkového systému</t>
  </si>
  <si>
    <t>167,484</t>
  </si>
  <si>
    <t>postřik za novou vzduchoizolační přizdívkou</t>
  </si>
  <si>
    <t>23,873</t>
  </si>
  <si>
    <t>612324111</t>
  </si>
  <si>
    <t>Omítka sanační vnitřních ploch podkladní (vyrovnávací) tloušťky do 10 mm nanášená ručně svislých konstrukcí stěn</t>
  </si>
  <si>
    <t>96</t>
  </si>
  <si>
    <t>https://podminky.urs.cz/item/CS_URS_2023_02/612324111</t>
  </si>
  <si>
    <t>612325131</t>
  </si>
  <si>
    <t>Omítka sanační vnitřních ploch jádrová tloušťky do 15 mm nanášená ručně svislých konstrukcí stěn</t>
  </si>
  <si>
    <t>98</t>
  </si>
  <si>
    <t>https://podminky.urs.cz/item/CS_URS_2023_02/612325131</t>
  </si>
  <si>
    <t>0,75*3,20*2</t>
  </si>
  <si>
    <t>(0,15+1,05+2,10-1,45+0,65+0,70+0,15)*1,20</t>
  </si>
  <si>
    <t>(0,15+0,70+0,45+2,10-1,45+1,35+0,15+0,25*2)*1,40</t>
  </si>
  <si>
    <t>6,22*0,60</t>
  </si>
  <si>
    <t>(9,055+0,215*6+0,40*6)*2,00</t>
  </si>
  <si>
    <t>6,435*3,22</t>
  </si>
  <si>
    <t>(9,055-0,80-0,90)*1,00</t>
  </si>
  <si>
    <t>(0,25+0,20+0,70)*1,00</t>
  </si>
  <si>
    <t>(0,70+1,25+0,30+0,34+0,30+2,225+0,155+0,32+0,155+7,325-0,80-0,90+1,55)*1,00</t>
  </si>
  <si>
    <t>(1,65+4,26-0,80*2)*0,70</t>
  </si>
  <si>
    <t>(4,45+0,50)*1,00</t>
  </si>
  <si>
    <t>(0,50+0,315+1,155+0,25)*1,00</t>
  </si>
  <si>
    <t>(0,67+1,155+0,63+1,24+0,61+1,825+0,61)*0,90</t>
  </si>
  <si>
    <t>(0,32+0,15+2,225+0,35)*1,00</t>
  </si>
  <si>
    <t>(0,35+2,60+0,35+0,34)*2,00</t>
  </si>
  <si>
    <t>(0,49+0,15)*2,15</t>
  </si>
  <si>
    <t>(2,49-1,25+1,36)*1,00</t>
  </si>
  <si>
    <t>(0,32+0,79+1,39-0,90)*1,00</t>
  </si>
  <si>
    <t>2,15*0,70</t>
  </si>
  <si>
    <t>(1,39-0,90+2,85+0,32+2,05)*0,90</t>
  </si>
  <si>
    <t>(3,33-0,90)*0,90</t>
  </si>
  <si>
    <t>2,49*2,77</t>
  </si>
  <si>
    <t>(1,28+0,87+0,30)*0,90</t>
  </si>
  <si>
    <t>(0,65+1,30)*0,90</t>
  </si>
  <si>
    <t>1,49*1,10*2</t>
  </si>
  <si>
    <t>(0,80+6,895+6,895+0,85)*1,20</t>
  </si>
  <si>
    <t>(3,575+0,60*2)*1,70</t>
  </si>
  <si>
    <t>612325191</t>
  </si>
  <si>
    <t>Omítka sanační vnitřních ploch jádrová Příplatek k cenám za každých dalších i započatých 5 mm tloušťky omítky přes 15 mm stěn</t>
  </si>
  <si>
    <t>100</t>
  </si>
  <si>
    <t>https://podminky.urs.cz/item/CS_URS_2023_02/612325191</t>
  </si>
  <si>
    <t>612328131</t>
  </si>
  <si>
    <t>Potažení vnitřních ploch sanačním štukem tloušťky do 3 mm svislých konstrukcí stěn</t>
  </si>
  <si>
    <t>102</t>
  </si>
  <si>
    <t>https://podminky.urs.cz/item/CS_URS_2023_02/612328131</t>
  </si>
  <si>
    <t>612231001.1</t>
  </si>
  <si>
    <t>Dodávka a montáž sanačního zateplovacího systému z difúzních desek z polystyrénového granulátu pojeného cementem v tl. 30 mm lepených difuzním lepícím tmelem a stěrkovaných difúzním tmelem s vyztužením skelnou tkaninou, mechanickým kotvením talířovými hmo</t>
  </si>
  <si>
    <t>104</t>
  </si>
  <si>
    <t>Dodávka a montáž sanačního zateplovacího systému z difúzních desek z polystyrénového granulátu pojeného cementem v tl. 30 mm lepených difuzním lepícím tmelem a stěrkovaných difúzním tmelem s vyztužením skelnou tkaninou, mechanickým kotvením talířovými hmoždinkami a finální povrchovou úpravou štukovou prodyšnou omítkou - kompletní provedení vč. rohových profilů</t>
  </si>
  <si>
    <t>(0,70+1,60+6,22)*1,10</t>
  </si>
  <si>
    <t>2,63*2,10</t>
  </si>
  <si>
    <t>(6,22+0,70)*0,60</t>
  </si>
  <si>
    <t>(3,705-0,90+0,55*2)*1,10</t>
  </si>
  <si>
    <t>(0,95+0,23)*1,00</t>
  </si>
  <si>
    <t>(1,55+0,23)*2,60</t>
  </si>
  <si>
    <t>3,705*2,60</t>
  </si>
  <si>
    <t>5,65*3,25</t>
  </si>
  <si>
    <t>(1,445+2,12+0,715)*3,25</t>
  </si>
  <si>
    <t>2,16*1,20</t>
  </si>
  <si>
    <t>(4,01-0,90+0,55*2)*1,10</t>
  </si>
  <si>
    <t>3,34*3,12</t>
  </si>
  <si>
    <t>5,00*1,10</t>
  </si>
  <si>
    <t>(1,655-0,80)*1,10</t>
  </si>
  <si>
    <t>3,375*1,10</t>
  </si>
  <si>
    <t>0,485*1,30</t>
  </si>
  <si>
    <t>4,05*1,30</t>
  </si>
  <si>
    <t>(5,65-0,60)*1,60</t>
  </si>
  <si>
    <t>3,31*3,12</t>
  </si>
  <si>
    <t>(1,746+0,55)*2,50</t>
  </si>
  <si>
    <t>(0,55+2,35)*2,50</t>
  </si>
  <si>
    <t>(3,89+0,55+2,805+0,325)*2*0,70</t>
  </si>
  <si>
    <t>-0,80*0,70</t>
  </si>
  <si>
    <t>-2,35*0,70</t>
  </si>
  <si>
    <t>(0,49+0,10+8,03-2,35-0,80+0,55*2)*0,70</t>
  </si>
  <si>
    <t>(8,03+2,10)*3,23</t>
  </si>
  <si>
    <t>(2,30+2,325+3,54)*1,30</t>
  </si>
  <si>
    <t>(0,22+1,00+0,70)*0,90</t>
  </si>
  <si>
    <t>(0,50+3,10)*1,10</t>
  </si>
  <si>
    <t>(4,87+5,73)*2*0,90</t>
  </si>
  <si>
    <t>(-0,90+0,54*2)*0,90</t>
  </si>
  <si>
    <t>(4,09+0,258*2+2,20+0,40)*1,90</t>
  </si>
  <si>
    <t>(0,40+3,00)*1,10</t>
  </si>
  <si>
    <t>2,545*1,20</t>
  </si>
  <si>
    <t>2,34*1,30</t>
  </si>
  <si>
    <t>(1,545+8,605+0,25*6)*1,40</t>
  </si>
  <si>
    <t>3,89*1,10</t>
  </si>
  <si>
    <t>(0,25+0,55)*2,30</t>
  </si>
  <si>
    <t>(4,44+0,30*2+1,36)*2,00</t>
  </si>
  <si>
    <t>619995001</t>
  </si>
  <si>
    <t>Začištění omítek (s dodáním hmot) kolem oken, dveří, podlah, obkladů apod.</t>
  </si>
  <si>
    <t>106</t>
  </si>
  <si>
    <t>https://podminky.urs.cz/item/CS_URS_2023_02/619995001</t>
  </si>
  <si>
    <t>napojení nových omítek na stávající</t>
  </si>
  <si>
    <t>350,00</t>
  </si>
  <si>
    <t>619991001</t>
  </si>
  <si>
    <t>Zakrytí vnitřních ploch před znečištěním včetně pozdějšího odkrytí podlah fólií přilepenou lepící páskou</t>
  </si>
  <si>
    <t>108</t>
  </si>
  <si>
    <t>https://podminky.urs.cz/item/CS_URS_2023_02/619991001</t>
  </si>
  <si>
    <t>2,10*3,35+0,70*2,30+0,15*1,00</t>
  </si>
  <si>
    <t>6,22*2,63-0,35*0,84+0,15*1,75+0,75*1,05</t>
  </si>
  <si>
    <t>6,22*9,055+0,15*1,75*3</t>
  </si>
  <si>
    <t>3,706*3,44+1,45*0,55+0,23*1,60</t>
  </si>
  <si>
    <t>2,10*2,60+0,70*1,20+1,50*0,34+2,10*2,225+1,795*0,34+2,56*1,825+2,10*1,24</t>
  </si>
  <si>
    <t>10,58*4,26+1,82*1,155</t>
  </si>
  <si>
    <t>1,89*0,715+4,01*1,445+1,15*0,55</t>
  </si>
  <si>
    <t>3,34*1,623+1,20*3,375+1,655*3,375</t>
  </si>
  <si>
    <t>1,746*3,31+0,55*1,05</t>
  </si>
  <si>
    <t>3,89*2,805-0,40*0,19+2,35*0,325+0,55*1,20</t>
  </si>
  <si>
    <t>8,03*3,44+1,45*0,55+0,49*1,28</t>
  </si>
  <si>
    <t>2,49*1,36+1,39*0,79</t>
  </si>
  <si>
    <t>1,39*2,78+2,49*1,28+0,65*1,46</t>
  </si>
  <si>
    <t>2,325*6,265-0,22*0,25</t>
  </si>
  <si>
    <t>4,87*5,73+1,20*0,54</t>
  </si>
  <si>
    <t>4,09*6,265+1,545*2,34+0,40*1,15</t>
  </si>
  <si>
    <t>3,89*1,36+2,69*0,32+0,55*1,20</t>
  </si>
  <si>
    <t>0,78*1,49</t>
  </si>
  <si>
    <t>m.č. 022</t>
  </si>
  <si>
    <t>3,05*1,74</t>
  </si>
  <si>
    <t>m.č. 023</t>
  </si>
  <si>
    <t>m.č. 024</t>
  </si>
  <si>
    <t>2,70*1,74</t>
  </si>
  <si>
    <t>m.č. 025</t>
  </si>
  <si>
    <t>2,70*1,74-0,90*0,80</t>
  </si>
  <si>
    <t>m.č. 026</t>
  </si>
  <si>
    <t>0,95*1,40</t>
  </si>
  <si>
    <t>m.č. 027</t>
  </si>
  <si>
    <t>0,95*1,30</t>
  </si>
  <si>
    <t>1,80*0,70</t>
  </si>
  <si>
    <t>Úprava povrchů vnějších</t>
  </si>
  <si>
    <t>628195001</t>
  </si>
  <si>
    <t>Očištění zdiva nebo betonu zdí a valů před započetím oprav ručně</t>
  </si>
  <si>
    <t>110</t>
  </si>
  <si>
    <t>https://podminky.urs.cz/item/CS_URS_2023_02/628195001</t>
  </si>
  <si>
    <t>zdivo ve výkopu</t>
  </si>
  <si>
    <t>644941111</t>
  </si>
  <si>
    <t>Montáž průvětrníků nebo mřížek odvětrávacích velikosti do 150 x 200 mm</t>
  </si>
  <si>
    <t>112</t>
  </si>
  <si>
    <t>https://podminky.urs.cz/item/CS_URS_2023_02/644941111</t>
  </si>
  <si>
    <t>nové vzduchoizolační přizdívky</t>
  </si>
  <si>
    <t>2+2</t>
  </si>
  <si>
    <t>56245611</t>
  </si>
  <si>
    <t>mřížka větrací hranatá plast se síťovinou 150x150mm</t>
  </si>
  <si>
    <t>114</t>
  </si>
  <si>
    <t>Lešení a stavební výtahy</t>
  </si>
  <si>
    <t>949101111</t>
  </si>
  <si>
    <t>Lešení pomocné pracovní pro objekty pozemních staveb pro zatížení do 150 kg/m2, o výšce lešeňové podlahy do 1,9 m</t>
  </si>
  <si>
    <t>116</t>
  </si>
  <si>
    <t>https://podminky.urs.cz/item/CS_URS_2023_02/949101111</t>
  </si>
  <si>
    <t>2,63*1,50</t>
  </si>
  <si>
    <t>6,22*2,00</t>
  </si>
  <si>
    <t>3,706*3,44</t>
  </si>
  <si>
    <t>5,00*1,50</t>
  </si>
  <si>
    <t>1,89*0,715+4,01*1,445</t>
  </si>
  <si>
    <t>3,34*1,623</t>
  </si>
  <si>
    <t>1,746*3,31</t>
  </si>
  <si>
    <t>8,03*3,44</t>
  </si>
  <si>
    <t>2,49*1,28</t>
  </si>
  <si>
    <t>5,73*1,50</t>
  </si>
  <si>
    <t>3,89*1,36+2,69*0,32</t>
  </si>
  <si>
    <t>118</t>
  </si>
  <si>
    <t>Bourání konstrukcí</t>
  </si>
  <si>
    <t>962031133</t>
  </si>
  <si>
    <t>Bourání příček z cihel, tvárnic nebo příčkovek z cihel pálených, plných nebo dutých na maltu vápennou nebo vápenocementovou, tl. do 150 mm</t>
  </si>
  <si>
    <t>120</t>
  </si>
  <si>
    <t>https://podminky.urs.cz/item/CS_URS_2023_02/962031133</t>
  </si>
  <si>
    <t>přizdívka</t>
  </si>
  <si>
    <t>2,615*3,23</t>
  </si>
  <si>
    <t>(2,10+8,03+3,44)*3,23</t>
  </si>
  <si>
    <t>5,73*2,70</t>
  </si>
  <si>
    <t>1,36*3,25</t>
  </si>
  <si>
    <t>963023611.1</t>
  </si>
  <si>
    <t>Demontáž kamenných schodišťových stupňů pro zpětné použití</t>
  </si>
  <si>
    <t>122</t>
  </si>
  <si>
    <t>1,50*5</t>
  </si>
  <si>
    <t>965081611</t>
  </si>
  <si>
    <t>Odsekání soklíků včetně otlučení podkladní omítky až na zdivo rovných</t>
  </si>
  <si>
    <t>124</t>
  </si>
  <si>
    <t>https://podminky.urs.cz/item/CS_URS_2023_02/965081611</t>
  </si>
  <si>
    <t>(2,10+0,75+0,25+3,37)*2</t>
  </si>
  <si>
    <t>-1,45*2</t>
  </si>
  <si>
    <t>-0,80*3</t>
  </si>
  <si>
    <t>(10,58+0,70+0,35+0,30+0,15+0,61+0,155+12,80+0,50+1,155)*2</t>
  </si>
  <si>
    <t>-0,90*6</t>
  </si>
  <si>
    <t>(4,01+1,445+0,715)*2</t>
  </si>
  <si>
    <t>-0,90</t>
  </si>
  <si>
    <t>(3,34+1,623+3,375+3,375)*2</t>
  </si>
  <si>
    <t>-0,60</t>
  </si>
  <si>
    <t>(1,746+3,31)*2</t>
  </si>
  <si>
    <t>(2,49+1,36+0,79)*2</t>
  </si>
  <si>
    <t>-1,25</t>
  </si>
  <si>
    <t>(2,49+4,10)*2</t>
  </si>
  <si>
    <t>-1,46+0,65*2</t>
  </si>
  <si>
    <t>-0,90*2</t>
  </si>
  <si>
    <t>(2,325+0,22+6,265)*2</t>
  </si>
  <si>
    <t>-1,46</t>
  </si>
  <si>
    <t>(4,09+8,605)*2</t>
  </si>
  <si>
    <t>(3,89+0,55+1,36+0,32)*2</t>
  </si>
  <si>
    <t>(3,05+1,74)*2</t>
  </si>
  <si>
    <t>-0,80*2</t>
  </si>
  <si>
    <t>973031151</t>
  </si>
  <si>
    <t>Vysekání výklenků nebo kapes ve zdivu z cihel na maltu vápennou nebo vápenocementovou výklenků, pohledové plochy přes 0,25 m2</t>
  </si>
  <si>
    <t>126</t>
  </si>
  <si>
    <t>https://podminky.urs.cz/item/CS_URS_2023_02/973031151</t>
  </si>
  <si>
    <t>pro rozvodné skříně pro řídící jednotky elektroosmózy</t>
  </si>
  <si>
    <t>(0,60*0,60*0,30)*3</t>
  </si>
  <si>
    <t>974031121</t>
  </si>
  <si>
    <t>Vysekání rýh ve zdivu cihelném na maltu vápennou nebo vápenocementovou do hl. 30 mm a šířky do 30 mm</t>
  </si>
  <si>
    <t>128</t>
  </si>
  <si>
    <t>https://podminky.urs.cz/item/CS_URS_2023_02/974031121</t>
  </si>
  <si>
    <t>pro anodu elektroosmózy</t>
  </si>
  <si>
    <t>977131117</t>
  </si>
  <si>
    <t>Vrty příklepovými vrtáky do cihelného zdiva nebo prostého betonu průměru přes 20 do 25 mm</t>
  </si>
  <si>
    <t>130</t>
  </si>
  <si>
    <t>https://podminky.urs.cz/item/CS_URS_2023_02/977131117</t>
  </si>
  <si>
    <t>pro zemnící katody elektroosmózy</t>
  </si>
  <si>
    <t>1,00+0,60+0,90+0,70+1,00+0,90+1,10+0,80+0,80+0,90+1,20+1,20</t>
  </si>
  <si>
    <t>978013191</t>
  </si>
  <si>
    <t>Otlučení vápenných nebo vápenocementových omítek vnitřních ploch stěn s vyškrabáním spar, s očištěním zdiva, v rozsahu přes 50 do 100 %</t>
  </si>
  <si>
    <t>132</t>
  </si>
  <si>
    <t>https://podminky.urs.cz/item/CS_URS_2023_02/978013191</t>
  </si>
  <si>
    <t>288,923</t>
  </si>
  <si>
    <t>123,616</t>
  </si>
  <si>
    <t>67</t>
  </si>
  <si>
    <t>978059511</t>
  </si>
  <si>
    <t>Odsekání obkladů stěn včetně otlučení podkladní omítky až na zdivo z obkládaček vnitřních, z jakýchkoliv materiálů, plochy do 1 m2</t>
  </si>
  <si>
    <t>134</t>
  </si>
  <si>
    <t>https://podminky.urs.cz/item/CS_URS_2023_02/978059511</t>
  </si>
  <si>
    <t>1,50*1,5</t>
  </si>
  <si>
    <t>mč 005</t>
  </si>
  <si>
    <t>6,22*1,5</t>
  </si>
  <si>
    <t>1,5*1,5</t>
  </si>
  <si>
    <t>(1,6+0,8)*1,50</t>
  </si>
  <si>
    <t>(0,78+1,49)*2*1,50</t>
  </si>
  <si>
    <t>-0,60*1,50</t>
  </si>
  <si>
    <t>(2,70+1,74+0,70)*2*2,10</t>
  </si>
  <si>
    <t>-0,80*2,00</t>
  </si>
  <si>
    <t>-0,60*2,00</t>
  </si>
  <si>
    <t>(2,70+1,74)*2*2,10</t>
  </si>
  <si>
    <t>(1,00+1,40)*2*1,50</t>
  </si>
  <si>
    <t>(1,10+1,26)*2*1,50</t>
  </si>
  <si>
    <t>(1,80+0,70)*2*1,50</t>
  </si>
  <si>
    <t>mč 028</t>
  </si>
  <si>
    <t>(5,03-0,6)*1,5</t>
  </si>
  <si>
    <t>997013211</t>
  </si>
  <si>
    <t>Vnitrostaveništní doprava suti a vybouraných hmot vodorovně do 50 m svisle ručně pro budovy a haly výšky do 6 m</t>
  </si>
  <si>
    <t>136</t>
  </si>
  <si>
    <t>https://podminky.urs.cz/item/CS_URS_2023_02/997013211</t>
  </si>
  <si>
    <t>69</t>
  </si>
  <si>
    <t>138</t>
  </si>
  <si>
    <t>140</t>
  </si>
  <si>
    <t>69,401*19 "Přepočtené koeficientem množství</t>
  </si>
  <si>
    <t>71</t>
  </si>
  <si>
    <t>142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</si>
  <si>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</si>
  <si>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</si>
  <si>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144</t>
  </si>
  <si>
    <t>https://podminky.urs.cz/item/CS_URS_2023_02/998018001</t>
  </si>
  <si>
    <t>711</t>
  </si>
  <si>
    <t>Izolace proti vodě, vlhkosti a plynům</t>
  </si>
  <si>
    <t>73</t>
  </si>
  <si>
    <t>711131821</t>
  </si>
  <si>
    <t>Odstranění izolace proti zemní vlhkosti na ploše svislé S</t>
  </si>
  <si>
    <t>146</t>
  </si>
  <si>
    <t>https://podminky.urs.cz/item/CS_URS_2023_02/711131821</t>
  </si>
  <si>
    <t>za izolačními přizdívkami</t>
  </si>
  <si>
    <t>129,888*1,1</t>
  </si>
  <si>
    <t>711111001</t>
  </si>
  <si>
    <t>Provedení izolace proti zemní vlhkosti natěradly a tmely za studena na ploše vodorovné V nátěrem penetračním</t>
  </si>
  <si>
    <t>148</t>
  </si>
  <si>
    <t>https://podminky.urs.cz/item/CS_URS_2023_02/711111001</t>
  </si>
  <si>
    <t>pod vzduchoizolační přizdívku</t>
  </si>
  <si>
    <t>4,40*0,25</t>
  </si>
  <si>
    <t>6,20*0,25</t>
  </si>
  <si>
    <t>3,50*0,25*2</t>
  </si>
  <si>
    <t>(1,50+2,20+4,20)*0,25</t>
  </si>
  <si>
    <t>(2,60+2,00)*0,25</t>
  </si>
  <si>
    <t>(5,70+3,10)*0,25</t>
  </si>
  <si>
    <t>75</t>
  </si>
  <si>
    <t>11163150</t>
  </si>
  <si>
    <t>lak penetrační asfaltový</t>
  </si>
  <si>
    <t>150</t>
  </si>
  <si>
    <t>9,725*0,0003 "Přepočtené koeficientem množství</t>
  </si>
  <si>
    <t>711141559</t>
  </si>
  <si>
    <t>Provedení izolace proti zemní vlhkosti pásy přitavením NAIP na ploše vodorovné V</t>
  </si>
  <si>
    <t>152</t>
  </si>
  <si>
    <t>https://podminky.urs.cz/item/CS_URS_2023_02/711141559</t>
  </si>
  <si>
    <t>77</t>
  </si>
  <si>
    <t>62853004</t>
  </si>
  <si>
    <t>pás asfaltový natavitelný modifikovaný SBS s vložkou ze skleněné tkaniny a spalitelnou PE fólií nebo jemnozrnným minerálním posypem na horním povrchu tl 4,0mm</t>
  </si>
  <si>
    <t>154</t>
  </si>
  <si>
    <t>9,725*1,25 "Přepočtené koeficientem množství</t>
  </si>
  <si>
    <t>711161383.1</t>
  </si>
  <si>
    <t>Ukončení svislé hydroizolace stěn krycí plechovou poplastovanou stěnovou lištou vč. utěsnění spáry lišta-zdivo tmelem</t>
  </si>
  <si>
    <t>156</t>
  </si>
  <si>
    <t>6,25+3,00</t>
  </si>
  <si>
    <t>1,00+3,48+1,00</t>
  </si>
  <si>
    <t>6,625</t>
  </si>
  <si>
    <t>6,823+1,905+4,23+6,90</t>
  </si>
  <si>
    <t>2,645</t>
  </si>
  <si>
    <t>1,00+7,46</t>
  </si>
  <si>
    <t>10,59</t>
  </si>
  <si>
    <t>11,11</t>
  </si>
  <si>
    <t>1,00+0,62+5,60+1,00</t>
  </si>
  <si>
    <t>79</t>
  </si>
  <si>
    <t>711493121</t>
  </si>
  <si>
    <t>Izolace proti podpovrchové a tlakové vodě - ostatní na ploše svislé S dvousložkovou na bázi cementu</t>
  </si>
  <si>
    <t>158</t>
  </si>
  <si>
    <t>https://podminky.urs.cz/item/CS_URS_2023_02/711493121</t>
  </si>
  <si>
    <t>izolace zdiva ve výkopu</t>
  </si>
  <si>
    <t>stěrka v. 150 mm v patě zdiva v interiéru</t>
  </si>
  <si>
    <t>306,772*0,15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</si>
  <si>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</si>
  <si>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</si>
  <si>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</si>
  <si>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160</t>
  </si>
  <si>
    <t>https://podminky.urs.cz/item/CS_URS_2023_02/998711201</t>
  </si>
  <si>
    <t>81</t>
  </si>
  <si>
    <t>HZS2161</t>
  </si>
  <si>
    <t>Hodinové zúčtovací sazby profesí PSV provádění stavebních konstrukcí izolatér</t>
  </si>
  <si>
    <t>162</t>
  </si>
  <si>
    <t>https://podminky.urs.cz/item/CS_URS_2023_02/HZS2161</t>
  </si>
  <si>
    <t>zvýšená praconost s opracováním detialů</t>
  </si>
  <si>
    <t>62,00</t>
  </si>
  <si>
    <t>713</t>
  </si>
  <si>
    <t>Izolace tepelné</t>
  </si>
  <si>
    <t>713131141</t>
  </si>
  <si>
    <t>Montáž tepelné izolace stěn rohožemi, pásy, deskami, dílci, bloky (izolační materiál ve specifikaci) lepením celoplošně bez mechanického kotvení</t>
  </si>
  <si>
    <t>164</t>
  </si>
  <si>
    <t>https://podminky.urs.cz/item/CS_URS_2023_02/713131141</t>
  </si>
  <si>
    <t>krycí vrstva hydrizolace zdiva</t>
  </si>
  <si>
    <t>83</t>
  </si>
  <si>
    <t>28376421</t>
  </si>
  <si>
    <t>deska XPS hrana polodrážková a hladký povrch 300kPA λ=0,035 tl 80mm</t>
  </si>
  <si>
    <t>166</t>
  </si>
  <si>
    <t>713191232</t>
  </si>
  <si>
    <t>Montáž tepelné izolace stavebních konstrukcí - doplňky a konstrukční součásti stěn a sloupů překrytím fólií separační z PE</t>
  </si>
  <si>
    <t>168</t>
  </si>
  <si>
    <t>https://podminky.urs.cz/item/CS_URS_2023_02/713191232</t>
  </si>
  <si>
    <t>85</t>
  </si>
  <si>
    <t>28323101</t>
  </si>
  <si>
    <t>fólie LDPE (750 kg/m3) proti zemní vlhkosti nad úrovní terénu tl 1mm</t>
  </si>
  <si>
    <t>170</t>
  </si>
  <si>
    <t>159,866*1,221 "Přepočtené koeficientem množství</t>
  </si>
  <si>
    <t>998713201</t>
  </si>
  <si>
    <t>Přesun hmot pro izolace tepelné stanovený procentní sazbou (%) z ceny vodorovná dopravní vzdálenost do 50 m v objektech výšky do 6 m</t>
  </si>
  <si>
    <t>172</t>
  </si>
  <si>
    <t>https://podminky.urs.cz/item/CS_URS_2023_02/998713201</t>
  </si>
  <si>
    <t>735</t>
  </si>
  <si>
    <t>Ústřední vytápění - otopná tělesa</t>
  </si>
  <si>
    <t>87</t>
  </si>
  <si>
    <t>735R.01</t>
  </si>
  <si>
    <t>Demontáž otopných těles (15 ks) vč. vypuštění otopného systému - kompletní provedení vč. veškerých souvisejících prací</t>
  </si>
  <si>
    <t>178</t>
  </si>
  <si>
    <t>735R.02</t>
  </si>
  <si>
    <t>Zpětná montáž otopných těles (15 ks) vč. napuštění otopného systému a zprovoznění ÚT - kompletní provedení vč. veškerých souvisejících prací a dodávek</t>
  </si>
  <si>
    <t>180</t>
  </si>
  <si>
    <t>741</t>
  </si>
  <si>
    <t>Elektroinstalace - silnoproud</t>
  </si>
  <si>
    <t>89</t>
  </si>
  <si>
    <t>741R.01</t>
  </si>
  <si>
    <t>Zajištění stávajících rozvodů elektroinstalace v dotčených plochách a následné ukotvení k podkladu před provedením nových povrchů stěn</t>
  </si>
  <si>
    <t>182</t>
  </si>
  <si>
    <t>585820</t>
  </si>
  <si>
    <t>rychletuhnoucí cementová směs pro ukotvení rozvodů elektroinstalací</t>
  </si>
  <si>
    <t>kg</t>
  </si>
  <si>
    <t>184</t>
  </si>
  <si>
    <t>91</t>
  </si>
  <si>
    <t>998741201</t>
  </si>
  <si>
    <t>Přesun hmot pro silnoproud stanovený procentní sazbou (%) z ceny vodorovná dopravní vzdálenost do 50 m v objektech výšky do 6 m</t>
  </si>
  <si>
    <t>186</t>
  </si>
  <si>
    <t>https://podminky.urs.cz/item/CS_URS_2023_02/998741201</t>
  </si>
  <si>
    <t>761</t>
  </si>
  <si>
    <t>Konstrukce prosvětlovací</t>
  </si>
  <si>
    <t>761661081</t>
  </si>
  <si>
    <t>Osazení sklepních světlíků (anglických dvorků) včetně osazení roštu, osazení odvodňovacího prvku a osazení pojistky (proti vloupání ) hloubky přes 1,0 m, šířky přes 1,5 m</t>
  </si>
  <si>
    <t>188</t>
  </si>
  <si>
    <t>https://podminky.urs.cz/item/CS_URS_2023_02/761661081</t>
  </si>
  <si>
    <t>93</t>
  </si>
  <si>
    <t>56245268</t>
  </si>
  <si>
    <t>světlík sklepní (anglický dvorek) včetně odvodňovacího prvku plast vyztužený uhlíkovými vlákny rošt mřížkový 2000x1500x700mm</t>
  </si>
  <si>
    <t>190</t>
  </si>
  <si>
    <t>761661101</t>
  </si>
  <si>
    <t>Osazení sklepních světlíků (anglických dvorků) nástavby světlíku výškově nastavitelné</t>
  </si>
  <si>
    <t>192</t>
  </si>
  <si>
    <t>https://podminky.urs.cz/item/CS_URS_2023_02/761661101</t>
  </si>
  <si>
    <t>4*2</t>
  </si>
  <si>
    <t>56245232</t>
  </si>
  <si>
    <t>nástavec sklepního světlíku hl 700mm š 2000mm s fixní výškou 275mm</t>
  </si>
  <si>
    <t>194</t>
  </si>
  <si>
    <t>998761201</t>
  </si>
  <si>
    <t>Přesun hmot pro konstrukce prosvětlovací stanovený procentní sazbou (%) z ceny vodorovná dopravní vzdálenost do 50 m v objektech výšky do 6 m</t>
  </si>
  <si>
    <t>196</t>
  </si>
  <si>
    <t>https://podminky.urs.cz/item/CS_URS_2023_02/998761201</t>
  </si>
  <si>
    <t>97</t>
  </si>
  <si>
    <t>766411821</t>
  </si>
  <si>
    <t>Demontáž obložení stěn palubkami</t>
  </si>
  <si>
    <t>198</t>
  </si>
  <si>
    <t>https://podminky.urs.cz/item/CS_URS_2023_02/766411821</t>
  </si>
  <si>
    <t>m.č. 013, 014</t>
  </si>
  <si>
    <t>48,00</t>
  </si>
  <si>
    <t>766411822</t>
  </si>
  <si>
    <t>Demontáž obložení stěn podkladových roštů</t>
  </si>
  <si>
    <t>200</t>
  </si>
  <si>
    <t>https://podminky.urs.cz/item/CS_URS_2023_02/766411822</t>
  </si>
  <si>
    <t>99</t>
  </si>
  <si>
    <t>202</t>
  </si>
  <si>
    <t>(6,22+0,70+0,25+2,63)*2</t>
  </si>
  <si>
    <t>0,80</t>
  </si>
  <si>
    <t>(6,22+0,215*3+9,055)*2</t>
  </si>
  <si>
    <t>D.1.4.1 - ZTI - Výměna zařizovacích předmětů</t>
  </si>
  <si>
    <t>Smetanova č.p.838, Ústí nad Orlicí</t>
  </si>
  <si>
    <t>70892822</t>
  </si>
  <si>
    <t>Pardubický kraj, Komenského nám.125, Pardubice</t>
  </si>
  <si>
    <t>CZ70892822</t>
  </si>
  <si>
    <t>27482782</t>
  </si>
  <si>
    <t>IKKO Hradec Králové,s.r.o., Bratří Štefanů 238, HK</t>
  </si>
  <si>
    <t>CZ27482782</t>
  </si>
  <si>
    <t>K. Hlaváčková</t>
  </si>
  <si>
    <t xml:space="preserve">    9 - Ostatní konstrukce a práce-bourání</t>
  </si>
  <si>
    <t xml:space="preserve">    722 - Zdravotechnika - vnitřní vodovod</t>
  </si>
  <si>
    <t xml:space="preserve">    725 - Zdravotechnika - zařizovací předměty</t>
  </si>
  <si>
    <t>Ostatní konstrukce a práce-bourání</t>
  </si>
  <si>
    <t>R-9709001</t>
  </si>
  <si>
    <t>Pomocné montážní práce a stavební přípomoce pro ZTI - odsekání připojovacích potrubí, hrubé vyspravení stav.kcí po provedení prací a montáží, další v rozpočtu nespecifikované práce apod.</t>
  </si>
  <si>
    <t>-769880897</t>
  </si>
  <si>
    <t>-1316540096</t>
  </si>
  <si>
    <t>-400042644</t>
  </si>
  <si>
    <t>384732486</t>
  </si>
  <si>
    <t>0,597*9 'Přepočtené koeficientem množství</t>
  </si>
  <si>
    <t>1431043161</t>
  </si>
  <si>
    <t>722</t>
  </si>
  <si>
    <t>Zdravotechnika - vnitřní vodovod</t>
  </si>
  <si>
    <t>722220851</t>
  </si>
  <si>
    <t>Demontáž armatur závitových s jedním závitem do G 3/4</t>
  </si>
  <si>
    <t>765871505</t>
  </si>
  <si>
    <t>https://podminky.urs.cz/item/CS_URS_2023_02/722220851</t>
  </si>
  <si>
    <t>725</t>
  </si>
  <si>
    <t>Zdravotechnika - zařizovací předměty</t>
  </si>
  <si>
    <t>725110811</t>
  </si>
  <si>
    <t>Demontáž klozetů splachovacích s nádrží nebo tlakovým splachovačem</t>
  </si>
  <si>
    <t>soubor</t>
  </si>
  <si>
    <t>1283881881</t>
  </si>
  <si>
    <t>https://podminky.urs.cz/item/CS_URS_2023_02/725110811</t>
  </si>
  <si>
    <t>725111132</t>
  </si>
  <si>
    <t>Zařízení záchodů splachovače nádržkové plastové nízkopoložené nebo vysokopoložené</t>
  </si>
  <si>
    <t>1601828577</t>
  </si>
  <si>
    <t>https://podminky.urs.cz/item/CS_URS_2023_02/725111132</t>
  </si>
  <si>
    <t>725112002</t>
  </si>
  <si>
    <t>Zařízení záchodů klozety keramické standardní samostatně stojící s hlubokým splachováním odpad svislý</t>
  </si>
  <si>
    <t>1237816002</t>
  </si>
  <si>
    <t>https://podminky.urs.cz/item/CS_URS_2023_02/725112002</t>
  </si>
  <si>
    <t>725210821</t>
  </si>
  <si>
    <t>Demontáž umyvadel bez výtokových armatur umyvadel</t>
  </si>
  <si>
    <t>1249542941</t>
  </si>
  <si>
    <t>https://podminky.urs.cz/item/CS_URS_2023_02/725210821</t>
  </si>
  <si>
    <t>725211602</t>
  </si>
  <si>
    <t>Umyvadla keramická bílá bez výtokových armatur připevněná na stěnu šrouby bez sloupu nebo krytu na sifon, šířka umyvadla 550 mm</t>
  </si>
  <si>
    <t>1759942630</t>
  </si>
  <si>
    <t>https://podminky.urs.cz/item/CS_URS_2023_02/725211602</t>
  </si>
  <si>
    <t>725240811R</t>
  </si>
  <si>
    <t>Demontáž sprchových koutů</t>
  </si>
  <si>
    <t>-1806555759</t>
  </si>
  <si>
    <t>725240812</t>
  </si>
  <si>
    <t>Demontáž sprchových kabin a vaniček bez výtokových armatur vaniček</t>
  </si>
  <si>
    <t>-1155281494</t>
  </si>
  <si>
    <t>https://podminky.urs.cz/item/CS_URS_2023_02/725240812</t>
  </si>
  <si>
    <t>725241111</t>
  </si>
  <si>
    <t>Sprchové vaničky akrylátové čtvercové 800x800 mm</t>
  </si>
  <si>
    <t>-2044326980</t>
  </si>
  <si>
    <t>https://podminky.urs.cz/item/CS_URS_2023_02/725241111</t>
  </si>
  <si>
    <t>725241141</t>
  </si>
  <si>
    <t>Sprchové vaničky akrylátové čtvrtkruhové 800x800 mm</t>
  </si>
  <si>
    <t>-1075271599</t>
  </si>
  <si>
    <t>https://podminky.urs.cz/item/CS_URS_2023_02/725241141</t>
  </si>
  <si>
    <t>725244522</t>
  </si>
  <si>
    <t>Sprchové dveře a zástěny zástěny sprchové rohové čtvercové/obdélníkové rámové se skleněnou výplní tl. 4 a 5 mm dveře posuvné dvoudílné, vstup z rohu, na vaničku 800x800 mm</t>
  </si>
  <si>
    <t>-1096596914</t>
  </si>
  <si>
    <t>https://podminky.urs.cz/item/CS_URS_2023_02/725244522</t>
  </si>
  <si>
    <t>725244812</t>
  </si>
  <si>
    <t>Sprchové dveře a zástěny zástěny sprchové rohové čtvrtkruhové rámové se skleněnou výplní tl. 4 a 5 mm dveře posuvné dvoudílné, vstup z oblouku, na vaničku 800x800 mm</t>
  </si>
  <si>
    <t>74094154</t>
  </si>
  <si>
    <t>https://podminky.urs.cz/item/CS_URS_2023_02/725244812</t>
  </si>
  <si>
    <t>725319111</t>
  </si>
  <si>
    <t>Dřezy bez výtokových armatur montáž dřezů ostatních typů</t>
  </si>
  <si>
    <t>592888103</t>
  </si>
  <si>
    <t>https://podminky.urs.cz/item/CS_URS_2023_02/725319111</t>
  </si>
  <si>
    <t>55231086</t>
  </si>
  <si>
    <t>dvojdřez nerez vestavný matný 775x480mm</t>
  </si>
  <si>
    <t>-1470337142</t>
  </si>
  <si>
    <t>725320822</t>
  </si>
  <si>
    <t>Demontáž dřezů dvojitých bez výtokových armatur vestavěných v kuchyňských sestavách</t>
  </si>
  <si>
    <t>885767157</t>
  </si>
  <si>
    <t>https://podminky.urs.cz/item/CS_URS_2023_02/725320822</t>
  </si>
  <si>
    <t>725330820</t>
  </si>
  <si>
    <t>Demontáž výlevek bez výtokových armatur a bez nádrže a splachovacího potrubí diturvitových</t>
  </si>
  <si>
    <t>1828997625</t>
  </si>
  <si>
    <t>https://podminky.urs.cz/item/CS_URS_2023_02/725330820</t>
  </si>
  <si>
    <t>725339111</t>
  </si>
  <si>
    <t>Výlevky montáž výlevky</t>
  </si>
  <si>
    <t>-1696346600</t>
  </si>
  <si>
    <t>https://podminky.urs.cz/item/CS_URS_2023_02/725339111</t>
  </si>
  <si>
    <t>64271101R</t>
  </si>
  <si>
    <t>výlevka keramická bílá stojící s plastovou sklopnou mřížkou</t>
  </si>
  <si>
    <t>-938388561</t>
  </si>
  <si>
    <t>725819401</t>
  </si>
  <si>
    <t>Ventily montáž ventilů ostatních typů rohových s připojovací trubičkou G 1/2"</t>
  </si>
  <si>
    <t>592178541</t>
  </si>
  <si>
    <t>https://podminky.urs.cz/item/CS_URS_2023_02/725819401</t>
  </si>
  <si>
    <t>55146020R</t>
  </si>
  <si>
    <t>ventil rohový G1/2 " se sítkem nerezový, pro připojení splachovací nádržky</t>
  </si>
  <si>
    <t>428336187</t>
  </si>
  <si>
    <t>725820801</t>
  </si>
  <si>
    <t>Demontáž baterií nástěnných do G 3/4</t>
  </si>
  <si>
    <t>-498323783</t>
  </si>
  <si>
    <t>https://podminky.urs.cz/item/CS_URS_2023_02/725820801</t>
  </si>
  <si>
    <t>725821315</t>
  </si>
  <si>
    <t>Baterie dřezové nástěnné pákové s otáčivým plochým ústím a délkou ramínka 200 mm</t>
  </si>
  <si>
    <t>-879970836</t>
  </si>
  <si>
    <t>https://podminky.urs.cz/item/CS_URS_2023_02/725821315</t>
  </si>
  <si>
    <t>5 "pro umyvadlo</t>
  </si>
  <si>
    <t>725821316</t>
  </si>
  <si>
    <t>Baterie dřezové nástěnné pákové s otáčivým plochým ústím a délkou ramínka 300 mm</t>
  </si>
  <si>
    <t>1334935543</t>
  </si>
  <si>
    <t>https://podminky.urs.cz/item/CS_URS_2023_02/725821316</t>
  </si>
  <si>
    <t>2 "pro výlevku</t>
  </si>
  <si>
    <t>1 "pro DD</t>
  </si>
  <si>
    <t>725841312R</t>
  </si>
  <si>
    <t>Baterie sprchová nástěnná páková + sprch.sada ( ruční sprcha + hadice 150cm + držák sprchy)</t>
  </si>
  <si>
    <t>-1283605097</t>
  </si>
  <si>
    <t>725850800</t>
  </si>
  <si>
    <t>Demontáž odpadních ventilů všech připojovacích dimenzí</t>
  </si>
  <si>
    <t>1216937419</t>
  </si>
  <si>
    <t>https://podminky.urs.cz/item/CS_URS_2023_02/725850800</t>
  </si>
  <si>
    <t>725851307</t>
  </si>
  <si>
    <t>Ventily odpadní pro zařizovací předměty dřezové bez přepadu G 6/4" pro dvojdřez</t>
  </si>
  <si>
    <t>-1096602832</t>
  </si>
  <si>
    <t>https://podminky.urs.cz/item/CS_URS_2023_02/725851307</t>
  </si>
  <si>
    <t>725851325R</t>
  </si>
  <si>
    <t>Umyvadlový odpadní ventil - výpusť 5/4" klik-klak, ovládání zatlačením na krytku ventilu</t>
  </si>
  <si>
    <t>-1699848673</t>
  </si>
  <si>
    <t>725860811</t>
  </si>
  <si>
    <t>Demontáž zápachových uzávěrek pro zařizovací předměty jednoduchých</t>
  </si>
  <si>
    <t>1822944006</t>
  </si>
  <si>
    <t>https://podminky.urs.cz/item/CS_URS_2023_02/725860811</t>
  </si>
  <si>
    <t>725860812</t>
  </si>
  <si>
    <t>Demontáž zápachových uzávěrek pro zařizovací předměty dvojitých</t>
  </si>
  <si>
    <t>-1655886056</t>
  </si>
  <si>
    <t>https://podminky.urs.cz/item/CS_URS_2023_02/725860812</t>
  </si>
  <si>
    <t>725861102</t>
  </si>
  <si>
    <t>Zápachové uzávěrky zařizovacích předmětů pro umyvadla DN 40</t>
  </si>
  <si>
    <t>1272852964</t>
  </si>
  <si>
    <t>https://podminky.urs.cz/item/CS_URS_2023_02/725861102</t>
  </si>
  <si>
    <t>725862103</t>
  </si>
  <si>
    <t>Zápachové uzávěrky zařizovacích předmětů pro dřezy DN 40/50</t>
  </si>
  <si>
    <t>-1854860867</t>
  </si>
  <si>
    <t>https://podminky.urs.cz/item/CS_URS_2023_02/725862103</t>
  </si>
  <si>
    <t>725865312</t>
  </si>
  <si>
    <t>Zápachové uzávěrky zařizovacích předmětů pro vany sprchových koutů s kulovým kloubem na odtoku DN 40/50 a odpadním ventilem</t>
  </si>
  <si>
    <t>-295699901</t>
  </si>
  <si>
    <t>https://podminky.urs.cz/item/CS_URS_2023_02/725865312</t>
  </si>
  <si>
    <t>998725101</t>
  </si>
  <si>
    <t>Přesun hmot pro zařizovací předměty stanovený z hmotnosti přesunovaného materiálu vodorovná dopravní vzdálenost do 50 m v objektech výšky do 6 m</t>
  </si>
  <si>
    <t>385783558</t>
  </si>
  <si>
    <t>https://podminky.urs.cz/item/CS_URS_2023_02/998725101</t>
  </si>
  <si>
    <t>D.1.4.2 - Úprava elektroinstalace</t>
  </si>
  <si>
    <t xml:space="preserve">    742 - Elektroinstalace - slaboproud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</si>
  <si>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</si>
  <si>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</si>
  <si>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</si>
  <si>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</si>
  <si>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741110041</t>
  </si>
  <si>
    <t>Montáž trubek elektroinstalačních s nasunutím nebo našroubováním do krabic plastových ohebných, uložených pevně, vnější Ø přes 11 do 23 mm</t>
  </si>
  <si>
    <t>CS ÚRS 2023 01</t>
  </si>
  <si>
    <t>https://podminky.urs.cz/item/CS_URS_2023_01/741110041</t>
  </si>
  <si>
    <t>34571063</t>
  </si>
  <si>
    <t>trubka elektroinstalační ohebná z PVC (ČSN) 2323</t>
  </si>
  <si>
    <t>741110042</t>
  </si>
  <si>
    <t>Montáž trubek elektroinstalačních s nasunutím nebo našroubováním do krabic plastových ohebných, uložených pevně, vnější Ø přes 23 do 35 mm</t>
  </si>
  <si>
    <t>https://podminky.urs.cz/item/CS_URS_2023_01/741110042</t>
  </si>
  <si>
    <t>34571064</t>
  </si>
  <si>
    <t>trubka elektroinstalační ohebná z PVC (ČSN) 2329</t>
  </si>
  <si>
    <t>741112001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</si>
  <si>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</si>
  <si>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https://podminky.urs.cz/item/CS_URS_2023_01/741112001</t>
  </si>
  <si>
    <t>34571451</t>
  </si>
  <si>
    <t>krabice pod omítku PVC přístrojová kruhová D 70mm hluboká</t>
  </si>
  <si>
    <t>741121861</t>
  </si>
  <si>
    <t>Demontáž kabelů měděných uložených pod omítku plných kulatých počtu a průřezu žil 2x1,5 až 2,5 mm2, 3x1,5 mm2, 4x1,5 mm2</t>
  </si>
  <si>
    <t>https://podminky.urs.cz/item/CS_URS_2023_01/741121861</t>
  </si>
  <si>
    <t>741122122</t>
  </si>
  <si>
    <t>Montáž kabelů měděných bez ukončení uložených v trubkách zatažených plných kulatých nebo bezhalogenových (např. CYKY) počtu a průřezu žil 3x1,5 až 6 mm2</t>
  </si>
  <si>
    <t>https://podminky.urs.cz/item/CS_URS_2023_01/741122122</t>
  </si>
  <si>
    <t>34111030</t>
  </si>
  <si>
    <t>kabel instalační jádro Cu plné izolace PVC plášť PVC 450/750V (CYKY) 3x1,5mm2</t>
  </si>
  <si>
    <t>741122851</t>
  </si>
  <si>
    <t>Demontáž kabelů měděných uložených volně nebo v liště plných kulatých počtu a průřezu žil 2x1,5 až 6 mm2, 3x1,5 až 10 mm2, 4x1,5 až 10 mm2, 5x1,5 až 6 mm2, 7x1,5 až 4 mm2, 12x1,5 mm2</t>
  </si>
  <si>
    <t>https://podminky.urs.cz/item/CS_URS_2023_01/741122851</t>
  </si>
  <si>
    <t>741310003</t>
  </si>
  <si>
    <t>Montáž spínačů jedno nebo dvoupólových nástěnných se zapojením vodičů, pro prostředí normální spínačů, řazení 2-dvoupólových</t>
  </si>
  <si>
    <t>https://podminky.urs.cz/item/CS_URS_2023_01/741310003</t>
  </si>
  <si>
    <t>741313002</t>
  </si>
  <si>
    <t>Montáž zásuvek domovních se zapojením vodičů bezšroubové připojení polozapuštěných nebo zapuštěných 10/16 A, provedení 2P + PE dvojí zapojení pro průběžnou montáž</t>
  </si>
  <si>
    <t>https://podminky.urs.cz/item/CS_URS_2023_01/741313002</t>
  </si>
  <si>
    <t>741313805</t>
  </si>
  <si>
    <t>Demontáž spínačů se zachováním funkčnosti nástěnných, pro prostředí normální do 10 A bezšroubové připojení přes 2 svorky do 4 svorek</t>
  </si>
  <si>
    <t>https://podminky.urs.cz/item/CS_URS_2023_01/741313805</t>
  </si>
  <si>
    <t>34111036</t>
  </si>
  <si>
    <t>kabel instalační jádro Cu plné izolace PVC plášť PVC 450/750V (CYKY) 3x2,5mm2</t>
  </si>
  <si>
    <t>741316825</t>
  </si>
  <si>
    <t>Demontáž zásuvek se zachováním funkčnosti domovních polozapuštěných nebo zapuštěných, pro prostředí normální do 16 A, připojení šroubové 2P+PE pro průběžnou montáž</t>
  </si>
  <si>
    <t>https://podminky.urs.cz/item/CS_URS_2023_01/741316825</t>
  </si>
  <si>
    <t>742</t>
  </si>
  <si>
    <t>Elektroinstalace - slaboproud</t>
  </si>
  <si>
    <t>742121001</t>
  </si>
  <si>
    <t>Montáž kabelů sdělovacích pro vnitřní rozvody počtu žil do 15</t>
  </si>
  <si>
    <t>https://podminky.urs.cz/item/CS_URS_2023_01/742121001</t>
  </si>
  <si>
    <t>34121231</t>
  </si>
  <si>
    <t>kabel sdělovací stíněný laminovanou Al fólií s příložným Cu drátem jádro Cu plné izolace PVC plášť PVC 300V (J-Y(St)Y…Lg) 1x2x0,8mm2</t>
  </si>
  <si>
    <t>Práce a dodávky M</t>
  </si>
  <si>
    <t>21-M</t>
  </si>
  <si>
    <t>Elektromontáže</t>
  </si>
  <si>
    <t>210220001</t>
  </si>
  <si>
    <t>Montáž uzemňovacího vedení s upevněním, propojením a připojením pomocí svorek na povrchu vodičů FeZn páskou průřezu do 120 mm2</t>
  </si>
  <si>
    <t>https://podminky.urs.cz/item/CS_URS_2023_01/210220001</t>
  </si>
  <si>
    <t>1186176</t>
  </si>
  <si>
    <t>ZEMNICI PASKA FEZN 30X4 (BAL=25KG)</t>
  </si>
  <si>
    <t>256</t>
  </si>
  <si>
    <t>1797246</t>
  </si>
  <si>
    <t>SVORKA ZEMNICI PASKA-DRAT SR 03 B CU</t>
  </si>
  <si>
    <t>1030125202</t>
  </si>
  <si>
    <t>DT 103120 SR 02 M6 Svorka odbočná a spojovací pro zemnící pás</t>
  </si>
  <si>
    <t>210220002</t>
  </si>
  <si>
    <t>Montáž uzemňovacího vedení s upevněním, propojením a připojením pomocí svorek na povrchu vodičů FeZn drátem nebo lanem průměru do 10 mm</t>
  </si>
  <si>
    <t>https://podminky.urs.cz/item/CS_URS_2023_01/210220002</t>
  </si>
  <si>
    <t>8500038044</t>
  </si>
  <si>
    <t>Drát zemnicí FeZn 10 mm 16,1 m 10 kg</t>
  </si>
  <si>
    <t>16*1,62 "Přepočtené koeficientem množství</t>
  </si>
  <si>
    <t>218220001</t>
  </si>
  <si>
    <t>Demontáž uzemňovacího vedení připojeného pomocí svorek na povrchu vodičů FeZn páskou průřezu do 120 mm2</t>
  </si>
  <si>
    <t>https://podminky.urs.cz/item/CS_URS_2023_01/218220001</t>
  </si>
  <si>
    <t>46-M</t>
  </si>
  <si>
    <t>Zemní práce při extr.mont.pracích</t>
  </si>
  <si>
    <t>468101112</t>
  </si>
  <si>
    <t>Vysekání rýh pro montáž trubek a kabelů v kamenných nebo betonových zdech hloubky do 3 cm a šířky přes 3 do 5 cm</t>
  </si>
  <si>
    <t>https://podminky.urs.cz/item/CS_URS_2023_01/468101112</t>
  </si>
  <si>
    <t>468111122</t>
  </si>
  <si>
    <t>Frézování drážek pro vodiče ve stěnách z cihel včetně omítky, rozměru do 5x5 cm</t>
  </si>
  <si>
    <t>https://podminky.urs.cz/item/CS_URS_2023_01/468111122</t>
  </si>
  <si>
    <t>HZS</t>
  </si>
  <si>
    <t>Hodinové zúčtovací sazby</t>
  </si>
  <si>
    <t>HZS3232</t>
  </si>
  <si>
    <t>Hodinové zúčtovací sazby montáží technologických zařízení na stavebních objektech montér měřících zařízení odborný - demontáž, montáž regulace ÚT</t>
  </si>
  <si>
    <t>262144</t>
  </si>
  <si>
    <t>https://podminky.urs.cz/item/CS_URS_2023_01/HZS3232</t>
  </si>
  <si>
    <t>SO 02 - Oprava dešťové kanalizace</t>
  </si>
  <si>
    <t>HSV - HSV</t>
  </si>
  <si>
    <t xml:space="preserve">    2 - Zakládání</t>
  </si>
  <si>
    <t xml:space="preserve">    4 - Vodorovné konstrukce</t>
  </si>
  <si>
    <t xml:space="preserve">    8 - Trubní vedení</t>
  </si>
  <si>
    <t xml:space="preserve">    721 - Zdravotechnika - vnitřní kanalizace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</si>
  <si>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</si>
  <si>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</si>
  <si>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987027115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</si>
  <si>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</si>
  <si>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https://podminky.urs.cz/item/CS_URS_2023_02/119001401</t>
  </si>
  <si>
    <t>1*1,2 "stáv.plynovod</t>
  </si>
  <si>
    <t>119001421</t>
  </si>
  <si>
    <t>1471128896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</si>
  <si>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</si>
  <si>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https://podminky.urs.cz/item/CS_URS_2023_02/119001421</t>
  </si>
  <si>
    <t>4*1,2 "stáv. spoj.kabely</t>
  </si>
  <si>
    <t>-221434829</t>
  </si>
  <si>
    <t>0,10*(46,968+327,54)</t>
  </si>
  <si>
    <t>131251104</t>
  </si>
  <si>
    <t>Hloubení nezapažených jam a zářezů strojně s urovnáním dna do předepsaného profilu a spádu v hornině třídy těžitelnosti I skupiny 3 přes 100 do 500 m3</t>
  </si>
  <si>
    <t>2082292594</t>
  </si>
  <si>
    <t>https://podminky.urs.cz/item/CS_URS_2023_02/131251104</t>
  </si>
  <si>
    <t>(10*4,4*2,05)+2*(2*2*2,5)+16,4 "retenční objekt a šachty Š2 a Š3</t>
  </si>
  <si>
    <t>131251202</t>
  </si>
  <si>
    <t>Hloubení zapažených jam a zářezů strojně s urovnáním dna do předepsaného profilu a spádu v hornině třídy těžitelnosti I skupiny 3 přes 20 do 50 m3</t>
  </si>
  <si>
    <t>1963437149</t>
  </si>
  <si>
    <t>https://podminky.urs.cz/item/CS_URS_2023_02/131251202</t>
  </si>
  <si>
    <t>3*(1,6*1,6*1,35)+2*(2*2*1,5)+3*(2*2*2,05) "revizní šachty</t>
  </si>
  <si>
    <t>132254204</t>
  </si>
  <si>
    <t>Hloubení zapažených rýh šířky přes 800 do 2 000 mm strojně s urovnáním dna do předepsaného profilu a spádu v hornině třídy těžitelnosti I skupiny 3 přes 100 do 500 m3</t>
  </si>
  <si>
    <t>-188561854</t>
  </si>
  <si>
    <t>https://podminky.urs.cz/item/CS_URS_2023_02/132254204</t>
  </si>
  <si>
    <t>(37*1,2*1,2)+(57,5*1,2*1,8)+(8,5*1,2*1,2)+(7,5*1,2*1,5)+(8*1,2*1,2)+(4,5*1,2*1,6)+(19*1,2*2,2) "kanalizační potrubí</t>
  </si>
  <si>
    <t>(30*1,0*1,8) "rušená kanalizace</t>
  </si>
  <si>
    <t>151201101</t>
  </si>
  <si>
    <t>Zřízení pažení a rozepření stěn rýh pro podzemní vedení zátažné, hloubky do 2 m</t>
  </si>
  <si>
    <t>2041048849</t>
  </si>
  <si>
    <t>https://podminky.urs.cz/item/CS_URS_2023_02/151201101</t>
  </si>
  <si>
    <t>(2*37*1,2)+(2*57,5*1,8)+(2*8,5*1,2)+(2*7,5*1,5)+(2*8*1,2)+(2*4,5*1,6)+(2*19*2,2)</t>
  </si>
  <si>
    <t>151201111</t>
  </si>
  <si>
    <t>Odstranění pažení a rozepření stěn rýh pro podzemní vedení s uložením materiálu na vzdálenost do 3 m od kraje výkopu zátažné, hloubky do 2 m</t>
  </si>
  <si>
    <t>1583710897</t>
  </si>
  <si>
    <t>https://podminky.urs.cz/item/CS_URS_2023_02/151201111</t>
  </si>
  <si>
    <t>151201201</t>
  </si>
  <si>
    <t>Zřízení pažení stěn výkopu bez rozepření nebo vzepření zátažné, hloubky do 4 m</t>
  </si>
  <si>
    <t>-114653535</t>
  </si>
  <si>
    <t>https://podminky.urs.cz/item/CS_URS_2023_02/151201201</t>
  </si>
  <si>
    <t>3*(2*1,6*1,35)+2*(2*2*1,5)+3*(2*2*2,05)</t>
  </si>
  <si>
    <t>151201211</t>
  </si>
  <si>
    <t>Odstranění pažení stěn výkopu bez rozepření nebo vzepření s uložením pažin na vzdálenost do 3 m od okraje výkopu zátažné, hloubky do 4 m</t>
  </si>
  <si>
    <t>-1275189392</t>
  </si>
  <si>
    <t>https://podminky.urs.cz/item/CS_URS_2023_02/151201211</t>
  </si>
  <si>
    <t>151201301</t>
  </si>
  <si>
    <t>Zřízení rozepření zapažených stěn výkopů s potřebným přepažováním při pažení zátažném, hloubky do 4 m</t>
  </si>
  <si>
    <t>595150729</t>
  </si>
  <si>
    <t>https://podminky.urs.cz/item/CS_URS_2023_02/151201301</t>
  </si>
  <si>
    <t>151201311</t>
  </si>
  <si>
    <t>Odstranění rozepření stěn výkopů s uložením materiálu na vzdálenost do 3 m od okraje výkopu pažení zátažného, hloubky do 4 m</t>
  </si>
  <si>
    <t>-332523345</t>
  </si>
  <si>
    <t>https://podminky.urs.cz/item/CS_URS_2023_02/151201311</t>
  </si>
  <si>
    <t>412905904</t>
  </si>
  <si>
    <t>19,517+0,578+79,73+3,4+(6,6+31,328)+(12,672+14,67)+9,2 "přebytečný výkopek (lože+desky+obsyp+potrubí +štěrk.výplň+objekty)</t>
  </si>
  <si>
    <t>171201201</t>
  </si>
  <si>
    <t>1041471078</t>
  </si>
  <si>
    <t>https://podminky.urs.cz/item/CS_URS_2023_02/171201201</t>
  </si>
  <si>
    <t>177,695</t>
  </si>
  <si>
    <t>171201221R</t>
  </si>
  <si>
    <t>-1175408646</t>
  </si>
  <si>
    <t>https://podminky.urs.cz/item/CS_URS_2023_02/171201221R</t>
  </si>
  <si>
    <t>168,495*1,8+16,56 "Přepočtené koeficientem množství</t>
  </si>
  <si>
    <t>174101101</t>
  </si>
  <si>
    <t>Zásyp sypaninou z jakékoliv horniny strojně s uložením výkopku ve vrstvách se zhutněním jam, šachet, rýh nebo kolem objektů v těchto vykopávkách</t>
  </si>
  <si>
    <t>-1747435549</t>
  </si>
  <si>
    <t>https://podminky.urs.cz/item/CS_URS_2023_02/174101101</t>
  </si>
  <si>
    <t>(110,2+46,968+327,54) "celkový objem hloubených vykopávek</t>
  </si>
  <si>
    <t>-(19,517+0,578+79,73+3,4+(6,6+31,328)+(12,672+14,67)) "přebytečný výkopek</t>
  </si>
  <si>
    <t>7,2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</si>
  <si>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</si>
  <si>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</si>
  <si>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-480998820</t>
  </si>
  <si>
    <t>https://podminky.urs.cz/item/CS_URS_2023_02/175151101</t>
  </si>
  <si>
    <t>(98*1,2*0,5)+(16*1,2*0,46)+(31,5*1,2*0,41)-3,4 "kanalizační potrubí</t>
  </si>
  <si>
    <t>583313400</t>
  </si>
  <si>
    <t>kamenivo těžené drobné frakce 0/4</t>
  </si>
  <si>
    <t>952589888</t>
  </si>
  <si>
    <t>79,73*2 "Přepočtené koeficientem množství</t>
  </si>
  <si>
    <t>181951112</t>
  </si>
  <si>
    <t>Úprava pláně vyrovnáním výškových rozdílů strojně v hornině třídy těžitelnosti I, skupiny 1 až 3 se zhutněním</t>
  </si>
  <si>
    <t>343833143</t>
  </si>
  <si>
    <t>https://podminky.urs.cz/item/CS_URS_2023_02/181951112</t>
  </si>
  <si>
    <t>(10*4,4)+3*(1,6*1,6)+7*(2*2)+(94,5+16+31,5)*1,2+(30*1,0)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</si>
  <si>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</si>
  <si>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</si>
  <si>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</si>
  <si>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-876250346</t>
  </si>
  <si>
    <t>https://podminky.urs.cz/item/CS_URS_2023_02/211531111</t>
  </si>
  <si>
    <t>(10,0*4,4*1,0)-12,672+3,776"obsyp retenční nádrže</t>
  </si>
  <si>
    <t>Součet - štěrk fr. 16/32 mm</t>
  </si>
  <si>
    <t>211561111</t>
  </si>
  <si>
    <t>Výplň kamenivem do rýh odvodňovacích žeber nebo trativodů bez zhutnění, s úpravou povrchu výplně kamenivem hrubým drceným frakce 4 až 16 mm</t>
  </si>
  <si>
    <t>322580326</t>
  </si>
  <si>
    <t>https://podminky.urs.cz/item/CS_URS_2023_02/211561111</t>
  </si>
  <si>
    <t>10,0*4,4*0,15+1,2 "lože pod retenční nádrž</t>
  </si>
  <si>
    <t>Součet - štěrk fr. 2/8 mm</t>
  </si>
  <si>
    <t>359901111</t>
  </si>
  <si>
    <t>Vyčištění stok jakékoliv výšky</t>
  </si>
  <si>
    <t>745777405</t>
  </si>
  <si>
    <t>https://podminky.urs.cz/item/CS_URS_2023_02/359901111</t>
  </si>
  <si>
    <t>31,5+16+98 "potrubí DN 100 + 150 + 200 mm</t>
  </si>
  <si>
    <t>359901211</t>
  </si>
  <si>
    <t>Monitoring stok (kamerový systém) jakékoli výšky nová kanalizace</t>
  </si>
  <si>
    <t>507228808</t>
  </si>
  <si>
    <t>https://podminky.urs.cz/item/CS_URS_2023_02/359901211</t>
  </si>
  <si>
    <t>Vodorovné konstrukce</t>
  </si>
  <si>
    <t>451572111</t>
  </si>
  <si>
    <t>Lože pod potrubí, stoky a drobné objekty v otevřeném výkopu z kameniva drobného těženého 0 až 4 mm</t>
  </si>
  <si>
    <t>-572483022</t>
  </si>
  <si>
    <t>https://podminky.urs.cz/item/CS_URS_2023_02/451572111</t>
  </si>
  <si>
    <t>(98+16+31,5)*1,2*0,1 "kanalizační potrubí</t>
  </si>
  <si>
    <t>3*(1,6*1,6*0,1)+5*(2*2*0,05)+2*(1,7*1,7*0,05) "revizní šachty</t>
  </si>
  <si>
    <t>452112112</t>
  </si>
  <si>
    <t>Osazení betonových dílců prstenců nebo rámů pod poklopy a mříže, výšky do 100 mm</t>
  </si>
  <si>
    <t>-1168033751</t>
  </si>
  <si>
    <t>https://podminky.urs.cz/item/CS_URS_2023_02/452112112</t>
  </si>
  <si>
    <t>3+6 "vyrovnávací prstence v. 60 + 100 mm</t>
  </si>
  <si>
    <t>59224187</t>
  </si>
  <si>
    <t>prstenec šachtový vyrovnávací betonový 625x120x100mm</t>
  </si>
  <si>
    <t>1821048495</t>
  </si>
  <si>
    <t>59224185</t>
  </si>
  <si>
    <t>prstenec šachtový vyrovnávací betonový 625x120x60mm</t>
  </si>
  <si>
    <t>370306924</t>
  </si>
  <si>
    <t>452311131</t>
  </si>
  <si>
    <t>Podkladní a zajišťovací konstrukce z betonu prostého v otevřeném výkopu bez zvýšených nároků na prostředí desky pod potrubí, stoky a drobné objekty z betonu tř. C 12/15</t>
  </si>
  <si>
    <t>-104474883</t>
  </si>
  <si>
    <t>https://podminky.urs.cz/item/CS_URS_2023_02/452311131</t>
  </si>
  <si>
    <t>2*(1,7*1,7*0,1) "uložení šachet Š2 a Š3</t>
  </si>
  <si>
    <t>452351101</t>
  </si>
  <si>
    <t>Bednění podkladních a zajišťovacích konstrukcí v otevřeném výkopu desek nebo sedlových loží pod potrubí, stoky a drobné objekty</t>
  </si>
  <si>
    <t>-4880685</t>
  </si>
  <si>
    <t>https://podminky.urs.cz/item/CS_URS_2023_02/452351101</t>
  </si>
  <si>
    <t>2*(4*1,7*0,1) "uložení šachet Š2 a Š3</t>
  </si>
  <si>
    <t>Trubní vedení</t>
  </si>
  <si>
    <t>830311811</t>
  </si>
  <si>
    <t>Bourání stávajícího potrubí z kameninových trub v otevřeném výkopu DN do 150</t>
  </si>
  <si>
    <t>9949575</t>
  </si>
  <si>
    <t>https://podminky.urs.cz/item/CS_URS_2023_02/830311811</t>
  </si>
  <si>
    <t>830361811</t>
  </si>
  <si>
    <t>Bourání stávajícího potrubí z kameninových trub v otevřeném výkopu DN přes 150 do 250</t>
  </si>
  <si>
    <t>750399722</t>
  </si>
  <si>
    <t>https://podminky.urs.cz/item/CS_URS_2023_02/830361811</t>
  </si>
  <si>
    <t>871265221</t>
  </si>
  <si>
    <t>Kanalizační potrubí z tvrdého PVC v otevřeném výkopu ve sklonu do 20 %, hladkého plnostěnného jednovrstvého, tuhost třídy SN 8 DN 110</t>
  </si>
  <si>
    <t>734533611</t>
  </si>
  <si>
    <t>https://podminky.urs.cz/item/CS_URS_2023_02/871265221</t>
  </si>
  <si>
    <t>871313121</t>
  </si>
  <si>
    <t>Montáž kanalizačního potrubí z plastů z tvrdého PVC těsněných gumovým kroužkem v otevřeném výkopu ve sklonu do 20 % DN 160</t>
  </si>
  <si>
    <t>1105143732</t>
  </si>
  <si>
    <t>https://podminky.urs.cz/item/CS_URS_2023_02/871313121</t>
  </si>
  <si>
    <t>28611230</t>
  </si>
  <si>
    <t>trubka kanalizační PVC-U DN 160x3000mm SN12</t>
  </si>
  <si>
    <t>1959756147</t>
  </si>
  <si>
    <t>16*1,03 "Přepočtené koeficientem množství</t>
  </si>
  <si>
    <t>871353121</t>
  </si>
  <si>
    <t>Montáž kanalizačního potrubí z plastů z tvrdého PVC těsněných gumovým kroužkem v otevřeném výkopu ve sklonu do 20 % DN 200</t>
  </si>
  <si>
    <t>496411879</t>
  </si>
  <si>
    <t>https://podminky.urs.cz/item/CS_URS_2023_02/871353121</t>
  </si>
  <si>
    <t>28611240</t>
  </si>
  <si>
    <t>trubka kanalizační PVC-U DN 200x5000mm SN12</t>
  </si>
  <si>
    <t>202083331</t>
  </si>
  <si>
    <t>98*1,03 "Přepočtené koeficientem množství</t>
  </si>
  <si>
    <t>877265211</t>
  </si>
  <si>
    <t>Montáž tvarovek na kanalizačním plastovém potrubí z polypropylenu PP nebo tvrdého PVC hladkého plnostěnného kolen, víček nebo hrdlových uzávěrů DN 100</t>
  </si>
  <si>
    <t>339828867</t>
  </si>
  <si>
    <t>https://podminky.urs.cz/item/CS_URS_2023_02/877265211</t>
  </si>
  <si>
    <t>5+5</t>
  </si>
  <si>
    <t>28611351</t>
  </si>
  <si>
    <t>koleno kanalizační PVC KG 110x45°</t>
  </si>
  <si>
    <t>2020825452</t>
  </si>
  <si>
    <t>28611353</t>
  </si>
  <si>
    <t>koleno kanalizační PVC KG 110x87°</t>
  </si>
  <si>
    <t>1703241168</t>
  </si>
  <si>
    <t>877265221</t>
  </si>
  <si>
    <t>Montáž tvarovek na kanalizačním plastovém potrubí z polypropylenu PP nebo tvrdého PVC hladkého plnostěnného odboček DN 100</t>
  </si>
  <si>
    <t>1982754919</t>
  </si>
  <si>
    <t>https://podminky.urs.cz/item/CS_URS_2023_02/877265221</t>
  </si>
  <si>
    <t>28611387</t>
  </si>
  <si>
    <t>odbočka kanalizační plastová s hrdlem KG 110/110/45°</t>
  </si>
  <si>
    <t>1466527624</t>
  </si>
  <si>
    <t>877315211</t>
  </si>
  <si>
    <t>Montáž tvarovek na kanalizačním plastovém potrubí z polypropylenu PP nebo tvrdého PVC hladkého plnostěnného kolen, víček nebo hrdlových uzávěrů DN 150</t>
  </si>
  <si>
    <t>2070120156</t>
  </si>
  <si>
    <t>https://podminky.urs.cz/item/CS_URS_2023_02/877315211</t>
  </si>
  <si>
    <t>23+5</t>
  </si>
  <si>
    <t>28611504</t>
  </si>
  <si>
    <t>redukce kanalizační PVC 160/110</t>
  </si>
  <si>
    <t>-1417349918</t>
  </si>
  <si>
    <t>28651012</t>
  </si>
  <si>
    <t>koleno kanalizační PVC-U 160x45°</t>
  </si>
  <si>
    <t>1774423726</t>
  </si>
  <si>
    <t>877315221</t>
  </si>
  <si>
    <t>Montáž tvarovek na kanalizačním plastovém potrubí z polypropylenu PP nebo tvrdého PVC hladkého plnostěnného odboček DN 150</t>
  </si>
  <si>
    <t>963250486</t>
  </si>
  <si>
    <t>https://podminky.urs.cz/item/CS_URS_2023_02/877315221</t>
  </si>
  <si>
    <t>28651031</t>
  </si>
  <si>
    <t>odbočka kanalizační plastová PVC-U DN 160/160/45°</t>
  </si>
  <si>
    <t>-1802183219</t>
  </si>
  <si>
    <t>877355211</t>
  </si>
  <si>
    <t>Montáž tvarovek na kanalizačním plastovém potrubí z polypropylenu PP nebo tvrdého PVC hladkého plnostěnného kolen, víček nebo hrdlových uzávěrů DN 200</t>
  </si>
  <si>
    <t>110073670</t>
  </si>
  <si>
    <t>https://podminky.urs.cz/item/CS_URS_2023_02/877355211</t>
  </si>
  <si>
    <t>28651015</t>
  </si>
  <si>
    <t>koleno kanalizace PVC-U 200x45°</t>
  </si>
  <si>
    <t>1839880625</t>
  </si>
  <si>
    <t>877355221</t>
  </si>
  <si>
    <t>Montáž tvarovek na kanalizačním plastovém potrubí z polypropylenu PP nebo tvrdého PVC hladkého plnostěnného odboček DN 200</t>
  </si>
  <si>
    <t>1289477800</t>
  </si>
  <si>
    <t>https://podminky.urs.cz/item/CS_URS_2023_02/877355221</t>
  </si>
  <si>
    <t>28651032</t>
  </si>
  <si>
    <t>odbočka kanalizační plastová PVC-U DN 200/160/45°</t>
  </si>
  <si>
    <t>469310177</t>
  </si>
  <si>
    <t>28651033</t>
  </si>
  <si>
    <t>odbočka kanalizační plastová PVC-U DN 200/200/45°</t>
  </si>
  <si>
    <t>-541916234</t>
  </si>
  <si>
    <t>89135220R</t>
  </si>
  <si>
    <t>Regulační prvek odtoku - vírový ventil Q= 3,0 l/s, integrovaný bezpečnostní přepad DN 200 mm/ dl. 0,65 m - kompletní dodávka a montáž do revizní šachty</t>
  </si>
  <si>
    <t>1492703460</t>
  </si>
  <si>
    <t>892300200R</t>
  </si>
  <si>
    <t>Napojení na stávající kanalizaci do stávající šachty, zatěsněný prostup v kci šachty</t>
  </si>
  <si>
    <t>-1948581968</t>
  </si>
  <si>
    <t>892300201R</t>
  </si>
  <si>
    <t>Napojení na stávající kanalizaci do stávající odbočky DN 150 mm, včetně přechodu na KAM a přetěsnění spojů</t>
  </si>
  <si>
    <t>1008789628</t>
  </si>
  <si>
    <t>892271111</t>
  </si>
  <si>
    <t>Tlakové zkoušky vodou na potrubí DN 100 nebo 125</t>
  </si>
  <si>
    <t>1446829394</t>
  </si>
  <si>
    <t>https://podminky.urs.cz/item/CS_URS_2023_02/892271111</t>
  </si>
  <si>
    <t>31,5 "potrubí DN 100 mm</t>
  </si>
  <si>
    <t>892351111</t>
  </si>
  <si>
    <t>Tlakové zkoušky vodou na potrubí DN 150 nebo 200</t>
  </si>
  <si>
    <t>-1467745947</t>
  </si>
  <si>
    <t>https://podminky.urs.cz/item/CS_URS_2023_02/892351111</t>
  </si>
  <si>
    <t>16+98 "potrubí DN 150 + 200 mm</t>
  </si>
  <si>
    <t>894410101</t>
  </si>
  <si>
    <t>Osazení betonových dílců šachet kanalizačních dno DN 1000, výšky 600 mm</t>
  </si>
  <si>
    <t>-1814380892</t>
  </si>
  <si>
    <t>https://podminky.urs.cz/item/CS_URS_2023_02/894410101</t>
  </si>
  <si>
    <t>59224337</t>
  </si>
  <si>
    <t>dno betonové šachty kanalizační přímé 100x60x40cm</t>
  </si>
  <si>
    <t>-364453978</t>
  </si>
  <si>
    <t>59224348</t>
  </si>
  <si>
    <t>těsnění elastomerové pro spojení šachetních dílů DN 1000</t>
  </si>
  <si>
    <t>1322484605</t>
  </si>
  <si>
    <t>894410211</t>
  </si>
  <si>
    <t>Osazení betonových dílců šachet kanalizačních skruž rovná DN 1000, výšky 250 mm</t>
  </si>
  <si>
    <t>-656031504</t>
  </si>
  <si>
    <t>https://podminky.urs.cz/item/CS_URS_2023_02/894410211</t>
  </si>
  <si>
    <t>59224066</t>
  </si>
  <si>
    <t>skruž betonová DN 1000x250 PS, 100x25x12cm</t>
  </si>
  <si>
    <t>101327031</t>
  </si>
  <si>
    <t>894410212</t>
  </si>
  <si>
    <t>Osazení betonových dílců šachet kanalizačních skruž rovná DN 1000, výšky 500 mm</t>
  </si>
  <si>
    <t>-99299799</t>
  </si>
  <si>
    <t>https://podminky.urs.cz/item/CS_URS_2023_02/894410212</t>
  </si>
  <si>
    <t>59224068</t>
  </si>
  <si>
    <t>skruž betonová DN 1000x500 PS, 100x50x12cm</t>
  </si>
  <si>
    <t>50923054</t>
  </si>
  <si>
    <t>894410232</t>
  </si>
  <si>
    <t>Osazení betonových dílců šachet kanalizačních skruž přechodová (konus) DN 1000</t>
  </si>
  <si>
    <t>-1285251915</t>
  </si>
  <si>
    <t>https://podminky.urs.cz/item/CS_URS_2023_02/894410232</t>
  </si>
  <si>
    <t>59224312</t>
  </si>
  <si>
    <t>kónus šachetní betonový kapsové plastové stupadlo 100x62,5x58cm</t>
  </si>
  <si>
    <t>996538268</t>
  </si>
  <si>
    <t>894410302</t>
  </si>
  <si>
    <t>Osazení betonových dílců šachet kanalizačních deska zákrytová DN 1000</t>
  </si>
  <si>
    <t>70045943</t>
  </si>
  <si>
    <t>https://podminky.urs.cz/item/CS_URS_2023_02/894410302</t>
  </si>
  <si>
    <t>59224315</t>
  </si>
  <si>
    <t>deska betonová zákrytová pro kruhové šachty 100/62,5x16,5cm</t>
  </si>
  <si>
    <t>-20832459</t>
  </si>
  <si>
    <t>894414111R</t>
  </si>
  <si>
    <t>Osazení betonových nebo železobetonových dílců pro šachty skruží základových (dno) + cementová malta těsnící ( průnik vody, vodotěsný a odolný povrch)</t>
  </si>
  <si>
    <t>-1656317808</t>
  </si>
  <si>
    <t>2 "revizní šachta Š2 a Š3</t>
  </si>
  <si>
    <t>59225813R</t>
  </si>
  <si>
    <t>dno ŽB prefabrikované nádrže DN 1000 mm v. 1,45/1,30 m, tl.stěn 120 mm, tl.dna 150 mm</t>
  </si>
  <si>
    <t>1963339303</t>
  </si>
  <si>
    <t>894812316</t>
  </si>
  <si>
    <t>Revizní a čistící šachta z polypropylenu PP pro hladké trouby DN 600 šachtové dno (DN šachty / DN trubního vedení) DN 600/200 průtočné 30°,60°,90°</t>
  </si>
  <si>
    <t>-632022122</t>
  </si>
  <si>
    <t>https://podminky.urs.cz/item/CS_URS_2023_02/894812316</t>
  </si>
  <si>
    <t>894812318</t>
  </si>
  <si>
    <t>Revizní a čistící šachta z polypropylenu PP pro hladké trouby DN 600 šachtové dno (DN šachty / DN trubního vedení) DN 600/200 sběrné tvaru X</t>
  </si>
  <si>
    <t>-644692761</t>
  </si>
  <si>
    <t>https://podminky.urs.cz/item/CS_URS_2023_02/894812318</t>
  </si>
  <si>
    <t>894812331</t>
  </si>
  <si>
    <t>Revizní a čistící šachta z polypropylenu PP pro hladké trouby DN 600 roura šachtová korugovaná, světlé hloubky 1 000 mm</t>
  </si>
  <si>
    <t>-408333155</t>
  </si>
  <si>
    <t>https://podminky.urs.cz/item/CS_URS_2023_02/894812331</t>
  </si>
  <si>
    <t>894812339</t>
  </si>
  <si>
    <t>Revizní a čistící šachta z polypropylenu PP pro hladké trouby DN 600 Příplatek k cenám 2331 - 2334 za uříznutí šachtové roury</t>
  </si>
  <si>
    <t>-68317884</t>
  </si>
  <si>
    <t>https://podminky.urs.cz/item/CS_URS_2023_02/894812339</t>
  </si>
  <si>
    <t>894812377</t>
  </si>
  <si>
    <t>Revizní a čistící šachta z polypropylenu PP pro hladké trouby DN 600 poklop (mříž) litinový pro třídu zatížení D400 s teleskopickým adaptérem</t>
  </si>
  <si>
    <t>1908941062</t>
  </si>
  <si>
    <t>https://podminky.urs.cz/item/CS_URS_2023_02/894812377</t>
  </si>
  <si>
    <t>895941343</t>
  </si>
  <si>
    <t>Osazení vpusti uliční z betonových dílců DN 500 dno vysoké s kalištěm</t>
  </si>
  <si>
    <t>915714929</t>
  </si>
  <si>
    <t>https://podminky.urs.cz/item/CS_URS_2023_02/895941343</t>
  </si>
  <si>
    <t>59224470</t>
  </si>
  <si>
    <t>vpusť uliční DN 500 kaliště vysoké 500/525x65mm</t>
  </si>
  <si>
    <t>1979541368</t>
  </si>
  <si>
    <t>895941351</t>
  </si>
  <si>
    <t>Osazení vpusti uliční z betonových dílců DN 500 skruž horní pro čtvercovou vtokovou mříž</t>
  </si>
  <si>
    <t>978282337</t>
  </si>
  <si>
    <t>https://podminky.urs.cz/item/CS_URS_2023_02/895941351</t>
  </si>
  <si>
    <t>59224460</t>
  </si>
  <si>
    <t>vpusť uliční DN 500 betonová 500x190x65mm čtvercový poklop</t>
  </si>
  <si>
    <t>-2135479867</t>
  </si>
  <si>
    <t>895941367</t>
  </si>
  <si>
    <t>Osazení vpusti uliční z betonových dílců DN 500 skruž průběžná se zápachovou uzávěrkou</t>
  </si>
  <si>
    <t>-364039927</t>
  </si>
  <si>
    <t>https://podminky.urs.cz/item/CS_URS_2023_02/895941367</t>
  </si>
  <si>
    <t>59224468</t>
  </si>
  <si>
    <t>vpusť uliční DN 500 skruž průběžná 500/590x65mm betonová se zápachovou uzávěrkou 200mm PVC</t>
  </si>
  <si>
    <t>2091939742</t>
  </si>
  <si>
    <t>897172112</t>
  </si>
  <si>
    <t>Akumulační boxy z polypropylenu PP pro retenci dešťových vod pod pochozí a pod plochy zatížené osobními automobily o celkovém akumulačním objemu přes 10 do 30 m3</t>
  </si>
  <si>
    <t>-1404587225</t>
  </si>
  <si>
    <t>https://podminky.urs.cz/item/CS_URS_2023_02/897172112</t>
  </si>
  <si>
    <t>8,0*2,4*0,66+4,224</t>
  </si>
  <si>
    <t>899104112</t>
  </si>
  <si>
    <t>Osazení poklopů litinových, ocelových nebo železobetonových včetně rámů pro třídu zatížení D400, E600</t>
  </si>
  <si>
    <t>1660447565</t>
  </si>
  <si>
    <t>https://podminky.urs.cz/item/CS_URS_2023_02/899104112</t>
  </si>
  <si>
    <t>59224660R</t>
  </si>
  <si>
    <t>poklop šachtový BEGU DN 600 mm, betonová výplň+litinový rám, v. 160 mm, tř.zat. D400, bez odvětrání</t>
  </si>
  <si>
    <t>2048439930</t>
  </si>
  <si>
    <t>899204112</t>
  </si>
  <si>
    <t>Osazení mříží litinových včetně rámů a košů na bahno pro třídu zatížení D400, E600</t>
  </si>
  <si>
    <t>832232558</t>
  </si>
  <si>
    <t>https://podminky.urs.cz/item/CS_URS_2023_02/899204112</t>
  </si>
  <si>
    <t>59224481</t>
  </si>
  <si>
    <t>mříž vtoková s rámem pro uliční vpusť 500x500, zatížení 40 tun</t>
  </si>
  <si>
    <t>1917725045</t>
  </si>
  <si>
    <t>59223871</t>
  </si>
  <si>
    <t>koš vysoký pro uliční vpusti žárově Pz plech pro rám 500/500mm</t>
  </si>
  <si>
    <t>-1307134160</t>
  </si>
  <si>
    <t>899722113</t>
  </si>
  <si>
    <t>Krytí potrubí z plastů výstražnou fólií z PVC šířky 34 cm</t>
  </si>
  <si>
    <t>29814604</t>
  </si>
  <si>
    <t>https://podminky.urs.cz/item/CS_URS_2023_02/899722113</t>
  </si>
  <si>
    <t>997013867</t>
  </si>
  <si>
    <t>Poplatek za uložení stavebního odpadu na recyklační skládce (skládkovné) z tašek a keramických výrobků zatříděného do Katalogu odpadů pod kódem 17 01 03</t>
  </si>
  <si>
    <t>-1981670972</t>
  </si>
  <si>
    <t>https://podminky.urs.cz/item/CS_URS_2023_02/997013867</t>
  </si>
  <si>
    <t>997221571</t>
  </si>
  <si>
    <t>Vodorovná doprava vybouraných hmot bez naložení, ale se složením a s hrubým urovnáním na vzdálenost do 1 km</t>
  </si>
  <si>
    <t>66589688</t>
  </si>
  <si>
    <t>https://podminky.urs.cz/item/CS_URS_2023_02/997221571</t>
  </si>
  <si>
    <t>997221579</t>
  </si>
  <si>
    <t>Vodorovná doprava vybouraných hmot bez naložení, ale se složením a s hrubým urovnáním na vzdálenost Příplatek k ceně za každý další i započatý 1 km přes 1 km</t>
  </si>
  <si>
    <t>-632571263</t>
  </si>
  <si>
    <t>https://podminky.urs.cz/item/CS_URS_2023_02/997221579</t>
  </si>
  <si>
    <t>9*1,440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</si>
  <si>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</si>
  <si>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</si>
  <si>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-230788268</t>
  </si>
  <si>
    <t>https://podminky.urs.cz/item/CS_URS_2023_02/998276101</t>
  </si>
  <si>
    <t>721</t>
  </si>
  <si>
    <t>Zdravotechnika - vnitřní kanalizace</t>
  </si>
  <si>
    <t>721211435R</t>
  </si>
  <si>
    <t>Podlahová vpust - vtok s mřížkou a se zpětnou mechanickou klapkou, svislý odtok DN 100 mm, materiál ABS</t>
  </si>
  <si>
    <t>-1545958441</t>
  </si>
  <si>
    <t>https://podminky.urs.cz/item/CS_URS_2023_01/721211435R</t>
  </si>
  <si>
    <t>721241101R</t>
  </si>
  <si>
    <t>Lapače střešních splavenin litinové DN 100</t>
  </si>
  <si>
    <t>-862449196</t>
  </si>
  <si>
    <t>721242803</t>
  </si>
  <si>
    <t>Demontáž lapačů střešních splavenin DN 110</t>
  </si>
  <si>
    <t>1618665316</t>
  </si>
  <si>
    <t>https://podminky.urs.cz/item/CS_URS_2023_02/721242803</t>
  </si>
  <si>
    <t>998721102</t>
  </si>
  <si>
    <t>Přesun hmot pro vnitřní kanalizace stanovený z hmotnosti přesunovaného materiálu vodorovná dopravní vzdálenost do 50 m v objektech výšky přes 6 do 12 m</t>
  </si>
  <si>
    <t>1502801165</t>
  </si>
  <si>
    <t>https://podminky.urs.cz/item/CS_URS_2023_02/998721102</t>
  </si>
  <si>
    <t>asfalt</t>
  </si>
  <si>
    <t>plochy s asfaltovým povrchem</t>
  </si>
  <si>
    <t>149,2</t>
  </si>
  <si>
    <t>dl20</t>
  </si>
  <si>
    <t>dlažba 20/20 cm</t>
  </si>
  <si>
    <t>134,21</t>
  </si>
  <si>
    <t>dl30</t>
  </si>
  <si>
    <t>dlažba 30/30 cm</t>
  </si>
  <si>
    <t>135,01</t>
  </si>
  <si>
    <t>dobet</t>
  </si>
  <si>
    <t>dobetonávky u objektu</t>
  </si>
  <si>
    <t>6,75</t>
  </si>
  <si>
    <t>obrub</t>
  </si>
  <si>
    <t>obrubníky chodníkové</t>
  </si>
  <si>
    <t>56,529</t>
  </si>
  <si>
    <t>odseky</t>
  </si>
  <si>
    <t>dlažba kemenná odseky</t>
  </si>
  <si>
    <t>104,2</t>
  </si>
  <si>
    <t>prkno</t>
  </si>
  <si>
    <t>plastová prkna v chodníku</t>
  </si>
  <si>
    <t>4,73</t>
  </si>
  <si>
    <t>SO 03 - Oprava zpevněných ploch</t>
  </si>
  <si>
    <t>zábr</t>
  </si>
  <si>
    <t>délka zábradlí angl dvorků pro nátěr</t>
  </si>
  <si>
    <t>115,305</t>
  </si>
  <si>
    <t xml:space="preserve">    5 - Komunikace pozemní</t>
  </si>
  <si>
    <t xml:space="preserve">    93 - Různé dokončovací konstrukce a práce inženýrských staveb</t>
  </si>
  <si>
    <t xml:space="preserve">    762 - Konstrukce tesařské</t>
  </si>
  <si>
    <t>113106121</t>
  </si>
  <si>
    <t>Rozebrání dlažeb z betonových nebo kamenných dlaždic komunikací pro pěší ručně</t>
  </si>
  <si>
    <t>1192696232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</si>
  <si>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</si>
  <si>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https://podminky.urs.cz/item/CS_URS_2023_02/113106121</t>
  </si>
  <si>
    <t>(prkno+dl20*0,4+dl30)*1,03</t>
  </si>
  <si>
    <t>113106131</t>
  </si>
  <si>
    <t>Rozebrání dlažeb z mozaiky komunikací pro pěší strojně pl do 50 m2</t>
  </si>
  <si>
    <t>-652761752</t>
  </si>
  <si>
    <t>Rozebrání dlažeb komunikací pro pěší s přemístěním hmot na skládku na vzdálenost do 3 m nebo s naložením na dopravní prostředek s ložem z kameniva nebo živice a s jakoukoliv výplní spár strojně plochy jednotlivě do 50 m2 z mozaiky</t>
  </si>
  <si>
    <t>https://podminky.urs.cz/item/CS_URS_2023_02/113106131</t>
  </si>
  <si>
    <t>(odseky)*1,03</t>
  </si>
  <si>
    <t>113107136</t>
  </si>
  <si>
    <t>Odstranění krytu z betonu vyztuženého sítěmi tl přes 100 do 150 mm ručně</t>
  </si>
  <si>
    <t>-800344169</t>
  </si>
  <si>
    <t>Odstranění podkladů nebo krytů ručně s přemístěním hmot na skládku na vzdálenost do 3 m nebo s naložením na dopravní prostředek z betonu vyztuženého sítěmi, o tl. vrstvy přes 100 do 150 mm</t>
  </si>
  <si>
    <t>https://podminky.urs.cz/item/CS_URS_2023_02/113107136</t>
  </si>
  <si>
    <t>(asfalt*0,2+dl20*0,6+dobet)*1,03</t>
  </si>
  <si>
    <t>113107182</t>
  </si>
  <si>
    <t>Odstranění krytu živičného tl přes 50 do 100 mm strojně pl přes 50 do 200 m2</t>
  </si>
  <si>
    <t>2003679852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</si>
  <si>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</si>
  <si>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https://podminky.urs.cz/item/CS_URS_2023_02/113107182</t>
  </si>
  <si>
    <t>asfalt*0,8*1,03</t>
  </si>
  <si>
    <t>113107163</t>
  </si>
  <si>
    <t>Odstranění podkladu z kameniva drceného tl přes 200 do 300 mm strojně pl přes 50 do 200 m2</t>
  </si>
  <si>
    <t>-100978221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</si>
  <si>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</si>
  <si>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https://podminky.urs.cz/item/CS_URS_2023_02/113107163</t>
  </si>
  <si>
    <t>(dl20+dl30+prkno+asfalt+dobet)*1,03</t>
  </si>
  <si>
    <t>113202111</t>
  </si>
  <si>
    <t>Vytrhání obrub krajníků obrubníků stojatých</t>
  </si>
  <si>
    <t>-1071665329</t>
  </si>
  <si>
    <t>Vytrhání obrub s vybouráním lože, s přemístěním hmot na skládku na vzdálenost do 3 m nebo s naložením na dopravní prostředek z krajníků nebo obrubníků stojatých</t>
  </si>
  <si>
    <t>https://podminky.urs.cz/item/CS_URS_2023_02/113202111</t>
  </si>
  <si>
    <t>obrub*1,03</t>
  </si>
  <si>
    <t>181911102</t>
  </si>
  <si>
    <t>Úprava pláně v hornině třídy těžitelnosti I skupiny 1 až 2 se zhutněním ručně</t>
  </si>
  <si>
    <t>1791112084</t>
  </si>
  <si>
    <t>Úprava pláně vyrovnáním výškových rozdílů ručně v hornině třídy těžitelnosti I skupiny 1 a 2 se zhutněním</t>
  </si>
  <si>
    <t>https://podminky.urs.cz/item/CS_URS_2023_02/181911102</t>
  </si>
  <si>
    <t>(dl20+dl30+prkno+asfalt+dobet+odseky)*1,03</t>
  </si>
  <si>
    <t>451579777</t>
  </si>
  <si>
    <t>Příplatek ZKD 10 mm tl u podkladu nebo lože pod dlažbu z kameniva těženého</t>
  </si>
  <si>
    <t>-72499628</t>
  </si>
  <si>
    <t>Podklad nebo lože pod dlažbu (přídlažbu) Příplatek k cenám za každých dalších i započatých 10 mm tloušťky podkladu nebo lože z kameniva těženého</t>
  </si>
  <si>
    <t>https://podminky.urs.cz/item/CS_URS_2023_02/451579777</t>
  </si>
  <si>
    <t>dl20+dl30*2</t>
  </si>
  <si>
    <t>Komunikace pozemní</t>
  </si>
  <si>
    <t>564751101</t>
  </si>
  <si>
    <t>Podklad z kameniva hrubého drceného vel. 32-63 mm plochy do 100 m2 tl 150 mm</t>
  </si>
  <si>
    <t>1984630968</t>
  </si>
  <si>
    <t>Podklad nebo kryt z kameniva hrubého drceného vel. 32-63 mm s rozprostřením a zhutněním plochy jednotlivě do 100 m2, po zhutnění tl. 150 mm</t>
  </si>
  <si>
    <t>https://podminky.urs.cz/item/CS_URS_2023_02/564751101</t>
  </si>
  <si>
    <t>asfalt*1,03</t>
  </si>
  <si>
    <t>564851012</t>
  </si>
  <si>
    <t>Podklad ze štěrkodrtě ŠD plochy do 100 m2 tl 160 mm</t>
  </si>
  <si>
    <t>807494434</t>
  </si>
  <si>
    <t>Podklad ze štěrkodrti ŠD s rozprostřením a zhutněním plochy jednotlivě do 100 m2, po zhutnění tl. 160 mm</t>
  </si>
  <si>
    <t>https://podminky.urs.cz/item/CS_URS_2023_02/564851012</t>
  </si>
  <si>
    <t>564861014</t>
  </si>
  <si>
    <t>Podklad ze štěrkodrtě ŠD plochy do 100 m2 tl 230 mm</t>
  </si>
  <si>
    <t>-1510107576</t>
  </si>
  <si>
    <t>Podklad ze štěrkodrti ŠD s rozprostřením a zhutněním plochy jednotlivě do 100 m2, po zhutnění tl. 230 mm</t>
  </si>
  <si>
    <t>https://podminky.urs.cz/item/CS_URS_2023_02/564861014</t>
  </si>
  <si>
    <t>(dl20+dl30+dobet+odseky)*1,03</t>
  </si>
  <si>
    <t>564851011</t>
  </si>
  <si>
    <t>Podklad ze štěrkodrtě ŠD plochy do 100 m2 tl 150 mm</t>
  </si>
  <si>
    <t>-751441357</t>
  </si>
  <si>
    <t>Podklad ze štěrkodrti ŠD s rozprostřením a zhutněním plochy jednotlivě do 100 m2, po zhutnění tl. 150 mm</t>
  </si>
  <si>
    <t>https://podminky.urs.cz/item/CS_URS_2023_02/564851011</t>
  </si>
  <si>
    <t>(prkno)*1,03</t>
  </si>
  <si>
    <t>565155111</t>
  </si>
  <si>
    <t>Asfaltový beton vrstva podkladní ACP 16 (obalované kamenivo OKS) tl 70 mm š do 3 m</t>
  </si>
  <si>
    <t>-1738368038</t>
  </si>
  <si>
    <t>Asfaltový beton vrstva podkladní ACP 16 (obalované kamenivo střednězrnné - OKS) s rozprostřením a zhutněním v pruhu šířky přes 1,5 do 3 m, po zhutnění tl. 70 mm</t>
  </si>
  <si>
    <t>https://podminky.urs.cz/item/CS_URS_2023_02/565155111</t>
  </si>
  <si>
    <t>573111112</t>
  </si>
  <si>
    <t>Postřik živičný infiltrační s posypem z asfaltu množství 1 kg/m2</t>
  </si>
  <si>
    <t>1036577159</t>
  </si>
  <si>
    <t>Postřik infiltrační PI z asfaltu silničního s posypem kamenivem, v množství 1,00 kg/m2</t>
  </si>
  <si>
    <t>https://podminky.urs.cz/item/CS_URS_2023_02/573111112</t>
  </si>
  <si>
    <t>153,676</t>
  </si>
  <si>
    <t>573231106</t>
  </si>
  <si>
    <t>Postřik živičný spojovací ze silniční emulze v množství 0,30 kg/m2</t>
  </si>
  <si>
    <t>2000492803</t>
  </si>
  <si>
    <t>Postřik spojovací PS bez posypu kamenivem ze silniční emulze, v množství 0,30 kg/m2</t>
  </si>
  <si>
    <t>https://podminky.urs.cz/item/CS_URS_2023_02/573231106</t>
  </si>
  <si>
    <t>577154211</t>
  </si>
  <si>
    <t>Asfaltový beton vrstva obrusná ACO 11 (ABS) tř. II tl 60 mm š do 3 m z nemodifikovaného asfaltu</t>
  </si>
  <si>
    <t>-311991992</t>
  </si>
  <si>
    <t>Asfaltový beton vrstva obrusná ACO 11 (ABS) s rozprostřením a se zhutněním z nemodifikovaného asfaltu v pruhu šířky do 3 m tř. II, po zhutnění tl. 60 mm</t>
  </si>
  <si>
    <t>https://podminky.urs.cz/item/CS_URS_2023_02/577154211</t>
  </si>
  <si>
    <t>581114113</t>
  </si>
  <si>
    <t>Kryt z betonu komunikace pro pěší tl 100 mm</t>
  </si>
  <si>
    <t>-398080371</t>
  </si>
  <si>
    <t>Kryt z prostého betonu komunikací pro pěší tl. 100 mm</t>
  </si>
  <si>
    <t>https://podminky.urs.cz/item/CS_URS_2023_02/581114113</t>
  </si>
  <si>
    <t>dobetonávky</t>
  </si>
  <si>
    <t>dobet*1,03</t>
  </si>
  <si>
    <t>591211111</t>
  </si>
  <si>
    <t>Kladení dlažby z kostek drobných z kamene do lože z kameniva těženého tl 50 mm</t>
  </si>
  <si>
    <t>-1209481198</t>
  </si>
  <si>
    <t>Kladení dlažby z kostek s provedením lože do tl. 50 mm, s vyplněním spár, s dvojím beraněním a se smetením přebytečného materiálu na krajnici drobných z kamene, do lože z kameniva těženého</t>
  </si>
  <si>
    <t>https://podminky.urs.cz/item/CS_URS_2023_02/591211111</t>
  </si>
  <si>
    <t>předlažba dotčené plochy původním materiálem</t>
  </si>
  <si>
    <t>odseky*1,03</t>
  </si>
  <si>
    <t>58381007a</t>
  </si>
  <si>
    <t>odseky od kostek štípané</t>
  </si>
  <si>
    <t>2034017624</t>
  </si>
  <si>
    <t>doplnění předlažby 10%</t>
  </si>
  <si>
    <t>odseky*0,1</t>
  </si>
  <si>
    <t>10,42*1,02 'Přepočtené koeficientem množství</t>
  </si>
  <si>
    <t>596811121</t>
  </si>
  <si>
    <t>Kladení betonové dlažby komunikací pro pěší do lože z kameniva velikosti do 0,09 m2 pl přes 50 do 100 m2</t>
  </si>
  <si>
    <t>1498756238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</si>
  <si>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</si>
  <si>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https://podminky.urs.cz/item/CS_URS_2023_02/596811121</t>
  </si>
  <si>
    <t>(dl20+dl30)*1,03</t>
  </si>
  <si>
    <t>59248005</t>
  </si>
  <si>
    <t>dlažba plošná betonová chodníková 300x300x50mm přírodní</t>
  </si>
  <si>
    <t>1762708431</t>
  </si>
  <si>
    <t>dl30*1,03</t>
  </si>
  <si>
    <t>139,06*1,03 'Přepočtené koeficientem množství</t>
  </si>
  <si>
    <t>59245021</t>
  </si>
  <si>
    <t>dlažba tvar čtverec betonová 200x200x60mm přírodní</t>
  </si>
  <si>
    <t>-769568758</t>
  </si>
  <si>
    <t>dl20*1,03</t>
  </si>
  <si>
    <t>138,236*1,03 'Přepočtené koeficientem množství</t>
  </si>
  <si>
    <t>893215121</t>
  </si>
  <si>
    <t>Šachtice pro čistící rohož obestavěný prostor do 0,75 m3 se stěnami z betonu s poklopem</t>
  </si>
  <si>
    <t>-1213846799</t>
  </si>
  <si>
    <t>https://podminky.urs.cz/item/CS_URS_2023_02/893215121</t>
  </si>
  <si>
    <t>vnější čistící rohož komplet - vana včetně zakrytí</t>
  </si>
  <si>
    <t>1,24*0,74*0,3</t>
  </si>
  <si>
    <t>4,24*0,74*0,3</t>
  </si>
  <si>
    <t>915000001</t>
  </si>
  <si>
    <t>Dmtž, repase, zpětmtž branky bočního vstupu</t>
  </si>
  <si>
    <t>2083800321</t>
  </si>
  <si>
    <t>916231213</t>
  </si>
  <si>
    <t>Osazení chodníkového obrubníku betonového stojatého s boční opěrou do lože z betonu prostého</t>
  </si>
  <si>
    <t>1152247886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</si>
  <si>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</si>
  <si>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https://podminky.urs.cz/item/CS_URS_2023_02/916231213</t>
  </si>
  <si>
    <t>59217016</t>
  </si>
  <si>
    <t>obrubník betonový chodníkový 1000x80x250mm</t>
  </si>
  <si>
    <t>-1765958937</t>
  </si>
  <si>
    <t>58,225*1,02 'Přepočtené koeficientem množství</t>
  </si>
  <si>
    <t>Různé dokončovací konstrukce a práce inženýrských staveb</t>
  </si>
  <si>
    <t>935112211</t>
  </si>
  <si>
    <t>Osazení příkopového žlabu do betonu tl 100 mm z betonových tvárnic š 800 mm</t>
  </si>
  <si>
    <t>-1373522978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</si>
  <si>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</si>
  <si>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https://podminky.urs.cz/item/CS_URS_2023_02/935112211</t>
  </si>
  <si>
    <t>59227029</t>
  </si>
  <si>
    <t>žlabovka příkopová betonová 500x680x60mm</t>
  </si>
  <si>
    <t>-1447447142</t>
  </si>
  <si>
    <t>16,9</t>
  </si>
  <si>
    <t>966008212</t>
  </si>
  <si>
    <t>Bourání odvodňovacího žlabu z betonových příkopových tvárnic š přes 500 do 800 mm</t>
  </si>
  <si>
    <t>1604624009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</si>
  <si>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</si>
  <si>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https://podminky.urs.cz/item/CS_URS_2023_02/966008212</t>
  </si>
  <si>
    <t>odvodňovací žlab</t>
  </si>
  <si>
    <t>16,90</t>
  </si>
  <si>
    <t>997013111</t>
  </si>
  <si>
    <t>Vnitrostaveništní doprava suti a vybouraných hmot pro budovy v do 6 m s použitím mechanizace</t>
  </si>
  <si>
    <t>-1130200667</t>
  </si>
  <si>
    <t>Vnitrostaveništní doprava suti a vybouraných hmot vodorovně do 50 m svisle s použitím mechanizace pro budovy a haly výšky do 6 m</t>
  </si>
  <si>
    <t>https://podminky.urs.cz/item/CS_URS_2023_02/997013111</t>
  </si>
  <si>
    <t>bourání ve dvoře, 40% množství</t>
  </si>
  <si>
    <t>360,498*0,4</t>
  </si>
  <si>
    <t>997221561</t>
  </si>
  <si>
    <t>Vodorovná doprava suti z kusových materiálů do 1 km</t>
  </si>
  <si>
    <t>-1616580317</t>
  </si>
  <si>
    <t>Vodorovná doprava suti bez naložení, ale se složením a s hrubým urovnáním z kusových materiálů, na vzdálenost do 1 km</t>
  </si>
  <si>
    <t>https://podminky.urs.cz/item/CS_URS_2023_02/997221561</t>
  </si>
  <si>
    <t>997221569</t>
  </si>
  <si>
    <t>Příplatek ZKD 1 km u vodorovné dopravy suti z kusových materiálů</t>
  </si>
  <si>
    <t>186846503</t>
  </si>
  <si>
    <t>Vodorovná doprava suti bez naložení, ale se složením a s hrubým urovnáním Příplatek k ceně za každý další i započatý 1 km přes 1 km</t>
  </si>
  <si>
    <t>https://podminky.urs.cz/item/CS_URS_2023_02/997221569</t>
  </si>
  <si>
    <t>360,498*9 'Přepočtené koeficientem množství</t>
  </si>
  <si>
    <t>997221625</t>
  </si>
  <si>
    <t>Poplatek za uložení na skládce (skládkovné) stavebního odpadu železobetonového kód odpadu 17 01 01</t>
  </si>
  <si>
    <t>866102795</t>
  </si>
  <si>
    <t>https://podminky.urs.cz/item/CS_URS_2023_02/997221625</t>
  </si>
  <si>
    <t>50,8+39,8+11,93+5,91</t>
  </si>
  <si>
    <t>997221645</t>
  </si>
  <si>
    <t>Poplatek za uložení na skládce (skládkovné) odpadu asfaltového bez dehtu kód odpadu 17 03 02</t>
  </si>
  <si>
    <t>1231620392</t>
  </si>
  <si>
    <t>Poplatek za uložení stavebního odpadu na skládce (skládkovné) asfaltového bez obsahu dehtu zatříděného do Katalogu odpadů pod kódem 17 03 02</t>
  </si>
  <si>
    <t>https://podminky.urs.cz/item/CS_URS_2023_02/997221645</t>
  </si>
  <si>
    <t>27,04</t>
  </si>
  <si>
    <t>997221655</t>
  </si>
  <si>
    <t>Poplatek za uložení na skládce (skládkovné) zeminy a kamení kód odpadu 17 05 04</t>
  </si>
  <si>
    <t>-667226008</t>
  </si>
  <si>
    <t>https://podminky.urs.cz/item/CS_URS_2023_02/997221655</t>
  </si>
  <si>
    <t>360,498-108,44-27,04</t>
  </si>
  <si>
    <t>998223011</t>
  </si>
  <si>
    <t>Přesun hmot pro pozemní komunikace s krytem dlážděným</t>
  </si>
  <si>
    <t>1822329880</t>
  </si>
  <si>
    <t>Přesun hmot pro pozemní komunikace s krytem dlážděným dopravní vzdálenost do 200 m jakékoliv délky objektu</t>
  </si>
  <si>
    <t>https://podminky.urs.cz/item/CS_URS_2023_02/998223011</t>
  </si>
  <si>
    <t>762</t>
  </si>
  <si>
    <t>Konstrukce tesařské</t>
  </si>
  <si>
    <t>762951017</t>
  </si>
  <si>
    <t>Montáž podkladního roštu terasy z volně položených dřevoplastových nebo Al profilů osové vzdálenosti podpěr přes 300 do 500 mm</t>
  </si>
  <si>
    <t>1491995778</t>
  </si>
  <si>
    <t>Montáž terasy podkladního roštu, z profilů dřevoplastových nebo hliníkových, osové vzdálenosti podpěr volně položených, osové vzdálenosti podpěr přes 300 do 500 mm</t>
  </si>
  <si>
    <t>https://podminky.urs.cz/item/CS_URS_2023_02/762951017</t>
  </si>
  <si>
    <t>prkno*1,03</t>
  </si>
  <si>
    <t>60791138</t>
  </si>
  <si>
    <t>profil podkladový dřevoplastový pro terasová dřevoplastová prkna 50x50mm</t>
  </si>
  <si>
    <t>-1462755107</t>
  </si>
  <si>
    <t>4,872*3,78 'Přepočtené koeficientem množství</t>
  </si>
  <si>
    <t>762952046</t>
  </si>
  <si>
    <t>Montáž teras z prken š do 140 mm se skrytými sparami z dřevoplastu skrytým spojem na podkladní dřevoplastový rošt</t>
  </si>
  <si>
    <t>1128717334</t>
  </si>
  <si>
    <t>Montáž terasy nášlapné vrstvy z prken z dřevoplastu spojovaných skrytými spojkami na podkladní rošt dřevoplastový, šířky do 140 mm se skrytou spárou</t>
  </si>
  <si>
    <t>https://podminky.urs.cz/item/CS_URS_2023_02/762952046</t>
  </si>
  <si>
    <t>4,872</t>
  </si>
  <si>
    <t>60791113</t>
  </si>
  <si>
    <t>prkno terasové dřevoplastové s překrytými spárami š 140 mm tl 22mm</t>
  </si>
  <si>
    <t>931231109</t>
  </si>
  <si>
    <t>4,872*7,884 'Přepočtené koeficientem množství</t>
  </si>
  <si>
    <t>998762101</t>
  </si>
  <si>
    <t>Přesun hmot tonážní pro kce tesařské v objektech v do 6 m</t>
  </si>
  <si>
    <t>1944587143</t>
  </si>
  <si>
    <t>Přesun hmot pro konstrukce tesařské stanovený z hmotnosti přesunovaného materiálu vodorovná dopravní vzdálenost do 50 m v objektech výšky do 6 m</t>
  </si>
  <si>
    <t>https://podminky.urs.cz/item/CS_URS_2023_02/998762101</t>
  </si>
  <si>
    <t>783401303</t>
  </si>
  <si>
    <t>Bezoplachové odrezivění klempířských konstrukcí před provedením nátěru</t>
  </si>
  <si>
    <t>44244222</t>
  </si>
  <si>
    <t>Příprava podkladu klempířských konstrukcí před provedením nátěru odrezivěním odrezovačem bezoplachovým</t>
  </si>
  <si>
    <t>https://podminky.urs.cz/item/CS_URS_2023_02/783401303</t>
  </si>
  <si>
    <t xml:space="preserve">"hlavy anglických dvorků"  (5,88+5,89+8,07+13,46+1,25)*0,35</t>
  </si>
  <si>
    <t>783401311</t>
  </si>
  <si>
    <t>Odmaštění klempířských konstrukcí vodou ředitelným odmašťovačem před provedením nátěru</t>
  </si>
  <si>
    <t>-860555920</t>
  </si>
  <si>
    <t>Příprava podkladu klempířských konstrukcí před provedením nátěru odmaštěním odmašťovačem vodou ředitelným</t>
  </si>
  <si>
    <t>https://podminky.urs.cz/item/CS_URS_2023_02/783401311</t>
  </si>
  <si>
    <t>12,093</t>
  </si>
  <si>
    <t>783414203</t>
  </si>
  <si>
    <t>Základní antikorozní jednonásobný syntetický samozákladující nátěr klempířských konstrukcí</t>
  </si>
  <si>
    <t>13258949</t>
  </si>
  <si>
    <t>Základní antikorozní nátěr klempířských konstrukcí jednonásobný syntetický samozákladující</t>
  </si>
  <si>
    <t>https://podminky.urs.cz/item/CS_URS_2023_02/783414203</t>
  </si>
  <si>
    <t>-2031496800</t>
  </si>
  <si>
    <t xml:space="preserve">"zábradlí"  zábr</t>
  </si>
  <si>
    <t>783601713</t>
  </si>
  <si>
    <t>Odmaštění vodou ředitelným odmašťovačem potrubí DN do 50 mm</t>
  </si>
  <si>
    <t>-1472846891</t>
  </si>
  <si>
    <t>Příprava podkladu armatur a kovových potrubí před provedením nátěru potrubí do DN 50 mm odmaštěním, odmašťovačem vodou ředitelným</t>
  </si>
  <si>
    <t>https://podminky.urs.cz/item/CS_URS_2023_02/783601713</t>
  </si>
  <si>
    <t>783617613</t>
  </si>
  <si>
    <t>Krycí dvojnásobný syntetický samozákladující nátěr potrubí DN do 50 mm</t>
  </si>
  <si>
    <t>187767344</t>
  </si>
  <si>
    <t>Krycí nátěr (email) armatur a kovových potrubí potrubí do DN 50 mm dvojnásobný syntetický samozákladující</t>
  </si>
  <si>
    <t>https://podminky.urs.cz/item/CS_URS_2023_02/783617613</t>
  </si>
  <si>
    <t>SO 04 - Oprava opěrné stěny</t>
  </si>
  <si>
    <t xml:space="preserve">    767 - Konstrukce zámečnické</t>
  </si>
  <si>
    <t xml:space="preserve">    782 - Dokončovací práce - obklady z kamene</t>
  </si>
  <si>
    <t>132151101</t>
  </si>
  <si>
    <t>Hloubení rýh nezapažených š do 800 mm v hornině třídy těžitelnosti I skupiny 1 a 2 objem do 20 m3 strojně</t>
  </si>
  <si>
    <t>-24780982</t>
  </si>
  <si>
    <t>Hloubení nezapažených rýh šířky do 800 mm strojně s urovnáním dna do předepsaného profilu a spádu v hornině třídy těžitelnosti I skupiny 1 a 2 do 20 m3</t>
  </si>
  <si>
    <t>https://podminky.urs.cz/item/CS_URS_2023_02/132151101</t>
  </si>
  <si>
    <t>výkop pro zeď</t>
  </si>
  <si>
    <t>(9,72+12,77+5,0)*0,5*0,7*1,1</t>
  </si>
  <si>
    <t>174151102</t>
  </si>
  <si>
    <t>Zásyp v prostoru s omezeným pohybem stroje sypaninou se zhutněním</t>
  </si>
  <si>
    <t>350295989</t>
  </si>
  <si>
    <t>Zásyp sypaninou z jakékoliv horniny strojně s uložením výkopku ve vrstvách se zhutněním v prostorách s omezeným pohybem stroje s urovnáním povrchu zásypu</t>
  </si>
  <si>
    <t>https://podminky.urs.cz/item/CS_URS_2023_02/174151102</t>
  </si>
  <si>
    <t>odpočet trativod</t>
  </si>
  <si>
    <t>-(9,72+12,77+5,0+4,5)*0,3*0,4*1,1</t>
  </si>
  <si>
    <t>Výplň odvodňovacích žeber nebo trativodů kamenivem hrubým drceným frakce 16 až 63 mm</t>
  </si>
  <si>
    <t>-514252155</t>
  </si>
  <si>
    <t>(9,72+12,77+5,0+4,5)*0,3*0,3*1,1</t>
  </si>
  <si>
    <t>212532111</t>
  </si>
  <si>
    <t>Lože pro trativody z kameniva hrubého drceného</t>
  </si>
  <si>
    <t>-1723709088</t>
  </si>
  <si>
    <t>https://podminky.urs.cz/item/CS_URS_2023_02/212532111</t>
  </si>
  <si>
    <t>(9,72+12,77+5,0+4,5)*0,1*0,3*1,1</t>
  </si>
  <si>
    <t>212755214</t>
  </si>
  <si>
    <t>Trativody z drenážních trubek plastových flexibilních D 100 mm bez lože</t>
  </si>
  <si>
    <t>-676117140</t>
  </si>
  <si>
    <t>Trativody bez lože z drenážních trubek plastových flexibilních D 100 mm</t>
  </si>
  <si>
    <t>https://podminky.urs.cz/item/CS_URS_2023_02/212755214</t>
  </si>
  <si>
    <t>(9,72+12,77+5,0+4,5)*1,1</t>
  </si>
  <si>
    <t>274321411</t>
  </si>
  <si>
    <t>Základové pasy ze ŽB bez zvýšených nároků na prostředí tř. C 20/25</t>
  </si>
  <si>
    <t>-945551763</t>
  </si>
  <si>
    <t>Základy z betonu železového (bez výztuže) pasy z betonu bez zvláštních nároků na prostředí tř. C 20/25</t>
  </si>
  <si>
    <t>https://podminky.urs.cz/item/CS_URS_2023_02/274321411</t>
  </si>
  <si>
    <t>zarovnání základů zdi a schodišť</t>
  </si>
  <si>
    <t>8,177</t>
  </si>
  <si>
    <t>274352241</t>
  </si>
  <si>
    <t>Zřízení bednění základových pasů kruhového r přes 4 m</t>
  </si>
  <si>
    <t>-1721204489</t>
  </si>
  <si>
    <t>Bednění základů pasů kruhové nebo obloukové poloměru přes 4 m zřízení</t>
  </si>
  <si>
    <t>https://podminky.urs.cz/item/CS_URS_2023_02/274352241</t>
  </si>
  <si>
    <t>18,8*2*0,3</t>
  </si>
  <si>
    <t>274352242</t>
  </si>
  <si>
    <t>Odstranění bednění základových pasů kruhového r přes 4 m</t>
  </si>
  <si>
    <t>-1616292220</t>
  </si>
  <si>
    <t>Bednění základů pasů kruhové nebo obloukové poloměru přes 4 m odstranění</t>
  </si>
  <si>
    <t>https://podminky.urs.cz/item/CS_URS_2023_02/274352242</t>
  </si>
  <si>
    <t>274362021</t>
  </si>
  <si>
    <t>Výztuž základových pasů svařovanými sítěmi Kari</t>
  </si>
  <si>
    <t>1516992244</t>
  </si>
  <si>
    <t>Výztuž základů pasů ze svařovaných sítí z drátů typu KARI</t>
  </si>
  <si>
    <t>https://podminky.urs.cz/item/CS_URS_2023_02/274362021</t>
  </si>
  <si>
    <t>8,177*90/1000</t>
  </si>
  <si>
    <t>311113154</t>
  </si>
  <si>
    <t>Nosná zeď tl přes 250 do 300 mm z hladkých tvárnic ztraceného bednění včetně výplně z betonu tř. C 25/30</t>
  </si>
  <si>
    <t>-510756170</t>
  </si>
  <si>
    <t>Nadzákladové zdi z tvárnic ztraceného bednění betonových hladkých, včetně výplně z betonu třídy C 25/30, tloušťky zdiva přes 250 do 300 mm</t>
  </si>
  <si>
    <t>https://podminky.urs.cz/item/CS_URS_2023_02/311113154</t>
  </si>
  <si>
    <t>zeď pod úrovní terasy, výměry převzaty z CAD</t>
  </si>
  <si>
    <t>(9,72+12,77)*0,8*1,05</t>
  </si>
  <si>
    <t>311213222</t>
  </si>
  <si>
    <t>Zdivo nadzákladové z lomového kamene štípaného nebo ručně vybíraného na maltu z pravidelných kamenů (na vazbu) objemu 1 kusu kamene přes 0,02 m3, šířka spáry přes 4 do 10 mm; VČETNĚ DODÁVKY KAMENŮ</t>
  </si>
  <si>
    <t>-558457332</t>
  </si>
  <si>
    <t>https://podminky.urs.cz/item/CS_URS_2023_02/311213222</t>
  </si>
  <si>
    <t>obvodová zeď terasy; výměra převzata z CAD zaměření</t>
  </si>
  <si>
    <t>13,37*1,8</t>
  </si>
  <si>
    <t xml:space="preserve">"odpočet ztracené bednění"  -18,892*0,3</t>
  </si>
  <si>
    <t xml:space="preserve">"zdivo z nových kamenů - 10%"  -18,398*0,9</t>
  </si>
  <si>
    <t>311213222a</t>
  </si>
  <si>
    <t>Zdivo nadzákladové z lomového kamene štípaného nebo ručně vybíraného na maltu z pravidelných kamenů (na vazbu) objemu 1 kusu kamene přes 0,02 m3, šířka spáry přes 4 do 10 mm; POUZE MONTÁŽ</t>
  </si>
  <si>
    <t>588365413</t>
  </si>
  <si>
    <t xml:space="preserve">"zdivo z původních kamenů - 90%"  -18,398*0,1</t>
  </si>
  <si>
    <t>311213912</t>
  </si>
  <si>
    <t>Příplatek k cenám zdění zdiva z kamene na maltu za oboustranné lícování zdiva</t>
  </si>
  <si>
    <t>1863994809</t>
  </si>
  <si>
    <t>Zdivo nadzákladové z lomového kamene štípaného nebo ručně vybíraného na maltu Příplatek k cenám za lícování zdiva oboustranné</t>
  </si>
  <si>
    <t>https://podminky.urs.cz/item/CS_URS_2023_02/311213912</t>
  </si>
  <si>
    <t>311213921</t>
  </si>
  <si>
    <t>Příplatek k cenám zdění zdiva z kamene na maltu za vytvoření hrany rohu/koutu</t>
  </si>
  <si>
    <t>2118684291</t>
  </si>
  <si>
    <t>Zdivo nadzákladové z lomového kamene štípaného nebo ručně vybíraného na maltu Příplatek k cenám za vytvoření hrany rohu/koutu</t>
  </si>
  <si>
    <t>https://podminky.urs.cz/item/CS_URS_2023_02/311213921</t>
  </si>
  <si>
    <t>1,8*2</t>
  </si>
  <si>
    <t>311213922</t>
  </si>
  <si>
    <t>Příplatek k cenám zdění zdiva z kamene na maltu za vytvoření hrany nároží</t>
  </si>
  <si>
    <t>2095303235</t>
  </si>
  <si>
    <t>Zdivo nadzákladové z lomového kamene štípaného nebo ručně vybíraného na maltu Příplatek k cenám za vytvoření hrany nároží</t>
  </si>
  <si>
    <t>https://podminky.urs.cz/item/CS_URS_2023_02/311213922</t>
  </si>
  <si>
    <t>0,9*9</t>
  </si>
  <si>
    <t>311213923</t>
  </si>
  <si>
    <t>Příplatek k cenám zdění zdiva z kamene na maltu za dodávku a mtž trubek Cu 200/15mm cca po 2m</t>
  </si>
  <si>
    <t>-1417726978</t>
  </si>
  <si>
    <t>311361821</t>
  </si>
  <si>
    <t>Výztuž nosných zdí betonářskou ocelí 10 505</t>
  </si>
  <si>
    <t>-1521013813</t>
  </si>
  <si>
    <t>Výztuž nadzákladových zdí nosných svislých nebo odkloněných od svislice, rovných nebo oblých z betonářské oceli 10 505 (R) nebo BSt 500</t>
  </si>
  <si>
    <t>https://podminky.urs.cz/item/CS_URS_2023_02/311361821</t>
  </si>
  <si>
    <t>výtuž ztraceného bednění</t>
  </si>
  <si>
    <t>((9,72+12,77)*0,8*1,05*0,3)*50/1000</t>
  </si>
  <si>
    <t>312231118</t>
  </si>
  <si>
    <t>Zdivo výplňové z cihel dl 290 mm P7 až 15 na MC 15</t>
  </si>
  <si>
    <t>199331776</t>
  </si>
  <si>
    <t>Zdivo z cihel pálených výplňové z cihel plných dl. 290 mm P 7 až 15, na maltu MC-15</t>
  </si>
  <si>
    <t>https://podminky.urs.cz/item/CS_URS_2023_02/312231118</t>
  </si>
  <si>
    <t>boční zídky schodišť</t>
  </si>
  <si>
    <t>0,8*0,45*0,6*3</t>
  </si>
  <si>
    <t>411324444</t>
  </si>
  <si>
    <t>Stropy deskové ze ŽB pohledového tř. C 25/30</t>
  </si>
  <si>
    <t>-606721947</t>
  </si>
  <si>
    <t>Stropy z betonu železového (bez výztuže) pohledového stropů deskových, plochých střech, desek balkonových, desek hřibových stropů včetně hlavic hřibových sloupů tř. C 25/30</t>
  </si>
  <si>
    <t>https://podminky.urs.cz/item/CS_URS_2023_02/411324444</t>
  </si>
  <si>
    <t>hlava boční zídky hlavního schodiště, povrch filcovaný</t>
  </si>
  <si>
    <t>2,1*0,6*0,1*2</t>
  </si>
  <si>
    <t>411352011</t>
  </si>
  <si>
    <t>Zřízení bednění pravoúhlých hlavic tl přes 5 do 25 cm bez podpěrné kce</t>
  </si>
  <si>
    <t>878378836</t>
  </si>
  <si>
    <t>Bednění stropních konstrukcí - bez podpěrné konstrukce hlavic pravoúhlých tloušťky hlavice pod spodní líc stropní desky přes 5 do 25 cm zřízení</t>
  </si>
  <si>
    <t>https://podminky.urs.cz/item/CS_URS_2023_02/411352011</t>
  </si>
  <si>
    <t>(2,1+0,6)*2*0,2*2</t>
  </si>
  <si>
    <t>411352012</t>
  </si>
  <si>
    <t>Odstranění bednění pravoúhlých hlavic tl přes 5 do 25 cm bez podpěrné kce</t>
  </si>
  <si>
    <t>1081062991</t>
  </si>
  <si>
    <t>Bednění stropních konstrukcí - bez podpěrné konstrukce hlavic pravoúhlých tloušťky hlavice pod spodní líc stropní desky přes 5 do 25 cm odstranění</t>
  </si>
  <si>
    <t>https://podminky.urs.cz/item/CS_URS_2023_02/411352012</t>
  </si>
  <si>
    <t>411362021</t>
  </si>
  <si>
    <t>Výztuž stropů svařovanými sítěmi Kari</t>
  </si>
  <si>
    <t>1888460971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</si>
  <si>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</si>
  <si>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https://podminky.urs.cz/item/CS_URS_2023_02/411362021</t>
  </si>
  <si>
    <t>0,252*90/1000</t>
  </si>
  <si>
    <t>622331141</t>
  </si>
  <si>
    <t>Cementová omítka štuková dvouvrstvá vnějších stěn nanášená ručně</t>
  </si>
  <si>
    <t>-1879558142</t>
  </si>
  <si>
    <t>Omítka cementová vnějších ploch nanášená ručně dvouvrstvá, tloušťky jádrové omítky do 15 mm a tloušťky štuku do 3 mm štuková stěn</t>
  </si>
  <si>
    <t>https://podminky.urs.cz/item/CS_URS_2023_02/622331141</t>
  </si>
  <si>
    <t>(0,8*0,45+0,8*0,6*2+0,6*0,45)*3</t>
  </si>
  <si>
    <t>622631011</t>
  </si>
  <si>
    <t>Spárování spárovací maltou vnějších pohledových ploch stěn z tvárnic nebo kamene</t>
  </si>
  <si>
    <t>1781039082</t>
  </si>
  <si>
    <t>Spárování vnějších ploch pohledového zdiva z tvárnic nebo kamene, spárovací maltou stěn</t>
  </si>
  <si>
    <t>https://podminky.urs.cz/item/CS_URS_2023_02/622631011</t>
  </si>
  <si>
    <t>zeď nad úrovní terasy, výměry převzaty z CAD</t>
  </si>
  <si>
    <t>(9,72+12,77+0,62*2)*(0,9+1,7)*1,03</t>
  </si>
  <si>
    <t>961021311</t>
  </si>
  <si>
    <t>Bourání základů ze zdiva kamenného</t>
  </si>
  <si>
    <t>1881765976</t>
  </si>
  <si>
    <t>Bourání základů ze zdiva kamenného na jakoukoli maltu</t>
  </si>
  <si>
    <t>https://podminky.urs.cz/item/CS_URS_2023_02/961021311</t>
  </si>
  <si>
    <t>svrchní část základů zdi a schodišť; výměra převzata z CAD</t>
  </si>
  <si>
    <t>((13,37+9,74)+7,03+5,21+3,59)*0,2*1,05</t>
  </si>
  <si>
    <t>962022391</t>
  </si>
  <si>
    <t>Bourání zdiva nadzákladového kamenného na MV nebo MVC přes 1 m3 k dalšímu použití</t>
  </si>
  <si>
    <t>968933702</t>
  </si>
  <si>
    <t>Bourání zdiva nadzákladového kamenného na maltu vápennou nebo vápenocementovou, objemu přes 1 m3</t>
  </si>
  <si>
    <t>https://podminky.urs.cz/item/CS_URS_2023_02/962022391</t>
  </si>
  <si>
    <t>962023390</t>
  </si>
  <si>
    <t>Bourání zdiva nadzákladového smíšeného na MV nebo MVC do 1 m3</t>
  </si>
  <si>
    <t>1648990144</t>
  </si>
  <si>
    <t>Bourání zdiva nadzákladového smíšeného na maltu vápennou nebo vápenocementovou, objemu do 1 m3</t>
  </si>
  <si>
    <t>https://podminky.urs.cz/item/CS_URS_2023_02/962023390</t>
  </si>
  <si>
    <t>963022819</t>
  </si>
  <si>
    <t>Bourání kamenných schodišťových stupňů oblých, rovných nebo kosých zhotovených na místě k dalšímu použití</t>
  </si>
  <si>
    <t>-62108056</t>
  </si>
  <si>
    <t>https://podminky.urs.cz/item/CS_URS_2023_02/963022819</t>
  </si>
  <si>
    <t>schodiště terasy</t>
  </si>
  <si>
    <t>6,5+5,8+5,2*3</t>
  </si>
  <si>
    <t>4,5+4,0*4</t>
  </si>
  <si>
    <t>4,8+4,0*2</t>
  </si>
  <si>
    <t>3,5+2,8*3</t>
  </si>
  <si>
    <t>963051113</t>
  </si>
  <si>
    <t>Bourání ŽB stropů deskových tl přes 80 mm</t>
  </si>
  <si>
    <t>-1437644402</t>
  </si>
  <si>
    <t>Bourání železobetonových stropů deskových, tl. přes 80 mm</t>
  </si>
  <si>
    <t>https://podminky.urs.cz/item/CS_URS_2023_02/963051113</t>
  </si>
  <si>
    <t>hlava boční zídky hlavního schodiště</t>
  </si>
  <si>
    <t>979000001</t>
  </si>
  <si>
    <t>Dmtž, dočasné uskladnění, zpětmtž mobiliáře Kociánka</t>
  </si>
  <si>
    <t>-559213054</t>
  </si>
  <si>
    <t>Očištění povrchu vybouraných kamenů tlakovou vodou</t>
  </si>
  <si>
    <t>979071141</t>
  </si>
  <si>
    <t>Očištění povrchu vybouraných kamenů oškrabáním</t>
  </si>
  <si>
    <t>524149152</t>
  </si>
  <si>
    <t>https://podminky.urs.cz/item/CS_URS_2023_02/979071141</t>
  </si>
  <si>
    <t xml:space="preserve">63,549*2,5  "2,5 násobek lícové plochy zdi" </t>
  </si>
  <si>
    <t>979071143</t>
  </si>
  <si>
    <t>2143794420</t>
  </si>
  <si>
    <t>https://podminky.urs.cz/item/CS_URS_2023_02/979071143</t>
  </si>
  <si>
    <t>997221551</t>
  </si>
  <si>
    <t>Vodorovná doprava suti ze sypkých materiálů do 1 km</t>
  </si>
  <si>
    <t>10150945</t>
  </si>
  <si>
    <t>Vodorovná doprava suti bez naložení, ale se složením a s hrubým urovnáním ze sypkých materiálů, na vzdálenost do 1 km</t>
  </si>
  <si>
    <t>https://podminky.urs.cz/item/CS_URS_2023_02/997221551</t>
  </si>
  <si>
    <t>suť na skládku</t>
  </si>
  <si>
    <t>91,030-54-8,187</t>
  </si>
  <si>
    <t>997221559</t>
  </si>
  <si>
    <t>Příplatek ZKD 1 km u vodorovné dopravy suti ze sypkých materiálů</t>
  </si>
  <si>
    <t>-1759005349</t>
  </si>
  <si>
    <t>https://podminky.urs.cz/item/CS_URS_2023_02/997221559</t>
  </si>
  <si>
    <t>28,843</t>
  </si>
  <si>
    <t>28,843*9 'Přepočtené koeficientem množství</t>
  </si>
  <si>
    <t>Vodorovná doprava vybouraných hmot do 1 km</t>
  </si>
  <si>
    <t>1447370799</t>
  </si>
  <si>
    <t>kameny a schody na meziskládku a zpět</t>
  </si>
  <si>
    <t>54+8,187</t>
  </si>
  <si>
    <t>317179895</t>
  </si>
  <si>
    <t>-570914106</t>
  </si>
  <si>
    <t>711161212</t>
  </si>
  <si>
    <t>Izolace proti zemní vlhkosti nopovou fólií svislá, nopek v 8,0 mm, tl do 0,6 mm</t>
  </si>
  <si>
    <t>-654278676</t>
  </si>
  <si>
    <t>Izolace proti zemní vlhkosti a beztlakové vodě nopovými fóliemi na ploše svislé S vrstva ochranná, odvětrávací a drenážní výška nopku 8,0 mm, tl. fólie do 0,6 mm</t>
  </si>
  <si>
    <t>https://podminky.urs.cz/item/CS_URS_2023_02/711161212</t>
  </si>
  <si>
    <t>(9,72+12,77+5,0)*1,4*1,15</t>
  </si>
  <si>
    <t>998711101</t>
  </si>
  <si>
    <t>Přesun hmot tonážní pro izolace proti vodě, vlhkosti a plynům v objektech v do 6 m</t>
  </si>
  <si>
    <t>1622109031</t>
  </si>
  <si>
    <t>Přesun hmot pro izolace proti vodě, vlhkosti a plynům stanovený z hmotnosti přesunovaného materiálu vodorovná dopravní vzdálenost do 50 m v objektech výšky do 6 m</t>
  </si>
  <si>
    <t>https://podminky.urs.cz/item/CS_URS_2023_02/998711101</t>
  </si>
  <si>
    <t>767</t>
  </si>
  <si>
    <t>Konstrukce zámečnické</t>
  </si>
  <si>
    <t>767996702</t>
  </si>
  <si>
    <t>Demontáž atypických zámečnických konstrukcí řezáním hm jednotlivých dílů přes 50 do 100 kg</t>
  </si>
  <si>
    <t>899639933</t>
  </si>
  <si>
    <t>Demontáž ostatních zámečnických konstrukcí řezáním o hmotnosti jednotlivých dílů přes 50 do 100 kg</t>
  </si>
  <si>
    <t>https://podminky.urs.cz/item/CS_URS_2023_02/767996702</t>
  </si>
  <si>
    <t>stožáry vlajkové</t>
  </si>
  <si>
    <t>80*2</t>
  </si>
  <si>
    <t>782</t>
  </si>
  <si>
    <t>Dokončovací práce - obklady z kamene</t>
  </si>
  <si>
    <t>782994922</t>
  </si>
  <si>
    <t>Obklady z kamene oprava - nátěr impregnační a zpevňující</t>
  </si>
  <si>
    <t>-748444630</t>
  </si>
  <si>
    <t>Obklady z kamene oprava - ostatní práce nátěr impregnační a zpevňující</t>
  </si>
  <si>
    <t>https://podminky.urs.cz/item/CS_URS_2023_02/782994922</t>
  </si>
  <si>
    <t>998782101</t>
  </si>
  <si>
    <t>Přesun hmot tonážní pro obklady kamenné v objektech v do 6 m</t>
  </si>
  <si>
    <t>203359514</t>
  </si>
  <si>
    <t>Přesun hmot pro obklady kamenné stanovený z hmotnosti přesunovaného materiálu vodorovná dopravní vzdálenost do 50 m v objektech výšky do 6 m</t>
  </si>
  <si>
    <t>https://podminky.urs.cz/item/CS_URS_2023_02/998782101</t>
  </si>
  <si>
    <t>p002</t>
  </si>
  <si>
    <t>plocha podlahy m 002</t>
  </si>
  <si>
    <t>72,44</t>
  </si>
  <si>
    <t>SO 05 - Oprava podlahy gymnastického sálu</t>
  </si>
  <si>
    <t xml:space="preserve">    775 - Podlahy skládané</t>
  </si>
  <si>
    <t xml:space="preserve">    787 - Dokončovací práce - zasklívání</t>
  </si>
  <si>
    <t>-910192852</t>
  </si>
  <si>
    <t>505011298</t>
  </si>
  <si>
    <t>1922763010</t>
  </si>
  <si>
    <t>0,247*9 'Přepočtené koeficientem množství</t>
  </si>
  <si>
    <t>-1948132518</t>
  </si>
  <si>
    <t>762511294</t>
  </si>
  <si>
    <t>Podlahové kce podkladové dvouvrstvé z desek OSB tl 2x15 mm broušených na pero a drážku šroubovaných</t>
  </si>
  <si>
    <t>-739184432</t>
  </si>
  <si>
    <t>Podlahové konstrukce podkladové z dřevoštěpkových desek OSB dvouvrstvých šroubovaných na pero a drážku 2x15 mm</t>
  </si>
  <si>
    <t>https://podminky.urs.cz/item/CS_URS_2023_02/762511294</t>
  </si>
  <si>
    <t xml:space="preserve">"schodiště"  (0,38+0,1215)*2</t>
  </si>
  <si>
    <t xml:space="preserve">"podlaha"  p002</t>
  </si>
  <si>
    <t>762512225</t>
  </si>
  <si>
    <t>Montáž podlahové kce podkladové z desek dřevotřískových nebo cementotřískových lepených na dřevo</t>
  </si>
  <si>
    <t>-205648443</t>
  </si>
  <si>
    <t>Podlahové konstrukce podkladové montáž z desek dřevotřískových, dřevoštěpkových nebo cementotřískových na podklad dřevěný lepením</t>
  </si>
  <si>
    <t>https://podminky.urs.cz/item/CS_URS_2023_02/762512225</t>
  </si>
  <si>
    <t>762512261</t>
  </si>
  <si>
    <t>Montáž podlahové kce podkladového roštu</t>
  </si>
  <si>
    <t>-1941794177</t>
  </si>
  <si>
    <t>Podlahové konstrukce podkladové montáž roštu podkladového</t>
  </si>
  <si>
    <t>https://podminky.urs.cz/item/CS_URS_2023_02/762512261</t>
  </si>
  <si>
    <t>(p002/0,6+9,02*2)*1,03</t>
  </si>
  <si>
    <t>60512125</t>
  </si>
  <si>
    <t>hranol stavební řezivo průřezu do 120cm2 do dl 6m</t>
  </si>
  <si>
    <t>-103424055</t>
  </si>
  <si>
    <t>(p002/0,6+9,02*2)*1,03*0,04*0,12</t>
  </si>
  <si>
    <t>762595001</t>
  </si>
  <si>
    <t>Spojovací prostředky pro položení dřevěných podlah a zakrytí kanálů</t>
  </si>
  <si>
    <t>-1935098519</t>
  </si>
  <si>
    <t>Spojovací prostředky podlah a podkladových konstrukcí hřebíky, vruty</t>
  </si>
  <si>
    <t>https://podminky.urs.cz/item/CS_URS_2023_02/762595001</t>
  </si>
  <si>
    <t>-1711962133</t>
  </si>
  <si>
    <t>998762181</t>
  </si>
  <si>
    <t>Příplatek k přesunu hmot tonážní 762 prováděný bez použití mechanizace</t>
  </si>
  <si>
    <t>-914635364</t>
  </si>
  <si>
    <t>Přesun hmot pro konstrukce tesařské stanovený z hmotnosti přesunovaného materiálu Příplatek k cenám za přesun prováděný bez použití mechanizace pro jakoukoliv výšku objektu</t>
  </si>
  <si>
    <t>https://podminky.urs.cz/item/CS_URS_2023_02/998762181</t>
  </si>
  <si>
    <t>763797101</t>
  </si>
  <si>
    <t>Montáž dřevostaveb spárování tmelem</t>
  </si>
  <si>
    <t>-1620861092</t>
  </si>
  <si>
    <t>Montáž ostatních dílců spárování tmelením</t>
  </si>
  <si>
    <t>https://podminky.urs.cz/item/CS_URS_2023_02/763797101</t>
  </si>
  <si>
    <t>p002*2*1,05</t>
  </si>
  <si>
    <t>23152004</t>
  </si>
  <si>
    <t>tmel na bázi polymerní disperze plniv a emulgátorů na spáry dřevěných podlah</t>
  </si>
  <si>
    <t>litr</t>
  </si>
  <si>
    <t>976859141</t>
  </si>
  <si>
    <t>152,124*0,07 'Přepočtené koeficientem množství</t>
  </si>
  <si>
    <t>-1434582524</t>
  </si>
  <si>
    <t>998763381</t>
  </si>
  <si>
    <t>Příplatek k přesunu hmot tonážní 763 SDK prováděný bez použití mechanizace</t>
  </si>
  <si>
    <t>-593036529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</si>
  <si>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</si>
  <si>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https://podminky.urs.cz/item/CS_URS_2023_02/998763381</t>
  </si>
  <si>
    <t>76600001</t>
  </si>
  <si>
    <t>Úprava stávajícího obkladu pod okny DETAIL 02</t>
  </si>
  <si>
    <t>1342316072</t>
  </si>
  <si>
    <t>1,5*6</t>
  </si>
  <si>
    <t>775</t>
  </si>
  <si>
    <t>Podlahy skládané</t>
  </si>
  <si>
    <t>775591191</t>
  </si>
  <si>
    <t>Montáž podložky vyrovnávací a tlumící pro plovoucí podlahy</t>
  </si>
  <si>
    <t>-1752168187</t>
  </si>
  <si>
    <t>Ostatní prvky pro plovoucí podlahy montáž podložky vyrovnávací a tlumící</t>
  </si>
  <si>
    <t>https://podminky.urs.cz/item/CS_URS_2023_02/775591191</t>
  </si>
  <si>
    <t>p002*0,1</t>
  </si>
  <si>
    <t>27245104</t>
  </si>
  <si>
    <t>deska hladká recyklovaná pryž tl 11,5mm černá</t>
  </si>
  <si>
    <t>-78667995</t>
  </si>
  <si>
    <t>7,244*1,08 'Přepočtené koeficientem množství</t>
  </si>
  <si>
    <t>998775101</t>
  </si>
  <si>
    <t>Přesun hmot tonážní pro podlahy dřevěné v objektech v do 6 m</t>
  </si>
  <si>
    <t>-377606216</t>
  </si>
  <si>
    <t>Přesun hmot pro podlahy skládané stanovený z hmotnosti přesunovaného materiálu vodorovná dopravní vzdálenost do 50 m v objektech výšky do 6 m</t>
  </si>
  <si>
    <t>https://podminky.urs.cz/item/CS_URS_2023_02/998775101</t>
  </si>
  <si>
    <t>998775181</t>
  </si>
  <si>
    <t>Příplatek k přesunu hmot tonážní 775 prováděný bez použití mechanizace</t>
  </si>
  <si>
    <t>-1146753718</t>
  </si>
  <si>
    <t>Přesun hmot pro podlahy skládané stanovený z hmotnosti přesunovaného materiálu Příplatek k cenám za přesun prováděný bez použití mechanizace pro jakoukoliv výšku objektu</t>
  </si>
  <si>
    <t>https://podminky.urs.cz/item/CS_URS_2023_02/998775181</t>
  </si>
  <si>
    <t>78719405</t>
  </si>
  <si>
    <t>1725292288</t>
  </si>
  <si>
    <t>-1589958755</t>
  </si>
  <si>
    <t>28411131</t>
  </si>
  <si>
    <t>PVC vinyl sportovní tl 7,5mm, hořlavost Cfl-s1, absobce dopadu P1, vertikální deformace ≤2, tření 80-110, odraz míče ≥90, otěr ≤350, náraz ≥8, bodová deformace ≤0,5</t>
  </si>
  <si>
    <t>728855861</t>
  </si>
  <si>
    <t>72,44*1,1 'Přepočtené koeficientem množství</t>
  </si>
  <si>
    <t>1517427289</t>
  </si>
  <si>
    <t>p002/1,5*1,05</t>
  </si>
  <si>
    <t>-1726458452</t>
  </si>
  <si>
    <t xml:space="preserve">"002"  2,1*2</t>
  </si>
  <si>
    <t>-1657214178</t>
  </si>
  <si>
    <t>49,56*1,03</t>
  </si>
  <si>
    <t>776411211</t>
  </si>
  <si>
    <t>Montáž tahaných obvodových soklíků z PVC výšky do 80 mm</t>
  </si>
  <si>
    <t>646049414</t>
  </si>
  <si>
    <t>Montáž soklíků tahaných (fabiony) z PVC obvodových, výšky do 80 mm</t>
  </si>
  <si>
    <t>https://podminky.urs.cz/item/CS_URS_2023_02/776411211</t>
  </si>
  <si>
    <t>-399202874</t>
  </si>
  <si>
    <t>51,047*0,092 'Přepočtené koeficientem množství</t>
  </si>
  <si>
    <t>776411213</t>
  </si>
  <si>
    <t>Montáž tahaných soklíků z PVC vnitřních rohů</t>
  </si>
  <si>
    <t>-590714039</t>
  </si>
  <si>
    <t>Montáž soklíků tahaných (fabiony) z PVC vnitřních rohů</t>
  </si>
  <si>
    <t>https://podminky.urs.cz/item/CS_URS_2023_02/776411213</t>
  </si>
  <si>
    <t>6*2+4+3</t>
  </si>
  <si>
    <t>-1615623328</t>
  </si>
  <si>
    <t>19*0,02875 'Přepočtené koeficientem množství</t>
  </si>
  <si>
    <t>776411214</t>
  </si>
  <si>
    <t>Montáž tahaných soklíků z PVC vnějších rohů</t>
  </si>
  <si>
    <t>-314464480</t>
  </si>
  <si>
    <t>Montáž soklíků tahaných (fabiony) z PVC vnějších rohů</t>
  </si>
  <si>
    <t>https://podminky.urs.cz/item/CS_URS_2023_02/776411214</t>
  </si>
  <si>
    <t>6*2+3+4*2</t>
  </si>
  <si>
    <t>1404632244</t>
  </si>
  <si>
    <t>23*0,02875 'Přepočtené koeficientem množství</t>
  </si>
  <si>
    <t>776421111</t>
  </si>
  <si>
    <t>Montáž obvodových lišt lepením</t>
  </si>
  <si>
    <t>-1497461216</t>
  </si>
  <si>
    <t>Montáž lišt obvodových lepených</t>
  </si>
  <si>
    <t>https://podminky.urs.cz/item/CS_URS_2023_02/776421111</t>
  </si>
  <si>
    <t>28342005</t>
  </si>
  <si>
    <t>lišta ukončovací z PVC 12,5mm</t>
  </si>
  <si>
    <t>690001017</t>
  </si>
  <si>
    <t>72,44*1,02 'Přepočtené koeficientem množství</t>
  </si>
  <si>
    <t>-1786297439</t>
  </si>
  <si>
    <t>2,1*3</t>
  </si>
  <si>
    <t>Odstranění zbytků lepidla z podkladu povlakových podlah broušením</t>
  </si>
  <si>
    <t>1732478638</t>
  </si>
  <si>
    <t>79610606</t>
  </si>
  <si>
    <t>2,1*2*0,3</t>
  </si>
  <si>
    <t>1640974648</t>
  </si>
  <si>
    <t>28342160</t>
  </si>
  <si>
    <t>hrana schodová s lemovým ukončením z PVC 30x35x3mm</t>
  </si>
  <si>
    <t>2042629848</t>
  </si>
  <si>
    <t>6,3*1,02 'Přepočtené koeficientem množství</t>
  </si>
  <si>
    <t>556929999</t>
  </si>
  <si>
    <t>998776181</t>
  </si>
  <si>
    <t>Příplatek k přesunu hmot tonážní 776 prováděný bez použití mechanizace</t>
  </si>
  <si>
    <t>1504621335</t>
  </si>
  <si>
    <t>Přesun hmot pro podlahy povlakové stanovený z hmotnosti přesunovaného materiálu Příplatek k cenám za přesun prováděný bez použití mechanizace pro jakoukoliv výšku objektu</t>
  </si>
  <si>
    <t>https://podminky.urs.cz/item/CS_URS_2023_02/998776181</t>
  </si>
  <si>
    <t>783213011</t>
  </si>
  <si>
    <t>Napouštěcí jednonásobný syntetický biocidní nátěr tesařských prvků nezabudovaných do konstrukce</t>
  </si>
  <si>
    <t>-1049802589</t>
  </si>
  <si>
    <t>Preventivní napouštěcí nátěr tesařských prvků proti dřevokazným houbám, hmyzu a plísním nezabudovaných do konstrukce jednonásobný syntetický</t>
  </si>
  <si>
    <t>https://podminky.urs.cz/item/CS_URS_2023_02/783213011</t>
  </si>
  <si>
    <t>podkladní rošt</t>
  </si>
  <si>
    <t>(p002/0,6+9,02*2)*1,03*(0,04+0,12)*2</t>
  </si>
  <si>
    <t>787</t>
  </si>
  <si>
    <t>Dokončovací práce - zasklívání</t>
  </si>
  <si>
    <t>78700001</t>
  </si>
  <si>
    <t>Dmtž a zpětná mtž zrcadel na stěnu</t>
  </si>
  <si>
    <t>996223308</t>
  </si>
  <si>
    <t>5,0*2,0</t>
  </si>
  <si>
    <t>SO 06 - Náhrada sdruženého uzemnění</t>
  </si>
  <si>
    <t>D1 - C21M - Elektromontáže</t>
  </si>
  <si>
    <t>D2 - VRN</t>
  </si>
  <si>
    <t>D3 - Materiály</t>
  </si>
  <si>
    <t>D4 - Práce v HZS</t>
  </si>
  <si>
    <t>D1</t>
  </si>
  <si>
    <t>C21M - Elektromontáže</t>
  </si>
  <si>
    <t>210220011</t>
  </si>
  <si>
    <t>asfaltový nátěr svárů - spojek</t>
  </si>
  <si>
    <t>210220021</t>
  </si>
  <si>
    <t>uzemnění v zemi FeZn do 120 mm2 vč. svorek, propojení a izolace spojů</t>
  </si>
  <si>
    <t>210220022</t>
  </si>
  <si>
    <t>uzemnění v zemi FeZn průměru 8-10mm vč. svorek, propojení a izolace spojů</t>
  </si>
  <si>
    <t>210220301</t>
  </si>
  <si>
    <t>svorky hromosvodové do 2 šroubu (SS, SR 03)</t>
  </si>
  <si>
    <t>ks</t>
  </si>
  <si>
    <t>210220302</t>
  </si>
  <si>
    <t>svorky hromosvodové nad 2 šrouby -(SZ,SK)</t>
  </si>
  <si>
    <t>210220372</t>
  </si>
  <si>
    <t>zaváděcí tyč s držáky do zdiva</t>
  </si>
  <si>
    <t>210220401</t>
  </si>
  <si>
    <t>označení svodu štítky smalt/umělá hmota</t>
  </si>
  <si>
    <t>D2</t>
  </si>
  <si>
    <t>VRN</t>
  </si>
  <si>
    <t>01</t>
  </si>
  <si>
    <t>podružný materiál 5%</t>
  </si>
  <si>
    <t>02</t>
  </si>
  <si>
    <t>Cestovné, úklid, odvoz na skládku</t>
  </si>
  <si>
    <t>03</t>
  </si>
  <si>
    <t>Podíl přidružených výkonů 6% z C21M a navázaného materiálu</t>
  </si>
  <si>
    <t>D3</t>
  </si>
  <si>
    <t>Materiály</t>
  </si>
  <si>
    <t>1005954</t>
  </si>
  <si>
    <t>Svorka SR 03 litina FeZn pro spojení páska/drát (litina)</t>
  </si>
  <si>
    <t>KS</t>
  </si>
  <si>
    <t>1006615</t>
  </si>
  <si>
    <t>Svorka SJ 01 FeZn k tyči jímací 18mm a vodiči 8-10mm</t>
  </si>
  <si>
    <t>1006631</t>
  </si>
  <si>
    <t>Svorka SZ zkušební litina/litina</t>
  </si>
  <si>
    <t>1008910</t>
  </si>
  <si>
    <t>Pásovina zemnící 30/4 FeZn (pouze po balení 25kg)</t>
  </si>
  <si>
    <t>KG</t>
  </si>
  <si>
    <t>1011764</t>
  </si>
  <si>
    <t xml:space="preserve">Drát zemnící FeZn 10   1kg=1,61m</t>
  </si>
  <si>
    <t>1065629</t>
  </si>
  <si>
    <t>Štítek označovací č.1</t>
  </si>
  <si>
    <t>1094301</t>
  </si>
  <si>
    <t>Držák tyče jímací a ochranné trubky s vrutem DJD cp</t>
  </si>
  <si>
    <t>3038490</t>
  </si>
  <si>
    <t>Tyč zemnící TZ 1,5 V375</t>
  </si>
  <si>
    <t>7122001</t>
  </si>
  <si>
    <t>Sprej ochranný izolační gumoasfalt Scotch 1600 /400ml 3M</t>
  </si>
  <si>
    <t>9047699</t>
  </si>
  <si>
    <t xml:space="preserve">Krytka a distanční podložka DEHN 5/37mm , plast šedý  276006</t>
  </si>
  <si>
    <t>D4</t>
  </si>
  <si>
    <t>Práce v HZS</t>
  </si>
  <si>
    <t>Pol1</t>
  </si>
  <si>
    <t>Demontáž původního uzemnění</t>
  </si>
  <si>
    <t>hod.</t>
  </si>
  <si>
    <t>Pol2</t>
  </si>
  <si>
    <t>Průběžná fotodokumentac během montáže</t>
  </si>
  <si>
    <t>Pol3</t>
  </si>
  <si>
    <t>Úprava napojení stávajícího hromosvodu</t>
  </si>
  <si>
    <t>Pol4</t>
  </si>
  <si>
    <t>Výchozí revize</t>
  </si>
  <si>
    <t>Pol5</t>
  </si>
  <si>
    <t>Zabezpečení pracoviště</t>
  </si>
  <si>
    <t>Pol6</t>
  </si>
  <si>
    <t>Zakreslení skutečného stavu</t>
  </si>
  <si>
    <t>Pol7</t>
  </si>
  <si>
    <t>Zemní práce ručně</t>
  </si>
  <si>
    <t>VON - Vedlejší a ostatní ...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</si>
  <si>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</si>
  <si>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</si>
  <si>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</si>
  <si>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</si>
  <si>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</si>
  <si>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Vedlejší rozpočtové náklady</t>
  </si>
  <si>
    <t>VRN.01</t>
  </si>
  <si>
    <t>Označení stavby (D+M osazení informační tabule s uvedením názvu stavby, investora stavby, zhotovitele stavby, uvedením termínu a realizace stavby, uvedení kontaktu na odpovědného stavbyvedoucího)</t>
  </si>
  <si>
    <t>VRN.03</t>
  </si>
  <si>
    <t>Náklady zhotovitele na nutné konzultace se zpracovatelem PD při realizaci stavby</t>
  </si>
  <si>
    <t>VRN.04</t>
  </si>
  <si>
    <t>Provedení sond do stávající konstrukcí objektů před zahájením bouracích a demoličních prací</t>
  </si>
  <si>
    <t>VRN.05</t>
  </si>
  <si>
    <t>Zajištění vyjádření správců sítí vč. příslušných poplatků</t>
  </si>
  <si>
    <t>VRN.06</t>
  </si>
  <si>
    <t>Vytýčení podzemních vedení technického vybavení - vytýčení inženýrských sítí na staveništi jejich správci s případným provedením průzkumných sond, zpětné předání inženýrských sítí jednotlivým vlastníkům/správcům, náklady na aktualizaci vyjádření k existen</t>
  </si>
  <si>
    <t>Vytýčení podzemních vedení technického vybavení - vytýčení inženýrských sítí na staveništi jejich správci s případným provedením průzkumných sond, zpětné předání inženýrských sítí jednotlivým vlastníkům/správcům, náklady na aktualizaci vyjádření k existenci sítí</t>
  </si>
  <si>
    <t>VRN.07</t>
  </si>
  <si>
    <t>Průběžné čištění veřejných komunikací znečištěných zhotovitelem stavby při její realizaci, čištění vozidel při výjezdu ze stavby, průběžné kropení celého staveniště proti prašnosti</t>
  </si>
  <si>
    <t>VRN.08</t>
  </si>
  <si>
    <t>Ochrana chodců u výkopů zábranami a přechodovými lávkami se zábradlím</t>
  </si>
  <si>
    <t>VRN.09</t>
  </si>
  <si>
    <t>Pořizování fotodokumentace stavby včetně pasportizace před zahájením stavby (ze stejných míst)</t>
  </si>
  <si>
    <t>VRN.10</t>
  </si>
  <si>
    <t>Zkoušky míry zhutnění pláně vozovek a chodníků, násypů, zásypů, obsypů a konstrukčních vrstev vozovky a chodníků dle požadavků projektu stavby a správců podzemních sítí</t>
  </si>
  <si>
    <t>VRN.11</t>
  </si>
  <si>
    <t>Zaměření veškerých nadzemních a podzemních objektů, potrubních vedení a kabelových rozvodů</t>
  </si>
  <si>
    <t>VRN.12</t>
  </si>
  <si>
    <t>Projektová dokumentace skutečného provedení v 5-ti tištěných vyhotoveních a 2x v digitální formě ve formátu pdf na elektronickém záznamovém nosiči, doklady ke kolaudaci, revizní zprávy, tlakové zkoušky, prohlášení o shodě k použitým materiálům</t>
  </si>
  <si>
    <t>VRN3</t>
  </si>
  <si>
    <t>Zařízení staveniště</t>
  </si>
  <si>
    <t>030001000</t>
  </si>
  <si>
    <t>Náklady spojené s vybudováním, provozem a likvidací zařízení staveniště, 2,4% ze ZRN</t>
  </si>
  <si>
    <t>Kč</t>
  </si>
  <si>
    <t>vlastní dle zkušenosti zpracovatele</t>
  </si>
  <si>
    <t>1024</t>
  </si>
  <si>
    <t>-1077728445</t>
  </si>
  <si>
    <t>2,4/100</t>
  </si>
  <si>
    <t>VRN4</t>
  </si>
  <si>
    <t>Inženýrská činnost</t>
  </si>
  <si>
    <t>045002000</t>
  </si>
  <si>
    <t>Kompletační a koordinační činnost</t>
  </si>
  <si>
    <t>-757952630</t>
  </si>
  <si>
    <t>https://podminky.urs.cz/item/CS_URS_2023_02/045002000</t>
  </si>
  <si>
    <t>VRN5</t>
  </si>
  <si>
    <t>Finanční náklady</t>
  </si>
  <si>
    <t>051002000</t>
  </si>
  <si>
    <t>Pojištění dodavatele a pojištění díla</t>
  </si>
  <si>
    <t>-1001347282</t>
  </si>
  <si>
    <t>https://podminky.urs.cz/item/CS_URS_2023_02/051002000</t>
  </si>
  <si>
    <t>056002000</t>
  </si>
  <si>
    <t>Bankovní záruka po dobu realizace díla</t>
  </si>
  <si>
    <t>1658388519</t>
  </si>
  <si>
    <t>https://podminky.urs.cz/item/CS_URS_2023_02/056002000</t>
  </si>
  <si>
    <t>056002001</t>
  </si>
  <si>
    <t>Bankovní záruka po dobu záruční lhůty</t>
  </si>
  <si>
    <t>63221842</t>
  </si>
  <si>
    <t>VRN7</t>
  </si>
  <si>
    <t>Provozní vlivy</t>
  </si>
  <si>
    <t>071103000</t>
  </si>
  <si>
    <t>Provoz investora</t>
  </si>
  <si>
    <t>…</t>
  </si>
  <si>
    <t>833359887</t>
  </si>
  <si>
    <t>https://podminky.urs.cz/item/CS_URS_2023_02/071103000</t>
  </si>
  <si>
    <t>0,9/100</t>
  </si>
  <si>
    <t>SEZNAM FIGUR</t>
  </si>
  <si>
    <t>Výměra</t>
  </si>
  <si>
    <t xml:space="preserve"> SO 01/ D.1.1</t>
  </si>
  <si>
    <t>dle legendy místností výkres D.102</t>
  </si>
  <si>
    <t>366,22-32,64</t>
  </si>
  <si>
    <t>Použití figury:</t>
  </si>
  <si>
    <t>dle legendy místností 1pp výkres D.102</t>
  </si>
  <si>
    <t>10,94*3,22</t>
  </si>
  <si>
    <t>17,7*3,22</t>
  </si>
  <si>
    <t>30,33*3,22</t>
  </si>
  <si>
    <t>13,85*3,21</t>
  </si>
  <si>
    <t>57,45*3,22</t>
  </si>
  <si>
    <t>12,18*3,22</t>
  </si>
  <si>
    <t>24,6*1,92</t>
  </si>
  <si>
    <t>9,96*3,12</t>
  </si>
  <si>
    <t>13,28*3,23</t>
  </si>
  <si>
    <t>22,17*3,23</t>
  </si>
  <si>
    <t>9,28*2,77</t>
  </si>
  <si>
    <t>17,04*2,77</t>
  </si>
  <si>
    <t>17,62*2,77</t>
  </si>
  <si>
    <t>21,2*2,77</t>
  </si>
  <si>
    <t>25,39*2,77</t>
  </si>
  <si>
    <t>10,39*3,23</t>
  </si>
  <si>
    <t>4,54*2,77</t>
  </si>
  <si>
    <t>9,54*2,7</t>
  </si>
  <si>
    <t>9,61*2,7</t>
  </si>
  <si>
    <t>10,42*2,7</t>
  </si>
  <si>
    <t>8,89*2,7</t>
  </si>
  <si>
    <t>4,68*2,7</t>
  </si>
  <si>
    <t>4,48*2,7</t>
  </si>
  <si>
    <t>5,03*2,7</t>
  </si>
  <si>
    <t xml:space="preserve">"odpočet ker obkladů"  -obkl</t>
  </si>
  <si>
    <t>49,56*(3,435-1,6)-1,45*1,97-1,5*1,5*6</t>
  </si>
  <si>
    <t>16,1+55,64+11,99+10,68+25,82+8,6+14,5+27,91+29,1</t>
  </si>
  <si>
    <t xml:space="preserve"> SO 03</t>
  </si>
  <si>
    <t>výměra odečtena z CAD</t>
  </si>
  <si>
    <t>výměra převzata z CAD</t>
  </si>
  <si>
    <t>(14,27+18,0+9,78+9,34)*1,1</t>
  </si>
  <si>
    <t xml:space="preserve">"šatny vstup"  5,85*2+1,2*4</t>
  </si>
  <si>
    <t xml:space="preserve">"dvorky ve dvoře"  ((5,89+8,07)*3+(4+5)*1,2)*1,05</t>
  </si>
  <si>
    <t xml:space="preserve">"dvorky venku"  ((13,46+1,25)*2+(9+1)*1,2)*1,05</t>
  </si>
  <si>
    <t xml:space="preserve"> SO 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</si>
</sst>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horizontal="right" vertical="center"/>
    </xf>
    <xf numFmtId="4" fontId="29" fillId="0" borderId="0" xfId="0" applyNumberFormat="1" applyFont="1" applyBorder="1" applyAlignment="1" applyProtection="1">
      <alignment horizontal="right"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5" fillId="0" borderId="12" xfId="0" applyNumberFormat="1" applyFont="1" applyBorder="1" applyAlignment="1" applyProtection="1"/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22" xfId="0" applyFont="1" applyBorder="1" applyAlignment="1" applyProtection="1">
      <alignment horizontal="center" vertical="center"/>
    </xf>
    <xf numFmtId="49" fontId="41" fillId="0" borderId="22" xfId="0" applyNumberFormat="1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center" vertical="center" wrapText="1"/>
    </xf>
    <xf numFmtId="167" fontId="41" fillId="0" borderId="22" xfId="0" applyNumberFormat="1" applyFont="1" applyBorder="1" applyAlignment="1" applyProtection="1">
      <alignment vertical="center"/>
    </xf>
    <xf numFmtId="4" fontId="41" fillId="2" borderId="22" xfId="0" applyNumberFormat="1" applyFont="1" applyFill="1" applyBorder="1" applyAlignment="1" applyProtection="1">
      <alignment vertical="center"/>
      <protection locked="0"/>
    </xf>
    <xf numFmtId="0" fontId="42" fillId="0" borderId="22" xfId="0" applyFont="1" applyBorder="1" applyAlignment="1" applyProtection="1">
      <alignment vertical="center"/>
    </xf>
    <xf numFmtId="4" fontId="41" fillId="0" borderId="22" xfId="0" applyNumberFormat="1" applyFont="1" applyBorder="1" applyAlignment="1" applyProtection="1">
      <alignment vertical="center"/>
    </xf>
    <xf numFmtId="0" fontId="42" fillId="0" borderId="3" xfId="0" applyFont="1" applyBorder="1" applyAlignment="1">
      <alignment vertical="center"/>
    </xf>
    <xf numFmtId="0" fontId="41" fillId="2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6" xfId="0" applyFont="1" applyBorder="1" applyAlignment="1">
      <alignment horizontal="left" vertical="center" wrapText="1"/>
    </xf>
    <xf numFmtId="0" fontId="43" fillId="0" borderId="22" xfId="0" applyFont="1" applyBorder="1" applyAlignment="1">
      <alignment horizontal="left" vertical="center" wrapText="1"/>
    </xf>
    <xf numFmtId="0" fontId="43" fillId="0" borderId="22" xfId="0" applyFont="1" applyBorder="1" applyAlignment="1">
      <alignment horizontal="left" vertical="center"/>
    </xf>
    <xf numFmtId="167" fontId="43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45002000" TargetMode="External" /><Relationship Id="rId2" Type="http://schemas.openxmlformats.org/officeDocument/2006/relationships/hyperlink" Target="https://podminky.urs.cz/item/CS_URS_2023_02/051002000" TargetMode="External" /><Relationship Id="rId3" Type="http://schemas.openxmlformats.org/officeDocument/2006/relationships/hyperlink" Target="https://podminky.urs.cz/item/CS_URS_2023_02/056002000" TargetMode="External" /><Relationship Id="rId4" Type="http://schemas.openxmlformats.org/officeDocument/2006/relationships/hyperlink" Target="https://podminky.urs.cz/item/CS_URS_2023_02/071103000" TargetMode="External" /><Relationship Id="rId5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11315421" TargetMode="External" /><Relationship Id="rId2" Type="http://schemas.openxmlformats.org/officeDocument/2006/relationships/hyperlink" Target="https://podminky.urs.cz/item/CS_URS_2023_02/612315421" TargetMode="External" /><Relationship Id="rId3" Type="http://schemas.openxmlformats.org/officeDocument/2006/relationships/hyperlink" Target="https://podminky.urs.cz/item/CS_URS_2023_02/952901111" TargetMode="External" /><Relationship Id="rId4" Type="http://schemas.openxmlformats.org/officeDocument/2006/relationships/hyperlink" Target="https://podminky.urs.cz/item/CS_URS_2023_02/997013151" TargetMode="External" /><Relationship Id="rId5" Type="http://schemas.openxmlformats.org/officeDocument/2006/relationships/hyperlink" Target="https://podminky.urs.cz/item/CS_URS_2023_02/997013501" TargetMode="External" /><Relationship Id="rId6" Type="http://schemas.openxmlformats.org/officeDocument/2006/relationships/hyperlink" Target="https://podminky.urs.cz/item/CS_URS_2023_02/997013509" TargetMode="External" /><Relationship Id="rId7" Type="http://schemas.openxmlformats.org/officeDocument/2006/relationships/hyperlink" Target="https://podminky.urs.cz/item/CS_URS_2023_02/997013631" TargetMode="External" /><Relationship Id="rId8" Type="http://schemas.openxmlformats.org/officeDocument/2006/relationships/hyperlink" Target="https://podminky.urs.cz/item/CS_URS_2023_02/998011001" TargetMode="External" /><Relationship Id="rId9" Type="http://schemas.openxmlformats.org/officeDocument/2006/relationships/hyperlink" Target="https://podminky.urs.cz/item/CS_URS_2023_02/763111313" TargetMode="External" /><Relationship Id="rId10" Type="http://schemas.openxmlformats.org/officeDocument/2006/relationships/hyperlink" Target="https://podminky.urs.cz/item/CS_URS_2023_02/763181311" TargetMode="External" /><Relationship Id="rId11" Type="http://schemas.openxmlformats.org/officeDocument/2006/relationships/hyperlink" Target="https://podminky.urs.cz/item/CS_URS_2023_02/998763301" TargetMode="External" /><Relationship Id="rId12" Type="http://schemas.openxmlformats.org/officeDocument/2006/relationships/hyperlink" Target="https://podminky.urs.cz/item/CS_URS_2023_02/766660001" TargetMode="External" /><Relationship Id="rId13" Type="http://schemas.openxmlformats.org/officeDocument/2006/relationships/hyperlink" Target="https://podminky.urs.cz/item/CS_URS_2023_02/998766101" TargetMode="External" /><Relationship Id="rId14" Type="http://schemas.openxmlformats.org/officeDocument/2006/relationships/hyperlink" Target="https://podminky.urs.cz/item/CS_URS_2023_02/776111115" TargetMode="External" /><Relationship Id="rId15" Type="http://schemas.openxmlformats.org/officeDocument/2006/relationships/hyperlink" Target="https://podminky.urs.cz/item/CS_URS_2023_02/776111116" TargetMode="External" /><Relationship Id="rId16" Type="http://schemas.openxmlformats.org/officeDocument/2006/relationships/hyperlink" Target="https://podminky.urs.cz/item/CS_URS_2023_02/776111126" TargetMode="External" /><Relationship Id="rId17" Type="http://schemas.openxmlformats.org/officeDocument/2006/relationships/hyperlink" Target="https://podminky.urs.cz/item/CS_URS_2023_02/776111311" TargetMode="External" /><Relationship Id="rId18" Type="http://schemas.openxmlformats.org/officeDocument/2006/relationships/hyperlink" Target="https://podminky.urs.cz/item/CS_URS_2023_02/776111323" TargetMode="External" /><Relationship Id="rId19" Type="http://schemas.openxmlformats.org/officeDocument/2006/relationships/hyperlink" Target="https://podminky.urs.cz/item/CS_URS_2023_02/776121112" TargetMode="External" /><Relationship Id="rId20" Type="http://schemas.openxmlformats.org/officeDocument/2006/relationships/hyperlink" Target="https://podminky.urs.cz/item/CS_URS_2023_02/776121113" TargetMode="External" /><Relationship Id="rId21" Type="http://schemas.openxmlformats.org/officeDocument/2006/relationships/hyperlink" Target="https://podminky.urs.cz/item/CS_URS_2023_02/776141112" TargetMode="External" /><Relationship Id="rId22" Type="http://schemas.openxmlformats.org/officeDocument/2006/relationships/hyperlink" Target="https://podminky.urs.cz/item/CS_URS_2023_02/776141222" TargetMode="External" /><Relationship Id="rId23" Type="http://schemas.openxmlformats.org/officeDocument/2006/relationships/hyperlink" Target="https://podminky.urs.cz/item/CS_URS_2023_02/776201812" TargetMode="External" /><Relationship Id="rId24" Type="http://schemas.openxmlformats.org/officeDocument/2006/relationships/hyperlink" Target="https://podminky.urs.cz/item/CS_URS_2023_02/776211111" TargetMode="External" /><Relationship Id="rId25" Type="http://schemas.openxmlformats.org/officeDocument/2006/relationships/hyperlink" Target="https://podminky.urs.cz/item/CS_URS_2023_02/776221111" TargetMode="External" /><Relationship Id="rId26" Type="http://schemas.openxmlformats.org/officeDocument/2006/relationships/hyperlink" Target="https://podminky.urs.cz/item/CS_URS_2023_02/776223111" TargetMode="External" /><Relationship Id="rId27" Type="http://schemas.openxmlformats.org/officeDocument/2006/relationships/hyperlink" Target="https://podminky.urs.cz/item/CS_URS_2023_02/776301812" TargetMode="External" /><Relationship Id="rId28" Type="http://schemas.openxmlformats.org/officeDocument/2006/relationships/hyperlink" Target="https://podminky.urs.cz/item/CS_URS_2023_02/776410811" TargetMode="External" /><Relationship Id="rId29" Type="http://schemas.openxmlformats.org/officeDocument/2006/relationships/hyperlink" Target="https://podminky.urs.cz/item/CS_URS_2023_02/776411111" TargetMode="External" /><Relationship Id="rId30" Type="http://schemas.openxmlformats.org/officeDocument/2006/relationships/hyperlink" Target="https://podminky.urs.cz/item/CS_URS_2023_02/776430811" TargetMode="External" /><Relationship Id="rId31" Type="http://schemas.openxmlformats.org/officeDocument/2006/relationships/hyperlink" Target="https://podminky.urs.cz/item/CS_URS_2023_02/776431111" TargetMode="External" /><Relationship Id="rId32" Type="http://schemas.openxmlformats.org/officeDocument/2006/relationships/hyperlink" Target="https://podminky.urs.cz/item/CS_URS_2023_02/998776101" TargetMode="External" /><Relationship Id="rId33" Type="http://schemas.openxmlformats.org/officeDocument/2006/relationships/hyperlink" Target="https://podminky.urs.cz/item/CS_URS_2023_02/781121011" TargetMode="External" /><Relationship Id="rId34" Type="http://schemas.openxmlformats.org/officeDocument/2006/relationships/hyperlink" Target="https://podminky.urs.cz/item/CS_URS_2023_02/781161021" TargetMode="External" /><Relationship Id="rId35" Type="http://schemas.openxmlformats.org/officeDocument/2006/relationships/hyperlink" Target="https://podminky.urs.cz/item/CS_URS_2023_02/781473116" TargetMode="External" /><Relationship Id="rId36" Type="http://schemas.openxmlformats.org/officeDocument/2006/relationships/hyperlink" Target="https://podminky.urs.cz/item/CS_URS_2023_02/998781101" TargetMode="External" /><Relationship Id="rId37" Type="http://schemas.openxmlformats.org/officeDocument/2006/relationships/hyperlink" Target="https://podminky.urs.cz/item/CS_URS_2023_02/783101203" TargetMode="External" /><Relationship Id="rId38" Type="http://schemas.openxmlformats.org/officeDocument/2006/relationships/hyperlink" Target="https://podminky.urs.cz/item/CS_URS_2023_02/783101403" TargetMode="External" /><Relationship Id="rId39" Type="http://schemas.openxmlformats.org/officeDocument/2006/relationships/hyperlink" Target="https://podminky.urs.cz/item/CS_URS_2023_02/783118201" TargetMode="External" /><Relationship Id="rId40" Type="http://schemas.openxmlformats.org/officeDocument/2006/relationships/hyperlink" Target="https://podminky.urs.cz/item/CS_URS_2023_02/783301303" TargetMode="External" /><Relationship Id="rId41" Type="http://schemas.openxmlformats.org/officeDocument/2006/relationships/hyperlink" Target="https://podminky.urs.cz/item/CS_URS_2023_02/783317105" TargetMode="External" /><Relationship Id="rId42" Type="http://schemas.openxmlformats.org/officeDocument/2006/relationships/hyperlink" Target="https://podminky.urs.cz/item/CS_URS_2023_02/783601341" TargetMode="External" /><Relationship Id="rId43" Type="http://schemas.openxmlformats.org/officeDocument/2006/relationships/hyperlink" Target="https://podminky.urs.cz/item/CS_URS_2023_02/783601711" TargetMode="External" /><Relationship Id="rId44" Type="http://schemas.openxmlformats.org/officeDocument/2006/relationships/hyperlink" Target="https://podminky.urs.cz/item/CS_URS_2023_02/783614551" TargetMode="External" /><Relationship Id="rId45" Type="http://schemas.openxmlformats.org/officeDocument/2006/relationships/hyperlink" Target="https://podminky.urs.cz/item/CS_URS_2023_02/783617141" TargetMode="External" /><Relationship Id="rId46" Type="http://schemas.openxmlformats.org/officeDocument/2006/relationships/hyperlink" Target="https://podminky.urs.cz/item/CS_URS_2023_02/784111001" TargetMode="External" /><Relationship Id="rId47" Type="http://schemas.openxmlformats.org/officeDocument/2006/relationships/hyperlink" Target="https://podminky.urs.cz/item/CS_URS_2023_02/784161201" TargetMode="External" /><Relationship Id="rId48" Type="http://schemas.openxmlformats.org/officeDocument/2006/relationships/hyperlink" Target="https://podminky.urs.cz/item/CS_URS_2023_02/784171111" TargetMode="External" /><Relationship Id="rId49" Type="http://schemas.openxmlformats.org/officeDocument/2006/relationships/hyperlink" Target="https://podminky.urs.cz/item/CS_URS_2023_02/784221101" TargetMode="External" /><Relationship Id="rId50" Type="http://schemas.openxmlformats.org/officeDocument/2006/relationships/hyperlink" Target="https://podminky.urs.cz/item/CS_URS_2023_02/784321031" TargetMode="External" /><Relationship Id="rId51" Type="http://schemas.openxmlformats.org/officeDocument/2006/relationships/hyperlink" Target="https://podminky.urs.cz/item/CS_URS_2023_02/784321037" TargetMode="External" /><Relationship Id="rId52" Type="http://schemas.openxmlformats.org/officeDocument/2006/relationships/hyperlink" Target="https://podminky.urs.cz/item/CS_URS_2023_02/784321041" TargetMode="External" /><Relationship Id="rId53" Type="http://schemas.openxmlformats.org/officeDocument/2006/relationships/hyperlink" Target="https://podminky.urs.cz/item/CS_URS_2023_02/784321051" TargetMode="External" /><Relationship Id="rId5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212132" TargetMode="External" /><Relationship Id="rId2" Type="http://schemas.openxmlformats.org/officeDocument/2006/relationships/hyperlink" Target="https://podminky.urs.cz/item/CS_URS_2023_02/129001101" TargetMode="External" /><Relationship Id="rId3" Type="http://schemas.openxmlformats.org/officeDocument/2006/relationships/hyperlink" Target="https://podminky.urs.cz/item/CS_URS_2023_02/139911123" TargetMode="External" /><Relationship Id="rId4" Type="http://schemas.openxmlformats.org/officeDocument/2006/relationships/hyperlink" Target="https://podminky.urs.cz/item/CS_URS_2023_02/151101101" TargetMode="External" /><Relationship Id="rId5" Type="http://schemas.openxmlformats.org/officeDocument/2006/relationships/hyperlink" Target="https://podminky.urs.cz/item/CS_URS_2023_02/151101102" TargetMode="External" /><Relationship Id="rId6" Type="http://schemas.openxmlformats.org/officeDocument/2006/relationships/hyperlink" Target="https://podminky.urs.cz/item/CS_URS_2023_02/151101111" TargetMode="External" /><Relationship Id="rId7" Type="http://schemas.openxmlformats.org/officeDocument/2006/relationships/hyperlink" Target="https://podminky.urs.cz/item/CS_URS_2023_02/151101112" TargetMode="External" /><Relationship Id="rId8" Type="http://schemas.openxmlformats.org/officeDocument/2006/relationships/hyperlink" Target="https://podminky.urs.cz/item/CS_URS_2023_02/167111101" TargetMode="External" /><Relationship Id="rId9" Type="http://schemas.openxmlformats.org/officeDocument/2006/relationships/hyperlink" Target="https://podminky.urs.cz/item/CS_URS_2023_02/162751117" TargetMode="External" /><Relationship Id="rId10" Type="http://schemas.openxmlformats.org/officeDocument/2006/relationships/hyperlink" Target="https://podminky.urs.cz/item/CS_URS_2023_02/162751119" TargetMode="External" /><Relationship Id="rId11" Type="http://schemas.openxmlformats.org/officeDocument/2006/relationships/hyperlink" Target="https://podminky.urs.cz/item/CS_URS_2023_02/171251201" TargetMode="External" /><Relationship Id="rId12" Type="http://schemas.openxmlformats.org/officeDocument/2006/relationships/hyperlink" Target="https://podminky.urs.cz/item/CS_URS_2023_02/171201221" TargetMode="External" /><Relationship Id="rId13" Type="http://schemas.openxmlformats.org/officeDocument/2006/relationships/hyperlink" Target="https://podminky.urs.cz/item/CS_URS_2023_02/997013602" TargetMode="External" /><Relationship Id="rId14" Type="http://schemas.openxmlformats.org/officeDocument/2006/relationships/hyperlink" Target="https://podminky.urs.cz/item/CS_URS_2023_02/174111101" TargetMode="External" /><Relationship Id="rId15" Type="http://schemas.openxmlformats.org/officeDocument/2006/relationships/hyperlink" Target="https://podminky.urs.cz/item/CS_URS_2023_02/319202110" TargetMode="External" /><Relationship Id="rId16" Type="http://schemas.openxmlformats.org/officeDocument/2006/relationships/hyperlink" Target="https://podminky.urs.cz/item/CS_URS_2023_02/319202114.1" TargetMode="External" /><Relationship Id="rId17" Type="http://schemas.openxmlformats.org/officeDocument/2006/relationships/hyperlink" Target="https://podminky.urs.cz/item/CS_URS_2023_02/319202115.1" TargetMode="External" /><Relationship Id="rId18" Type="http://schemas.openxmlformats.org/officeDocument/2006/relationships/hyperlink" Target="https://podminky.urs.cz/item/CS_URS_2023_02/346272226" TargetMode="External" /><Relationship Id="rId19" Type="http://schemas.openxmlformats.org/officeDocument/2006/relationships/hyperlink" Target="https://podminky.urs.cz/item/CS_URS_2023_02/611131151" TargetMode="External" /><Relationship Id="rId20" Type="http://schemas.openxmlformats.org/officeDocument/2006/relationships/hyperlink" Target="https://podminky.urs.cz/item/CS_URS_2023_02/611324111" TargetMode="External" /><Relationship Id="rId21" Type="http://schemas.openxmlformats.org/officeDocument/2006/relationships/hyperlink" Target="https://podminky.urs.cz/item/CS_URS_2023_02/611325131" TargetMode="External" /><Relationship Id="rId22" Type="http://schemas.openxmlformats.org/officeDocument/2006/relationships/hyperlink" Target="https://podminky.urs.cz/item/CS_URS_2023_02/611325191" TargetMode="External" /><Relationship Id="rId23" Type="http://schemas.openxmlformats.org/officeDocument/2006/relationships/hyperlink" Target="https://podminky.urs.cz/item/CS_URS_2023_02/611328131" TargetMode="External" /><Relationship Id="rId24" Type="http://schemas.openxmlformats.org/officeDocument/2006/relationships/hyperlink" Target="https://podminky.urs.cz/item/CS_URS_2023_02/612131100" TargetMode="External" /><Relationship Id="rId25" Type="http://schemas.openxmlformats.org/officeDocument/2006/relationships/hyperlink" Target="https://podminky.urs.cz/item/CS_URS_2023_02/612311141" TargetMode="External" /><Relationship Id="rId26" Type="http://schemas.openxmlformats.org/officeDocument/2006/relationships/hyperlink" Target="https://podminky.urs.cz/item/CS_URS_2023_02/612311191" TargetMode="External" /><Relationship Id="rId27" Type="http://schemas.openxmlformats.org/officeDocument/2006/relationships/hyperlink" Target="https://podminky.urs.cz/item/CS_URS_2023_02/612131151" TargetMode="External" /><Relationship Id="rId28" Type="http://schemas.openxmlformats.org/officeDocument/2006/relationships/hyperlink" Target="https://podminky.urs.cz/item/CS_URS_2023_02/612324111" TargetMode="External" /><Relationship Id="rId29" Type="http://schemas.openxmlformats.org/officeDocument/2006/relationships/hyperlink" Target="https://podminky.urs.cz/item/CS_URS_2023_02/612325131" TargetMode="External" /><Relationship Id="rId30" Type="http://schemas.openxmlformats.org/officeDocument/2006/relationships/hyperlink" Target="https://podminky.urs.cz/item/CS_URS_2023_02/612325191" TargetMode="External" /><Relationship Id="rId31" Type="http://schemas.openxmlformats.org/officeDocument/2006/relationships/hyperlink" Target="https://podminky.urs.cz/item/CS_URS_2023_02/612328131" TargetMode="External" /><Relationship Id="rId32" Type="http://schemas.openxmlformats.org/officeDocument/2006/relationships/hyperlink" Target="https://podminky.urs.cz/item/CS_URS_2023_02/619995001" TargetMode="External" /><Relationship Id="rId33" Type="http://schemas.openxmlformats.org/officeDocument/2006/relationships/hyperlink" Target="https://podminky.urs.cz/item/CS_URS_2023_02/619991001" TargetMode="External" /><Relationship Id="rId34" Type="http://schemas.openxmlformats.org/officeDocument/2006/relationships/hyperlink" Target="https://podminky.urs.cz/item/CS_URS_2023_02/628195001" TargetMode="External" /><Relationship Id="rId35" Type="http://schemas.openxmlformats.org/officeDocument/2006/relationships/hyperlink" Target="https://podminky.urs.cz/item/CS_URS_2023_02/644941111" TargetMode="External" /><Relationship Id="rId36" Type="http://schemas.openxmlformats.org/officeDocument/2006/relationships/hyperlink" Target="https://podminky.urs.cz/item/CS_URS_2023_02/949101111" TargetMode="External" /><Relationship Id="rId37" Type="http://schemas.openxmlformats.org/officeDocument/2006/relationships/hyperlink" Target="https://podminky.urs.cz/item/CS_URS_2023_02/952901111" TargetMode="External" /><Relationship Id="rId38" Type="http://schemas.openxmlformats.org/officeDocument/2006/relationships/hyperlink" Target="https://podminky.urs.cz/item/CS_URS_2023_02/962031133" TargetMode="External" /><Relationship Id="rId39" Type="http://schemas.openxmlformats.org/officeDocument/2006/relationships/hyperlink" Target="https://podminky.urs.cz/item/CS_URS_2023_02/965081611" TargetMode="External" /><Relationship Id="rId40" Type="http://schemas.openxmlformats.org/officeDocument/2006/relationships/hyperlink" Target="https://podminky.urs.cz/item/CS_URS_2023_02/973031151" TargetMode="External" /><Relationship Id="rId41" Type="http://schemas.openxmlformats.org/officeDocument/2006/relationships/hyperlink" Target="https://podminky.urs.cz/item/CS_URS_2023_02/974031121" TargetMode="External" /><Relationship Id="rId42" Type="http://schemas.openxmlformats.org/officeDocument/2006/relationships/hyperlink" Target="https://podminky.urs.cz/item/CS_URS_2023_02/977131117" TargetMode="External" /><Relationship Id="rId43" Type="http://schemas.openxmlformats.org/officeDocument/2006/relationships/hyperlink" Target="https://podminky.urs.cz/item/CS_URS_2023_02/978013191" TargetMode="External" /><Relationship Id="rId44" Type="http://schemas.openxmlformats.org/officeDocument/2006/relationships/hyperlink" Target="https://podminky.urs.cz/item/CS_URS_2023_02/978059511" TargetMode="External" /><Relationship Id="rId45" Type="http://schemas.openxmlformats.org/officeDocument/2006/relationships/hyperlink" Target="https://podminky.urs.cz/item/CS_URS_2023_02/997013211" TargetMode="External" /><Relationship Id="rId46" Type="http://schemas.openxmlformats.org/officeDocument/2006/relationships/hyperlink" Target="https://podminky.urs.cz/item/CS_URS_2023_02/997013501" TargetMode="External" /><Relationship Id="rId47" Type="http://schemas.openxmlformats.org/officeDocument/2006/relationships/hyperlink" Target="https://podminky.urs.cz/item/CS_URS_2023_02/997013509" TargetMode="External" /><Relationship Id="rId48" Type="http://schemas.openxmlformats.org/officeDocument/2006/relationships/hyperlink" Target="https://podminky.urs.cz/item/CS_URS_2023_02/997013631" TargetMode="External" /><Relationship Id="rId49" Type="http://schemas.openxmlformats.org/officeDocument/2006/relationships/hyperlink" Target="https://podminky.urs.cz/item/CS_URS_2023_02/998018001" TargetMode="External" /><Relationship Id="rId50" Type="http://schemas.openxmlformats.org/officeDocument/2006/relationships/hyperlink" Target="https://podminky.urs.cz/item/CS_URS_2023_02/711131821" TargetMode="External" /><Relationship Id="rId51" Type="http://schemas.openxmlformats.org/officeDocument/2006/relationships/hyperlink" Target="https://podminky.urs.cz/item/CS_URS_2023_02/711111001" TargetMode="External" /><Relationship Id="rId52" Type="http://schemas.openxmlformats.org/officeDocument/2006/relationships/hyperlink" Target="https://podminky.urs.cz/item/CS_URS_2023_02/711141559" TargetMode="External" /><Relationship Id="rId53" Type="http://schemas.openxmlformats.org/officeDocument/2006/relationships/hyperlink" Target="https://podminky.urs.cz/item/CS_URS_2023_02/711493121" TargetMode="External" /><Relationship Id="rId54" Type="http://schemas.openxmlformats.org/officeDocument/2006/relationships/hyperlink" Target="https://podminky.urs.cz/item/CS_URS_2023_02/998711201" TargetMode="External" /><Relationship Id="rId55" Type="http://schemas.openxmlformats.org/officeDocument/2006/relationships/hyperlink" Target="https://podminky.urs.cz/item/CS_URS_2023_02/HZS2161" TargetMode="External" /><Relationship Id="rId56" Type="http://schemas.openxmlformats.org/officeDocument/2006/relationships/hyperlink" Target="https://podminky.urs.cz/item/CS_URS_2023_02/713131141" TargetMode="External" /><Relationship Id="rId57" Type="http://schemas.openxmlformats.org/officeDocument/2006/relationships/hyperlink" Target="https://podminky.urs.cz/item/CS_URS_2023_02/713191232" TargetMode="External" /><Relationship Id="rId58" Type="http://schemas.openxmlformats.org/officeDocument/2006/relationships/hyperlink" Target="https://podminky.urs.cz/item/CS_URS_2023_02/998713201" TargetMode="External" /><Relationship Id="rId59" Type="http://schemas.openxmlformats.org/officeDocument/2006/relationships/hyperlink" Target="https://podminky.urs.cz/item/CS_URS_2023_02/998741201" TargetMode="External" /><Relationship Id="rId60" Type="http://schemas.openxmlformats.org/officeDocument/2006/relationships/hyperlink" Target="https://podminky.urs.cz/item/CS_URS_2023_02/761661081" TargetMode="External" /><Relationship Id="rId61" Type="http://schemas.openxmlformats.org/officeDocument/2006/relationships/hyperlink" Target="https://podminky.urs.cz/item/CS_URS_2023_02/761661101" TargetMode="External" /><Relationship Id="rId62" Type="http://schemas.openxmlformats.org/officeDocument/2006/relationships/hyperlink" Target="https://podminky.urs.cz/item/CS_URS_2023_02/998761201" TargetMode="External" /><Relationship Id="rId63" Type="http://schemas.openxmlformats.org/officeDocument/2006/relationships/hyperlink" Target="https://podminky.urs.cz/item/CS_URS_2023_02/766411821" TargetMode="External" /><Relationship Id="rId64" Type="http://schemas.openxmlformats.org/officeDocument/2006/relationships/hyperlink" Target="https://podminky.urs.cz/item/CS_URS_2023_02/766411822" TargetMode="External" /><Relationship Id="rId65" Type="http://schemas.openxmlformats.org/officeDocument/2006/relationships/hyperlink" Target="https://podminky.urs.cz/item/CS_URS_2023_02/776410811" TargetMode="External" /><Relationship Id="rId6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97013151" TargetMode="External" /><Relationship Id="rId2" Type="http://schemas.openxmlformats.org/officeDocument/2006/relationships/hyperlink" Target="https://podminky.urs.cz/item/CS_URS_2023_02/997013501" TargetMode="External" /><Relationship Id="rId3" Type="http://schemas.openxmlformats.org/officeDocument/2006/relationships/hyperlink" Target="https://podminky.urs.cz/item/CS_URS_2023_02/997013509" TargetMode="External" /><Relationship Id="rId4" Type="http://schemas.openxmlformats.org/officeDocument/2006/relationships/hyperlink" Target="https://podminky.urs.cz/item/CS_URS_2023_02/997013631" TargetMode="External" /><Relationship Id="rId5" Type="http://schemas.openxmlformats.org/officeDocument/2006/relationships/hyperlink" Target="https://podminky.urs.cz/item/CS_URS_2023_02/722220851" TargetMode="External" /><Relationship Id="rId6" Type="http://schemas.openxmlformats.org/officeDocument/2006/relationships/hyperlink" Target="https://podminky.urs.cz/item/CS_URS_2023_02/725110811" TargetMode="External" /><Relationship Id="rId7" Type="http://schemas.openxmlformats.org/officeDocument/2006/relationships/hyperlink" Target="https://podminky.urs.cz/item/CS_URS_2023_02/725111132" TargetMode="External" /><Relationship Id="rId8" Type="http://schemas.openxmlformats.org/officeDocument/2006/relationships/hyperlink" Target="https://podminky.urs.cz/item/CS_URS_2023_02/725112002" TargetMode="External" /><Relationship Id="rId9" Type="http://schemas.openxmlformats.org/officeDocument/2006/relationships/hyperlink" Target="https://podminky.urs.cz/item/CS_URS_2023_02/725210821" TargetMode="External" /><Relationship Id="rId10" Type="http://schemas.openxmlformats.org/officeDocument/2006/relationships/hyperlink" Target="https://podminky.urs.cz/item/CS_URS_2023_02/725211602" TargetMode="External" /><Relationship Id="rId11" Type="http://schemas.openxmlformats.org/officeDocument/2006/relationships/hyperlink" Target="https://podminky.urs.cz/item/CS_URS_2023_02/725240812" TargetMode="External" /><Relationship Id="rId12" Type="http://schemas.openxmlformats.org/officeDocument/2006/relationships/hyperlink" Target="https://podminky.urs.cz/item/CS_URS_2023_02/725241111" TargetMode="External" /><Relationship Id="rId13" Type="http://schemas.openxmlformats.org/officeDocument/2006/relationships/hyperlink" Target="https://podminky.urs.cz/item/CS_URS_2023_02/725241141" TargetMode="External" /><Relationship Id="rId14" Type="http://schemas.openxmlformats.org/officeDocument/2006/relationships/hyperlink" Target="https://podminky.urs.cz/item/CS_URS_2023_02/725244522" TargetMode="External" /><Relationship Id="rId15" Type="http://schemas.openxmlformats.org/officeDocument/2006/relationships/hyperlink" Target="https://podminky.urs.cz/item/CS_URS_2023_02/725244812" TargetMode="External" /><Relationship Id="rId16" Type="http://schemas.openxmlformats.org/officeDocument/2006/relationships/hyperlink" Target="https://podminky.urs.cz/item/CS_URS_2023_02/725319111" TargetMode="External" /><Relationship Id="rId17" Type="http://schemas.openxmlformats.org/officeDocument/2006/relationships/hyperlink" Target="https://podminky.urs.cz/item/CS_URS_2023_02/725320822" TargetMode="External" /><Relationship Id="rId18" Type="http://schemas.openxmlformats.org/officeDocument/2006/relationships/hyperlink" Target="https://podminky.urs.cz/item/CS_URS_2023_02/725330820" TargetMode="External" /><Relationship Id="rId19" Type="http://schemas.openxmlformats.org/officeDocument/2006/relationships/hyperlink" Target="https://podminky.urs.cz/item/CS_URS_2023_02/725339111" TargetMode="External" /><Relationship Id="rId20" Type="http://schemas.openxmlformats.org/officeDocument/2006/relationships/hyperlink" Target="https://podminky.urs.cz/item/CS_URS_2023_02/725819401" TargetMode="External" /><Relationship Id="rId21" Type="http://schemas.openxmlformats.org/officeDocument/2006/relationships/hyperlink" Target="https://podminky.urs.cz/item/CS_URS_2023_02/725820801" TargetMode="External" /><Relationship Id="rId22" Type="http://schemas.openxmlformats.org/officeDocument/2006/relationships/hyperlink" Target="https://podminky.urs.cz/item/CS_URS_2023_02/725821315" TargetMode="External" /><Relationship Id="rId23" Type="http://schemas.openxmlformats.org/officeDocument/2006/relationships/hyperlink" Target="https://podminky.urs.cz/item/CS_URS_2023_02/725821316" TargetMode="External" /><Relationship Id="rId24" Type="http://schemas.openxmlformats.org/officeDocument/2006/relationships/hyperlink" Target="https://podminky.urs.cz/item/CS_URS_2023_02/725850800" TargetMode="External" /><Relationship Id="rId25" Type="http://schemas.openxmlformats.org/officeDocument/2006/relationships/hyperlink" Target="https://podminky.urs.cz/item/CS_URS_2023_02/725851307" TargetMode="External" /><Relationship Id="rId26" Type="http://schemas.openxmlformats.org/officeDocument/2006/relationships/hyperlink" Target="https://podminky.urs.cz/item/CS_URS_2023_02/725860811" TargetMode="External" /><Relationship Id="rId27" Type="http://schemas.openxmlformats.org/officeDocument/2006/relationships/hyperlink" Target="https://podminky.urs.cz/item/CS_URS_2023_02/725860812" TargetMode="External" /><Relationship Id="rId28" Type="http://schemas.openxmlformats.org/officeDocument/2006/relationships/hyperlink" Target="https://podminky.urs.cz/item/CS_URS_2023_02/725861102" TargetMode="External" /><Relationship Id="rId29" Type="http://schemas.openxmlformats.org/officeDocument/2006/relationships/hyperlink" Target="https://podminky.urs.cz/item/CS_URS_2023_02/725862103" TargetMode="External" /><Relationship Id="rId30" Type="http://schemas.openxmlformats.org/officeDocument/2006/relationships/hyperlink" Target="https://podminky.urs.cz/item/CS_URS_2023_02/725865312" TargetMode="External" /><Relationship Id="rId31" Type="http://schemas.openxmlformats.org/officeDocument/2006/relationships/hyperlink" Target="https://podminky.urs.cz/item/CS_URS_2023_02/998725101" TargetMode="External" /><Relationship Id="rId3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41110041" TargetMode="External" /><Relationship Id="rId2" Type="http://schemas.openxmlformats.org/officeDocument/2006/relationships/hyperlink" Target="https://podminky.urs.cz/item/CS_URS_2023_01/741110042" TargetMode="External" /><Relationship Id="rId3" Type="http://schemas.openxmlformats.org/officeDocument/2006/relationships/hyperlink" Target="https://podminky.urs.cz/item/CS_URS_2023_01/741112001" TargetMode="External" /><Relationship Id="rId4" Type="http://schemas.openxmlformats.org/officeDocument/2006/relationships/hyperlink" Target="https://podminky.urs.cz/item/CS_URS_2023_01/741121861" TargetMode="External" /><Relationship Id="rId5" Type="http://schemas.openxmlformats.org/officeDocument/2006/relationships/hyperlink" Target="https://podminky.urs.cz/item/CS_URS_2023_01/741122122" TargetMode="External" /><Relationship Id="rId6" Type="http://schemas.openxmlformats.org/officeDocument/2006/relationships/hyperlink" Target="https://podminky.urs.cz/item/CS_URS_2023_01/741122851" TargetMode="External" /><Relationship Id="rId7" Type="http://schemas.openxmlformats.org/officeDocument/2006/relationships/hyperlink" Target="https://podminky.urs.cz/item/CS_URS_2023_01/741310003" TargetMode="External" /><Relationship Id="rId8" Type="http://schemas.openxmlformats.org/officeDocument/2006/relationships/hyperlink" Target="https://podminky.urs.cz/item/CS_URS_2023_01/741313002" TargetMode="External" /><Relationship Id="rId9" Type="http://schemas.openxmlformats.org/officeDocument/2006/relationships/hyperlink" Target="https://podminky.urs.cz/item/CS_URS_2023_01/741313805" TargetMode="External" /><Relationship Id="rId10" Type="http://schemas.openxmlformats.org/officeDocument/2006/relationships/hyperlink" Target="https://podminky.urs.cz/item/CS_URS_2023_01/741316825" TargetMode="External" /><Relationship Id="rId11" Type="http://schemas.openxmlformats.org/officeDocument/2006/relationships/hyperlink" Target="https://podminky.urs.cz/item/CS_URS_2023_01/742121001" TargetMode="External" /><Relationship Id="rId12" Type="http://schemas.openxmlformats.org/officeDocument/2006/relationships/hyperlink" Target="https://podminky.urs.cz/item/CS_URS_2023_01/210220001" TargetMode="External" /><Relationship Id="rId13" Type="http://schemas.openxmlformats.org/officeDocument/2006/relationships/hyperlink" Target="https://podminky.urs.cz/item/CS_URS_2023_01/210220002" TargetMode="External" /><Relationship Id="rId14" Type="http://schemas.openxmlformats.org/officeDocument/2006/relationships/hyperlink" Target="https://podminky.urs.cz/item/CS_URS_2023_01/218220001" TargetMode="External" /><Relationship Id="rId15" Type="http://schemas.openxmlformats.org/officeDocument/2006/relationships/hyperlink" Target="https://podminky.urs.cz/item/CS_URS_2023_01/468101112" TargetMode="External" /><Relationship Id="rId16" Type="http://schemas.openxmlformats.org/officeDocument/2006/relationships/hyperlink" Target="https://podminky.urs.cz/item/CS_URS_2023_01/468111122" TargetMode="External" /><Relationship Id="rId17" Type="http://schemas.openxmlformats.org/officeDocument/2006/relationships/hyperlink" Target="https://podminky.urs.cz/item/CS_URS_2023_01/HZS3232" TargetMode="External" /><Relationship Id="rId1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1401" TargetMode="External" /><Relationship Id="rId2" Type="http://schemas.openxmlformats.org/officeDocument/2006/relationships/hyperlink" Target="https://podminky.urs.cz/item/CS_URS_2023_02/119001421" TargetMode="External" /><Relationship Id="rId3" Type="http://schemas.openxmlformats.org/officeDocument/2006/relationships/hyperlink" Target="https://podminky.urs.cz/item/CS_URS_2023_02/129001101" TargetMode="External" /><Relationship Id="rId4" Type="http://schemas.openxmlformats.org/officeDocument/2006/relationships/hyperlink" Target="https://podminky.urs.cz/item/CS_URS_2023_02/131251104" TargetMode="External" /><Relationship Id="rId5" Type="http://schemas.openxmlformats.org/officeDocument/2006/relationships/hyperlink" Target="https://podminky.urs.cz/item/CS_URS_2023_02/131251202" TargetMode="External" /><Relationship Id="rId6" Type="http://schemas.openxmlformats.org/officeDocument/2006/relationships/hyperlink" Target="https://podminky.urs.cz/item/CS_URS_2023_02/132254204" TargetMode="External" /><Relationship Id="rId7" Type="http://schemas.openxmlformats.org/officeDocument/2006/relationships/hyperlink" Target="https://podminky.urs.cz/item/CS_URS_2023_02/151201101" TargetMode="External" /><Relationship Id="rId8" Type="http://schemas.openxmlformats.org/officeDocument/2006/relationships/hyperlink" Target="https://podminky.urs.cz/item/CS_URS_2023_02/151201111" TargetMode="External" /><Relationship Id="rId9" Type="http://schemas.openxmlformats.org/officeDocument/2006/relationships/hyperlink" Target="https://podminky.urs.cz/item/CS_URS_2023_02/151201201" TargetMode="External" /><Relationship Id="rId10" Type="http://schemas.openxmlformats.org/officeDocument/2006/relationships/hyperlink" Target="https://podminky.urs.cz/item/CS_URS_2023_02/151201211" TargetMode="External" /><Relationship Id="rId11" Type="http://schemas.openxmlformats.org/officeDocument/2006/relationships/hyperlink" Target="https://podminky.urs.cz/item/CS_URS_2023_02/151201301" TargetMode="External" /><Relationship Id="rId12" Type="http://schemas.openxmlformats.org/officeDocument/2006/relationships/hyperlink" Target="https://podminky.urs.cz/item/CS_URS_2023_02/151201311" TargetMode="External" /><Relationship Id="rId13" Type="http://schemas.openxmlformats.org/officeDocument/2006/relationships/hyperlink" Target="https://podminky.urs.cz/item/CS_URS_2023_02/162751117" TargetMode="External" /><Relationship Id="rId14" Type="http://schemas.openxmlformats.org/officeDocument/2006/relationships/hyperlink" Target="https://podminky.urs.cz/item/CS_URS_2023_02/171201201" TargetMode="External" /><Relationship Id="rId15" Type="http://schemas.openxmlformats.org/officeDocument/2006/relationships/hyperlink" Target="https://podminky.urs.cz/item/CS_URS_2023_02/171201221R" TargetMode="External" /><Relationship Id="rId16" Type="http://schemas.openxmlformats.org/officeDocument/2006/relationships/hyperlink" Target="https://podminky.urs.cz/item/CS_URS_2023_02/174101101" TargetMode="External" /><Relationship Id="rId17" Type="http://schemas.openxmlformats.org/officeDocument/2006/relationships/hyperlink" Target="https://podminky.urs.cz/item/CS_URS_2023_02/175151101" TargetMode="External" /><Relationship Id="rId18" Type="http://schemas.openxmlformats.org/officeDocument/2006/relationships/hyperlink" Target="https://podminky.urs.cz/item/CS_URS_2023_02/181951112" TargetMode="External" /><Relationship Id="rId19" Type="http://schemas.openxmlformats.org/officeDocument/2006/relationships/hyperlink" Target="https://podminky.urs.cz/item/CS_URS_2023_02/211531111" TargetMode="External" /><Relationship Id="rId20" Type="http://schemas.openxmlformats.org/officeDocument/2006/relationships/hyperlink" Target="https://podminky.urs.cz/item/CS_URS_2023_02/211561111" TargetMode="External" /><Relationship Id="rId21" Type="http://schemas.openxmlformats.org/officeDocument/2006/relationships/hyperlink" Target="https://podminky.urs.cz/item/CS_URS_2023_02/359901111" TargetMode="External" /><Relationship Id="rId22" Type="http://schemas.openxmlformats.org/officeDocument/2006/relationships/hyperlink" Target="https://podminky.urs.cz/item/CS_URS_2023_02/359901211" TargetMode="External" /><Relationship Id="rId23" Type="http://schemas.openxmlformats.org/officeDocument/2006/relationships/hyperlink" Target="https://podminky.urs.cz/item/CS_URS_2023_02/451572111" TargetMode="External" /><Relationship Id="rId24" Type="http://schemas.openxmlformats.org/officeDocument/2006/relationships/hyperlink" Target="https://podminky.urs.cz/item/CS_URS_2023_02/452112112" TargetMode="External" /><Relationship Id="rId25" Type="http://schemas.openxmlformats.org/officeDocument/2006/relationships/hyperlink" Target="https://podminky.urs.cz/item/CS_URS_2023_02/452311131" TargetMode="External" /><Relationship Id="rId26" Type="http://schemas.openxmlformats.org/officeDocument/2006/relationships/hyperlink" Target="https://podminky.urs.cz/item/CS_URS_2023_02/452351101" TargetMode="External" /><Relationship Id="rId27" Type="http://schemas.openxmlformats.org/officeDocument/2006/relationships/hyperlink" Target="https://podminky.urs.cz/item/CS_URS_2023_02/830311811" TargetMode="External" /><Relationship Id="rId28" Type="http://schemas.openxmlformats.org/officeDocument/2006/relationships/hyperlink" Target="https://podminky.urs.cz/item/CS_URS_2023_02/830361811" TargetMode="External" /><Relationship Id="rId29" Type="http://schemas.openxmlformats.org/officeDocument/2006/relationships/hyperlink" Target="https://podminky.urs.cz/item/CS_URS_2023_02/871265221" TargetMode="External" /><Relationship Id="rId30" Type="http://schemas.openxmlformats.org/officeDocument/2006/relationships/hyperlink" Target="https://podminky.urs.cz/item/CS_URS_2023_02/871313121" TargetMode="External" /><Relationship Id="rId31" Type="http://schemas.openxmlformats.org/officeDocument/2006/relationships/hyperlink" Target="https://podminky.urs.cz/item/CS_URS_2023_02/871353121" TargetMode="External" /><Relationship Id="rId32" Type="http://schemas.openxmlformats.org/officeDocument/2006/relationships/hyperlink" Target="https://podminky.urs.cz/item/CS_URS_2023_02/877265211" TargetMode="External" /><Relationship Id="rId33" Type="http://schemas.openxmlformats.org/officeDocument/2006/relationships/hyperlink" Target="https://podminky.urs.cz/item/CS_URS_2023_02/877265221" TargetMode="External" /><Relationship Id="rId34" Type="http://schemas.openxmlformats.org/officeDocument/2006/relationships/hyperlink" Target="https://podminky.urs.cz/item/CS_URS_2023_02/877315211" TargetMode="External" /><Relationship Id="rId35" Type="http://schemas.openxmlformats.org/officeDocument/2006/relationships/hyperlink" Target="https://podminky.urs.cz/item/CS_URS_2023_02/877315221" TargetMode="External" /><Relationship Id="rId36" Type="http://schemas.openxmlformats.org/officeDocument/2006/relationships/hyperlink" Target="https://podminky.urs.cz/item/CS_URS_2023_02/877355211" TargetMode="External" /><Relationship Id="rId37" Type="http://schemas.openxmlformats.org/officeDocument/2006/relationships/hyperlink" Target="https://podminky.urs.cz/item/CS_URS_2023_02/877355221" TargetMode="External" /><Relationship Id="rId38" Type="http://schemas.openxmlformats.org/officeDocument/2006/relationships/hyperlink" Target="https://podminky.urs.cz/item/CS_URS_2023_02/892271111" TargetMode="External" /><Relationship Id="rId39" Type="http://schemas.openxmlformats.org/officeDocument/2006/relationships/hyperlink" Target="https://podminky.urs.cz/item/CS_URS_2023_02/892351111" TargetMode="External" /><Relationship Id="rId40" Type="http://schemas.openxmlformats.org/officeDocument/2006/relationships/hyperlink" Target="https://podminky.urs.cz/item/CS_URS_2023_02/894410101" TargetMode="External" /><Relationship Id="rId41" Type="http://schemas.openxmlformats.org/officeDocument/2006/relationships/hyperlink" Target="https://podminky.urs.cz/item/CS_URS_2023_02/894410211" TargetMode="External" /><Relationship Id="rId42" Type="http://schemas.openxmlformats.org/officeDocument/2006/relationships/hyperlink" Target="https://podminky.urs.cz/item/CS_URS_2023_02/894410212" TargetMode="External" /><Relationship Id="rId43" Type="http://schemas.openxmlformats.org/officeDocument/2006/relationships/hyperlink" Target="https://podminky.urs.cz/item/CS_URS_2023_02/894410232" TargetMode="External" /><Relationship Id="rId44" Type="http://schemas.openxmlformats.org/officeDocument/2006/relationships/hyperlink" Target="https://podminky.urs.cz/item/CS_URS_2023_02/894410302" TargetMode="External" /><Relationship Id="rId45" Type="http://schemas.openxmlformats.org/officeDocument/2006/relationships/hyperlink" Target="https://podminky.urs.cz/item/CS_URS_2023_02/894812316" TargetMode="External" /><Relationship Id="rId46" Type="http://schemas.openxmlformats.org/officeDocument/2006/relationships/hyperlink" Target="https://podminky.urs.cz/item/CS_URS_2023_02/894812318" TargetMode="External" /><Relationship Id="rId47" Type="http://schemas.openxmlformats.org/officeDocument/2006/relationships/hyperlink" Target="https://podminky.urs.cz/item/CS_URS_2023_02/894812331" TargetMode="External" /><Relationship Id="rId48" Type="http://schemas.openxmlformats.org/officeDocument/2006/relationships/hyperlink" Target="https://podminky.urs.cz/item/CS_URS_2023_02/894812339" TargetMode="External" /><Relationship Id="rId49" Type="http://schemas.openxmlformats.org/officeDocument/2006/relationships/hyperlink" Target="https://podminky.urs.cz/item/CS_URS_2023_02/894812377" TargetMode="External" /><Relationship Id="rId50" Type="http://schemas.openxmlformats.org/officeDocument/2006/relationships/hyperlink" Target="https://podminky.urs.cz/item/CS_URS_2023_02/895941343" TargetMode="External" /><Relationship Id="rId51" Type="http://schemas.openxmlformats.org/officeDocument/2006/relationships/hyperlink" Target="https://podminky.urs.cz/item/CS_URS_2023_02/895941351" TargetMode="External" /><Relationship Id="rId52" Type="http://schemas.openxmlformats.org/officeDocument/2006/relationships/hyperlink" Target="https://podminky.urs.cz/item/CS_URS_2023_02/895941367" TargetMode="External" /><Relationship Id="rId53" Type="http://schemas.openxmlformats.org/officeDocument/2006/relationships/hyperlink" Target="https://podminky.urs.cz/item/CS_URS_2023_02/897172112" TargetMode="External" /><Relationship Id="rId54" Type="http://schemas.openxmlformats.org/officeDocument/2006/relationships/hyperlink" Target="https://podminky.urs.cz/item/CS_URS_2023_02/899104112" TargetMode="External" /><Relationship Id="rId55" Type="http://schemas.openxmlformats.org/officeDocument/2006/relationships/hyperlink" Target="https://podminky.urs.cz/item/CS_URS_2023_02/899204112" TargetMode="External" /><Relationship Id="rId56" Type="http://schemas.openxmlformats.org/officeDocument/2006/relationships/hyperlink" Target="https://podminky.urs.cz/item/CS_URS_2023_02/899722113" TargetMode="External" /><Relationship Id="rId57" Type="http://schemas.openxmlformats.org/officeDocument/2006/relationships/hyperlink" Target="https://podminky.urs.cz/item/CS_URS_2023_02/997013867" TargetMode="External" /><Relationship Id="rId58" Type="http://schemas.openxmlformats.org/officeDocument/2006/relationships/hyperlink" Target="https://podminky.urs.cz/item/CS_URS_2023_02/997221571" TargetMode="External" /><Relationship Id="rId59" Type="http://schemas.openxmlformats.org/officeDocument/2006/relationships/hyperlink" Target="https://podminky.urs.cz/item/CS_URS_2023_02/997221579" TargetMode="External" /><Relationship Id="rId60" Type="http://schemas.openxmlformats.org/officeDocument/2006/relationships/hyperlink" Target="https://podminky.urs.cz/item/CS_URS_2023_02/998276101" TargetMode="External" /><Relationship Id="rId61" Type="http://schemas.openxmlformats.org/officeDocument/2006/relationships/hyperlink" Target="https://podminky.urs.cz/item/CS_URS_2023_01/721211435R" TargetMode="External" /><Relationship Id="rId62" Type="http://schemas.openxmlformats.org/officeDocument/2006/relationships/hyperlink" Target="https://podminky.urs.cz/item/CS_URS_2023_02/721242803" TargetMode="External" /><Relationship Id="rId63" Type="http://schemas.openxmlformats.org/officeDocument/2006/relationships/hyperlink" Target="https://podminky.urs.cz/item/CS_URS_2023_02/998721102" TargetMode="External" /><Relationship Id="rId6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121" TargetMode="External" /><Relationship Id="rId2" Type="http://schemas.openxmlformats.org/officeDocument/2006/relationships/hyperlink" Target="https://podminky.urs.cz/item/CS_URS_2023_02/113106131" TargetMode="External" /><Relationship Id="rId3" Type="http://schemas.openxmlformats.org/officeDocument/2006/relationships/hyperlink" Target="https://podminky.urs.cz/item/CS_URS_2023_02/113107136" TargetMode="External" /><Relationship Id="rId4" Type="http://schemas.openxmlformats.org/officeDocument/2006/relationships/hyperlink" Target="https://podminky.urs.cz/item/CS_URS_2023_02/113107182" TargetMode="External" /><Relationship Id="rId5" Type="http://schemas.openxmlformats.org/officeDocument/2006/relationships/hyperlink" Target="https://podminky.urs.cz/item/CS_URS_2023_02/113107163" TargetMode="External" /><Relationship Id="rId6" Type="http://schemas.openxmlformats.org/officeDocument/2006/relationships/hyperlink" Target="https://podminky.urs.cz/item/CS_URS_2023_02/113202111" TargetMode="External" /><Relationship Id="rId7" Type="http://schemas.openxmlformats.org/officeDocument/2006/relationships/hyperlink" Target="https://podminky.urs.cz/item/CS_URS_2023_02/181911102" TargetMode="External" /><Relationship Id="rId8" Type="http://schemas.openxmlformats.org/officeDocument/2006/relationships/hyperlink" Target="https://podminky.urs.cz/item/CS_URS_2023_02/451579777" TargetMode="External" /><Relationship Id="rId9" Type="http://schemas.openxmlformats.org/officeDocument/2006/relationships/hyperlink" Target="https://podminky.urs.cz/item/CS_URS_2023_02/564751101" TargetMode="External" /><Relationship Id="rId10" Type="http://schemas.openxmlformats.org/officeDocument/2006/relationships/hyperlink" Target="https://podminky.urs.cz/item/CS_URS_2023_02/564851012" TargetMode="External" /><Relationship Id="rId11" Type="http://schemas.openxmlformats.org/officeDocument/2006/relationships/hyperlink" Target="https://podminky.urs.cz/item/CS_URS_2023_02/564861014" TargetMode="External" /><Relationship Id="rId12" Type="http://schemas.openxmlformats.org/officeDocument/2006/relationships/hyperlink" Target="https://podminky.urs.cz/item/CS_URS_2023_02/564851011" TargetMode="External" /><Relationship Id="rId13" Type="http://schemas.openxmlformats.org/officeDocument/2006/relationships/hyperlink" Target="https://podminky.urs.cz/item/CS_URS_2023_02/565155111" TargetMode="External" /><Relationship Id="rId14" Type="http://schemas.openxmlformats.org/officeDocument/2006/relationships/hyperlink" Target="https://podminky.urs.cz/item/CS_URS_2023_02/573111112" TargetMode="External" /><Relationship Id="rId15" Type="http://schemas.openxmlformats.org/officeDocument/2006/relationships/hyperlink" Target="https://podminky.urs.cz/item/CS_URS_2023_02/573231106" TargetMode="External" /><Relationship Id="rId16" Type="http://schemas.openxmlformats.org/officeDocument/2006/relationships/hyperlink" Target="https://podminky.urs.cz/item/CS_URS_2023_02/577154211" TargetMode="External" /><Relationship Id="rId17" Type="http://schemas.openxmlformats.org/officeDocument/2006/relationships/hyperlink" Target="https://podminky.urs.cz/item/CS_URS_2023_02/581114113" TargetMode="External" /><Relationship Id="rId18" Type="http://schemas.openxmlformats.org/officeDocument/2006/relationships/hyperlink" Target="https://podminky.urs.cz/item/CS_URS_2023_02/591211111" TargetMode="External" /><Relationship Id="rId19" Type="http://schemas.openxmlformats.org/officeDocument/2006/relationships/hyperlink" Target="https://podminky.urs.cz/item/CS_URS_2023_02/596811121" TargetMode="External" /><Relationship Id="rId20" Type="http://schemas.openxmlformats.org/officeDocument/2006/relationships/hyperlink" Target="https://podminky.urs.cz/item/CS_URS_2023_02/893215121" TargetMode="External" /><Relationship Id="rId21" Type="http://schemas.openxmlformats.org/officeDocument/2006/relationships/hyperlink" Target="https://podminky.urs.cz/item/CS_URS_2023_02/916231213" TargetMode="External" /><Relationship Id="rId22" Type="http://schemas.openxmlformats.org/officeDocument/2006/relationships/hyperlink" Target="https://podminky.urs.cz/item/CS_URS_2023_02/935112211" TargetMode="External" /><Relationship Id="rId23" Type="http://schemas.openxmlformats.org/officeDocument/2006/relationships/hyperlink" Target="https://podminky.urs.cz/item/CS_URS_2023_02/966008212" TargetMode="External" /><Relationship Id="rId24" Type="http://schemas.openxmlformats.org/officeDocument/2006/relationships/hyperlink" Target="https://podminky.urs.cz/item/CS_URS_2023_02/997013111" TargetMode="External" /><Relationship Id="rId25" Type="http://schemas.openxmlformats.org/officeDocument/2006/relationships/hyperlink" Target="https://podminky.urs.cz/item/CS_URS_2023_02/997221561" TargetMode="External" /><Relationship Id="rId26" Type="http://schemas.openxmlformats.org/officeDocument/2006/relationships/hyperlink" Target="https://podminky.urs.cz/item/CS_URS_2023_02/997221569" TargetMode="External" /><Relationship Id="rId27" Type="http://schemas.openxmlformats.org/officeDocument/2006/relationships/hyperlink" Target="https://podminky.urs.cz/item/CS_URS_2023_02/997221625" TargetMode="External" /><Relationship Id="rId28" Type="http://schemas.openxmlformats.org/officeDocument/2006/relationships/hyperlink" Target="https://podminky.urs.cz/item/CS_URS_2023_02/997221645" TargetMode="External" /><Relationship Id="rId29" Type="http://schemas.openxmlformats.org/officeDocument/2006/relationships/hyperlink" Target="https://podminky.urs.cz/item/CS_URS_2023_02/997221655" TargetMode="External" /><Relationship Id="rId30" Type="http://schemas.openxmlformats.org/officeDocument/2006/relationships/hyperlink" Target="https://podminky.urs.cz/item/CS_URS_2023_02/998223011" TargetMode="External" /><Relationship Id="rId31" Type="http://schemas.openxmlformats.org/officeDocument/2006/relationships/hyperlink" Target="https://podminky.urs.cz/item/CS_URS_2023_02/762951017" TargetMode="External" /><Relationship Id="rId32" Type="http://schemas.openxmlformats.org/officeDocument/2006/relationships/hyperlink" Target="https://podminky.urs.cz/item/CS_URS_2023_02/762952046" TargetMode="External" /><Relationship Id="rId33" Type="http://schemas.openxmlformats.org/officeDocument/2006/relationships/hyperlink" Target="https://podminky.urs.cz/item/CS_URS_2023_02/998762101" TargetMode="External" /><Relationship Id="rId34" Type="http://schemas.openxmlformats.org/officeDocument/2006/relationships/hyperlink" Target="https://podminky.urs.cz/item/CS_URS_2023_02/783401303" TargetMode="External" /><Relationship Id="rId35" Type="http://schemas.openxmlformats.org/officeDocument/2006/relationships/hyperlink" Target="https://podminky.urs.cz/item/CS_URS_2023_02/783401311" TargetMode="External" /><Relationship Id="rId36" Type="http://schemas.openxmlformats.org/officeDocument/2006/relationships/hyperlink" Target="https://podminky.urs.cz/item/CS_URS_2023_02/783414203" TargetMode="External" /><Relationship Id="rId37" Type="http://schemas.openxmlformats.org/officeDocument/2006/relationships/hyperlink" Target="https://podminky.urs.cz/item/CS_URS_2023_02/783601711" TargetMode="External" /><Relationship Id="rId38" Type="http://schemas.openxmlformats.org/officeDocument/2006/relationships/hyperlink" Target="https://podminky.urs.cz/item/CS_URS_2023_02/783601713" TargetMode="External" /><Relationship Id="rId39" Type="http://schemas.openxmlformats.org/officeDocument/2006/relationships/hyperlink" Target="https://podminky.urs.cz/item/CS_URS_2023_02/783617613" TargetMode="External" /><Relationship Id="rId40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151101" TargetMode="External" /><Relationship Id="rId2" Type="http://schemas.openxmlformats.org/officeDocument/2006/relationships/hyperlink" Target="https://podminky.urs.cz/item/CS_URS_2023_02/174151102" TargetMode="External" /><Relationship Id="rId3" Type="http://schemas.openxmlformats.org/officeDocument/2006/relationships/hyperlink" Target="https://podminky.urs.cz/item/CS_URS_2023_02/211531111" TargetMode="External" /><Relationship Id="rId4" Type="http://schemas.openxmlformats.org/officeDocument/2006/relationships/hyperlink" Target="https://podminky.urs.cz/item/CS_URS_2023_02/212532111" TargetMode="External" /><Relationship Id="rId5" Type="http://schemas.openxmlformats.org/officeDocument/2006/relationships/hyperlink" Target="https://podminky.urs.cz/item/CS_URS_2023_02/212755214" TargetMode="External" /><Relationship Id="rId6" Type="http://schemas.openxmlformats.org/officeDocument/2006/relationships/hyperlink" Target="https://podminky.urs.cz/item/CS_URS_2023_02/274321411" TargetMode="External" /><Relationship Id="rId7" Type="http://schemas.openxmlformats.org/officeDocument/2006/relationships/hyperlink" Target="https://podminky.urs.cz/item/CS_URS_2023_02/274352241" TargetMode="External" /><Relationship Id="rId8" Type="http://schemas.openxmlformats.org/officeDocument/2006/relationships/hyperlink" Target="https://podminky.urs.cz/item/CS_URS_2023_02/274352242" TargetMode="External" /><Relationship Id="rId9" Type="http://schemas.openxmlformats.org/officeDocument/2006/relationships/hyperlink" Target="https://podminky.urs.cz/item/CS_URS_2023_02/274362021" TargetMode="External" /><Relationship Id="rId10" Type="http://schemas.openxmlformats.org/officeDocument/2006/relationships/hyperlink" Target="https://podminky.urs.cz/item/CS_URS_2023_02/311113154" TargetMode="External" /><Relationship Id="rId11" Type="http://schemas.openxmlformats.org/officeDocument/2006/relationships/hyperlink" Target="https://podminky.urs.cz/item/CS_URS_2023_02/311213222" TargetMode="External" /><Relationship Id="rId12" Type="http://schemas.openxmlformats.org/officeDocument/2006/relationships/hyperlink" Target="https://podminky.urs.cz/item/CS_URS_2023_02/311213912" TargetMode="External" /><Relationship Id="rId13" Type="http://schemas.openxmlformats.org/officeDocument/2006/relationships/hyperlink" Target="https://podminky.urs.cz/item/CS_URS_2023_02/311213921" TargetMode="External" /><Relationship Id="rId14" Type="http://schemas.openxmlformats.org/officeDocument/2006/relationships/hyperlink" Target="https://podminky.urs.cz/item/CS_URS_2023_02/311213922" TargetMode="External" /><Relationship Id="rId15" Type="http://schemas.openxmlformats.org/officeDocument/2006/relationships/hyperlink" Target="https://podminky.urs.cz/item/CS_URS_2023_02/311361821" TargetMode="External" /><Relationship Id="rId16" Type="http://schemas.openxmlformats.org/officeDocument/2006/relationships/hyperlink" Target="https://podminky.urs.cz/item/CS_URS_2023_02/312231118" TargetMode="External" /><Relationship Id="rId17" Type="http://schemas.openxmlformats.org/officeDocument/2006/relationships/hyperlink" Target="https://podminky.urs.cz/item/CS_URS_2023_02/411324444" TargetMode="External" /><Relationship Id="rId18" Type="http://schemas.openxmlformats.org/officeDocument/2006/relationships/hyperlink" Target="https://podminky.urs.cz/item/CS_URS_2023_02/411352011" TargetMode="External" /><Relationship Id="rId19" Type="http://schemas.openxmlformats.org/officeDocument/2006/relationships/hyperlink" Target="https://podminky.urs.cz/item/CS_URS_2023_02/411352012" TargetMode="External" /><Relationship Id="rId20" Type="http://schemas.openxmlformats.org/officeDocument/2006/relationships/hyperlink" Target="https://podminky.urs.cz/item/CS_URS_2023_02/411362021" TargetMode="External" /><Relationship Id="rId21" Type="http://schemas.openxmlformats.org/officeDocument/2006/relationships/hyperlink" Target="https://podminky.urs.cz/item/CS_URS_2023_02/622331141" TargetMode="External" /><Relationship Id="rId22" Type="http://schemas.openxmlformats.org/officeDocument/2006/relationships/hyperlink" Target="https://podminky.urs.cz/item/CS_URS_2023_02/622631011" TargetMode="External" /><Relationship Id="rId23" Type="http://schemas.openxmlformats.org/officeDocument/2006/relationships/hyperlink" Target="https://podminky.urs.cz/item/CS_URS_2023_02/961021311" TargetMode="External" /><Relationship Id="rId24" Type="http://schemas.openxmlformats.org/officeDocument/2006/relationships/hyperlink" Target="https://podminky.urs.cz/item/CS_URS_2023_02/962022391" TargetMode="External" /><Relationship Id="rId25" Type="http://schemas.openxmlformats.org/officeDocument/2006/relationships/hyperlink" Target="https://podminky.urs.cz/item/CS_URS_2023_02/962023390" TargetMode="External" /><Relationship Id="rId26" Type="http://schemas.openxmlformats.org/officeDocument/2006/relationships/hyperlink" Target="https://podminky.urs.cz/item/CS_URS_2023_02/963022819" TargetMode="External" /><Relationship Id="rId27" Type="http://schemas.openxmlformats.org/officeDocument/2006/relationships/hyperlink" Target="https://podminky.urs.cz/item/CS_URS_2023_02/963051113" TargetMode="External" /><Relationship Id="rId28" Type="http://schemas.openxmlformats.org/officeDocument/2006/relationships/hyperlink" Target="https://podminky.urs.cz/item/CS_URS_2023_02/979071141" TargetMode="External" /><Relationship Id="rId29" Type="http://schemas.openxmlformats.org/officeDocument/2006/relationships/hyperlink" Target="https://podminky.urs.cz/item/CS_URS_2023_02/979071143" TargetMode="External" /><Relationship Id="rId30" Type="http://schemas.openxmlformats.org/officeDocument/2006/relationships/hyperlink" Target="https://podminky.urs.cz/item/CS_URS_2023_02/997221551" TargetMode="External" /><Relationship Id="rId31" Type="http://schemas.openxmlformats.org/officeDocument/2006/relationships/hyperlink" Target="https://podminky.urs.cz/item/CS_URS_2023_02/997221559" TargetMode="External" /><Relationship Id="rId32" Type="http://schemas.openxmlformats.org/officeDocument/2006/relationships/hyperlink" Target="https://podminky.urs.cz/item/CS_URS_2023_02/997221571" TargetMode="External" /><Relationship Id="rId33" Type="http://schemas.openxmlformats.org/officeDocument/2006/relationships/hyperlink" Target="https://podminky.urs.cz/item/CS_URS_2023_02/997221655" TargetMode="External" /><Relationship Id="rId34" Type="http://schemas.openxmlformats.org/officeDocument/2006/relationships/hyperlink" Target="https://podminky.urs.cz/item/CS_URS_2023_02/998011001" TargetMode="External" /><Relationship Id="rId35" Type="http://schemas.openxmlformats.org/officeDocument/2006/relationships/hyperlink" Target="https://podminky.urs.cz/item/CS_URS_2023_02/711161212" TargetMode="External" /><Relationship Id="rId36" Type="http://schemas.openxmlformats.org/officeDocument/2006/relationships/hyperlink" Target="https://podminky.urs.cz/item/CS_URS_2023_02/998711101" TargetMode="External" /><Relationship Id="rId37" Type="http://schemas.openxmlformats.org/officeDocument/2006/relationships/hyperlink" Target="https://podminky.urs.cz/item/CS_URS_2023_02/767996702" TargetMode="External" /><Relationship Id="rId38" Type="http://schemas.openxmlformats.org/officeDocument/2006/relationships/hyperlink" Target="https://podminky.urs.cz/item/CS_URS_2023_02/782994922" TargetMode="External" /><Relationship Id="rId39" Type="http://schemas.openxmlformats.org/officeDocument/2006/relationships/hyperlink" Target="https://podminky.urs.cz/item/CS_URS_2023_02/998782101" TargetMode="External" /><Relationship Id="rId40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97013151" TargetMode="External" /><Relationship Id="rId2" Type="http://schemas.openxmlformats.org/officeDocument/2006/relationships/hyperlink" Target="https://podminky.urs.cz/item/CS_URS_2023_02/997013501" TargetMode="External" /><Relationship Id="rId3" Type="http://schemas.openxmlformats.org/officeDocument/2006/relationships/hyperlink" Target="https://podminky.urs.cz/item/CS_URS_2023_02/997013509" TargetMode="External" /><Relationship Id="rId4" Type="http://schemas.openxmlformats.org/officeDocument/2006/relationships/hyperlink" Target="https://podminky.urs.cz/item/CS_URS_2023_02/997013631" TargetMode="External" /><Relationship Id="rId5" Type="http://schemas.openxmlformats.org/officeDocument/2006/relationships/hyperlink" Target="https://podminky.urs.cz/item/CS_URS_2023_02/762511294" TargetMode="External" /><Relationship Id="rId6" Type="http://schemas.openxmlformats.org/officeDocument/2006/relationships/hyperlink" Target="https://podminky.urs.cz/item/CS_URS_2023_02/762512225" TargetMode="External" /><Relationship Id="rId7" Type="http://schemas.openxmlformats.org/officeDocument/2006/relationships/hyperlink" Target="https://podminky.urs.cz/item/CS_URS_2023_02/762512261" TargetMode="External" /><Relationship Id="rId8" Type="http://schemas.openxmlformats.org/officeDocument/2006/relationships/hyperlink" Target="https://podminky.urs.cz/item/CS_URS_2023_02/762595001" TargetMode="External" /><Relationship Id="rId9" Type="http://schemas.openxmlformats.org/officeDocument/2006/relationships/hyperlink" Target="https://podminky.urs.cz/item/CS_URS_2023_02/998762101" TargetMode="External" /><Relationship Id="rId10" Type="http://schemas.openxmlformats.org/officeDocument/2006/relationships/hyperlink" Target="https://podminky.urs.cz/item/CS_URS_2023_02/998762181" TargetMode="External" /><Relationship Id="rId11" Type="http://schemas.openxmlformats.org/officeDocument/2006/relationships/hyperlink" Target="https://podminky.urs.cz/item/CS_URS_2023_02/763797101" TargetMode="External" /><Relationship Id="rId12" Type="http://schemas.openxmlformats.org/officeDocument/2006/relationships/hyperlink" Target="https://podminky.urs.cz/item/CS_URS_2023_02/998763301" TargetMode="External" /><Relationship Id="rId13" Type="http://schemas.openxmlformats.org/officeDocument/2006/relationships/hyperlink" Target="https://podminky.urs.cz/item/CS_URS_2023_02/998763381" TargetMode="External" /><Relationship Id="rId14" Type="http://schemas.openxmlformats.org/officeDocument/2006/relationships/hyperlink" Target="https://podminky.urs.cz/item/CS_URS_2023_02/775591191" TargetMode="External" /><Relationship Id="rId15" Type="http://schemas.openxmlformats.org/officeDocument/2006/relationships/hyperlink" Target="https://podminky.urs.cz/item/CS_URS_2023_02/998775101" TargetMode="External" /><Relationship Id="rId16" Type="http://schemas.openxmlformats.org/officeDocument/2006/relationships/hyperlink" Target="https://podminky.urs.cz/item/CS_URS_2023_02/998775181" TargetMode="External" /><Relationship Id="rId17" Type="http://schemas.openxmlformats.org/officeDocument/2006/relationships/hyperlink" Target="https://podminky.urs.cz/item/CS_URS_2023_02/776111311" TargetMode="External" /><Relationship Id="rId18" Type="http://schemas.openxmlformats.org/officeDocument/2006/relationships/hyperlink" Target="https://podminky.urs.cz/item/CS_URS_2023_02/776201812" TargetMode="External" /><Relationship Id="rId19" Type="http://schemas.openxmlformats.org/officeDocument/2006/relationships/hyperlink" Target="https://podminky.urs.cz/item/CS_URS_2023_02/776221111" TargetMode="External" /><Relationship Id="rId20" Type="http://schemas.openxmlformats.org/officeDocument/2006/relationships/hyperlink" Target="https://podminky.urs.cz/item/CS_URS_2023_02/776223111" TargetMode="External" /><Relationship Id="rId21" Type="http://schemas.openxmlformats.org/officeDocument/2006/relationships/hyperlink" Target="https://podminky.urs.cz/item/CS_URS_2023_02/776301812" TargetMode="External" /><Relationship Id="rId22" Type="http://schemas.openxmlformats.org/officeDocument/2006/relationships/hyperlink" Target="https://podminky.urs.cz/item/CS_URS_2023_02/776410811" TargetMode="External" /><Relationship Id="rId23" Type="http://schemas.openxmlformats.org/officeDocument/2006/relationships/hyperlink" Target="https://podminky.urs.cz/item/CS_URS_2023_02/776411211" TargetMode="External" /><Relationship Id="rId24" Type="http://schemas.openxmlformats.org/officeDocument/2006/relationships/hyperlink" Target="https://podminky.urs.cz/item/CS_URS_2023_02/776411213" TargetMode="External" /><Relationship Id="rId25" Type="http://schemas.openxmlformats.org/officeDocument/2006/relationships/hyperlink" Target="https://podminky.urs.cz/item/CS_URS_2023_02/776411214" TargetMode="External" /><Relationship Id="rId26" Type="http://schemas.openxmlformats.org/officeDocument/2006/relationships/hyperlink" Target="https://podminky.urs.cz/item/CS_URS_2023_02/776421111" TargetMode="External" /><Relationship Id="rId27" Type="http://schemas.openxmlformats.org/officeDocument/2006/relationships/hyperlink" Target="https://podminky.urs.cz/item/CS_URS_2023_02/776430811" TargetMode="External" /><Relationship Id="rId28" Type="http://schemas.openxmlformats.org/officeDocument/2006/relationships/hyperlink" Target="https://podminky.urs.cz/item/CS_URS_2023_02/776111116" TargetMode="External" /><Relationship Id="rId29" Type="http://schemas.openxmlformats.org/officeDocument/2006/relationships/hyperlink" Target="https://podminky.urs.cz/item/CS_URS_2023_02/776111126" TargetMode="External" /><Relationship Id="rId30" Type="http://schemas.openxmlformats.org/officeDocument/2006/relationships/hyperlink" Target="https://podminky.urs.cz/item/CS_URS_2023_02/776431111" TargetMode="External" /><Relationship Id="rId31" Type="http://schemas.openxmlformats.org/officeDocument/2006/relationships/hyperlink" Target="https://podminky.urs.cz/item/CS_URS_2023_02/998776101" TargetMode="External" /><Relationship Id="rId32" Type="http://schemas.openxmlformats.org/officeDocument/2006/relationships/hyperlink" Target="https://podminky.urs.cz/item/CS_URS_2023_02/998776181" TargetMode="External" /><Relationship Id="rId33" Type="http://schemas.openxmlformats.org/officeDocument/2006/relationships/hyperlink" Target="https://podminky.urs.cz/item/CS_URS_2023_02/783213011" TargetMode="External" /><Relationship Id="rId3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G5" s="29" t="s">
        <v>16</v>
      </c>
      <c r="BS5" s="18" t="s">
        <v>7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G6" s="32"/>
      <c r="BS6" s="18" t="s">
        <v>7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G7" s="32"/>
      <c r="BS7" s="18" t="s">
        <v>7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G8" s="32"/>
      <c r="BS8" s="18" t="s">
        <v>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2"/>
      <c r="BS9" s="18" t="s">
        <v>7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G10" s="32"/>
      <c r="BS10" s="18" t="s">
        <v>7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G11" s="32"/>
      <c r="BS11" s="18" t="s">
        <v>7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2"/>
      <c r="BS12" s="18" t="s">
        <v>7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G13" s="32"/>
      <c r="BS13" s="18" t="s">
        <v>7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G14" s="32"/>
      <c r="BS14" s="18" t="s">
        <v>7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G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G17" s="32"/>
      <c r="BS17" s="18" t="s">
        <v>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2"/>
      <c r="BS18" s="18" t="s">
        <v>7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G19" s="32"/>
      <c r="BS19" s="18" t="s">
        <v>7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G20" s="32"/>
      <c r="BS20" s="18" t="s">
        <v>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G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G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G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G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G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ROUND(BB94,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ROUND(AX94, 2)</f>
        <v>0</v>
      </c>
      <c r="AL29" s="48"/>
      <c r="AM29" s="48"/>
      <c r="AN29" s="48"/>
      <c r="AO29" s="48"/>
      <c r="AP29" s="48"/>
      <c r="AQ29" s="48"/>
      <c r="AR29" s="51"/>
      <c r="BG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ROUND(BC94,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ROUND(AY94, 2)</f>
        <v>0</v>
      </c>
      <c r="AL30" s="48"/>
      <c r="AM30" s="48"/>
      <c r="AN30" s="48"/>
      <c r="AO30" s="48"/>
      <c r="AP30" s="48"/>
      <c r="AQ30" s="48"/>
      <c r="AR30" s="51"/>
      <c r="BG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ROUND(BD94,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G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ROUND(BE94,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G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ROUND(BF94,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G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G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G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G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G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G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G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G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G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G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G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G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G83" s="39"/>
    </row>
    <row r="84" s="4" customFormat="1" ht="12" customHeight="1">
      <c r="A84" s="4"/>
      <c r="B84" s="71"/>
      <c r="C84" s="33" t="s">
        <v>14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2022_08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G84" s="4"/>
    </row>
    <row r="85" s="5" customFormat="1" ht="36.96" customHeight="1">
      <c r="A85" s="5"/>
      <c r="B85" s="74"/>
      <c r="C85" s="75" t="s">
        <v>17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VOŠ a SŠ zdravotnická Ústí nad Orlicí - sanace suterénu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G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G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24. 7. 2023</v>
      </c>
      <c r="AN87" s="80"/>
      <c r="AO87" s="41"/>
      <c r="AP87" s="41"/>
      <c r="AQ87" s="41"/>
      <c r="AR87" s="45"/>
      <c r="BG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G88" s="39"/>
    </row>
    <row r="89" s="2" customFormat="1" ht="15.1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4"/>
      <c r="BE89" s="84"/>
      <c r="BF89" s="85"/>
      <c r="BG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8"/>
      <c r="BE90" s="88"/>
      <c r="BF90" s="89"/>
      <c r="BG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3"/>
      <c r="BG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2" t="s">
        <v>70</v>
      </c>
      <c r="BE92" s="102" t="s">
        <v>71</v>
      </c>
      <c r="BF92" s="103" t="s">
        <v>72</v>
      </c>
      <c r="BG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5"/>
      <c r="BE93" s="105"/>
      <c r="BF93" s="106"/>
      <c r="BG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ROUND(AG95+SUM(AG100:AG105),2)</f>
        <v>0</v>
      </c>
      <c r="AH94" s="110"/>
      <c r="AI94" s="110"/>
      <c r="AJ94" s="110"/>
      <c r="AK94" s="110"/>
      <c r="AL94" s="110"/>
      <c r="AM94" s="110"/>
      <c r="AN94" s="111">
        <f>SUM(AG94,AV94)</f>
        <v>0</v>
      </c>
      <c r="AO94" s="111"/>
      <c r="AP94" s="111"/>
      <c r="AQ94" s="112" t="s">
        <v>1</v>
      </c>
      <c r="AR94" s="113"/>
      <c r="AS94" s="114">
        <f>ROUND(AS95+SUM(AS100:AS105),2)</f>
        <v>0</v>
      </c>
      <c r="AT94" s="115">
        <f>ROUND(AT95+SUM(AT100:AT105),2)</f>
        <v>0</v>
      </c>
      <c r="AU94" s="116">
        <f>ROUND(AU95+SUM(AU100:AU105),2)</f>
        <v>0</v>
      </c>
      <c r="AV94" s="116">
        <f>ROUND(SUM(AX94:AY94),2)</f>
        <v>0</v>
      </c>
      <c r="AW94" s="117">
        <f>ROUND(AW95+SUM(AW100:AW105),5)</f>
        <v>0</v>
      </c>
      <c r="AX94" s="116">
        <f>ROUND(BB94*L29,2)</f>
        <v>0</v>
      </c>
      <c r="AY94" s="116">
        <f>ROUND(BC94*L30,2)</f>
        <v>0</v>
      </c>
      <c r="AZ94" s="116">
        <f>ROUND(BD94*L29,2)</f>
        <v>0</v>
      </c>
      <c r="BA94" s="116">
        <f>ROUND(BE94*L30,2)</f>
        <v>0</v>
      </c>
      <c r="BB94" s="116">
        <f>ROUND(BB95+SUM(BB100:BB105),2)</f>
        <v>0</v>
      </c>
      <c r="BC94" s="116">
        <f>ROUND(BC95+SUM(BC100:BC105),2)</f>
        <v>0</v>
      </c>
      <c r="BD94" s="116">
        <f>ROUND(BD95+SUM(BD100:BD105),2)</f>
        <v>0</v>
      </c>
      <c r="BE94" s="116">
        <f>ROUND(BE95+SUM(BE100:BE105),2)</f>
        <v>0</v>
      </c>
      <c r="BF94" s="118">
        <f>ROUND(BF95+SUM(BF100:BF105),2)</f>
        <v>0</v>
      </c>
      <c r="BG94" s="6"/>
      <c r="BS94" s="119" t="s">
        <v>74</v>
      </c>
      <c r="BT94" s="119" t="s">
        <v>75</v>
      </c>
      <c r="BU94" s="120" t="s">
        <v>76</v>
      </c>
      <c r="BV94" s="119" t="s">
        <v>77</v>
      </c>
      <c r="BW94" s="119" t="s">
        <v>6</v>
      </c>
      <c r="BX94" s="119" t="s">
        <v>78</v>
      </c>
      <c r="CL94" s="119" t="s">
        <v>1</v>
      </c>
    </row>
    <row r="95" s="7" customFormat="1" ht="16.5" customHeight="1">
      <c r="A95" s="7"/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ROUND(SUM(AG96:AG99),2)</f>
        <v>0</v>
      </c>
      <c r="AH95" s="124"/>
      <c r="AI95" s="124"/>
      <c r="AJ95" s="124"/>
      <c r="AK95" s="124"/>
      <c r="AL95" s="124"/>
      <c r="AM95" s="124"/>
      <c r="AN95" s="126">
        <f>SUM(AG95,AV95)</f>
        <v>0</v>
      </c>
      <c r="AO95" s="124"/>
      <c r="AP95" s="124"/>
      <c r="AQ95" s="127" t="s">
        <v>81</v>
      </c>
      <c r="AR95" s="128"/>
      <c r="AS95" s="129">
        <f>ROUND(SUM(AS96:AS99),2)</f>
        <v>0</v>
      </c>
      <c r="AT95" s="130">
        <f>ROUND(SUM(AT96:AT99),2)</f>
        <v>0</v>
      </c>
      <c r="AU95" s="131">
        <f>ROUND(SUM(AU96:AU99),2)</f>
        <v>0</v>
      </c>
      <c r="AV95" s="131">
        <f>ROUND(SUM(AX95:AY95),2)</f>
        <v>0</v>
      </c>
      <c r="AW95" s="132">
        <f>ROUND(SUM(AW96:AW99),5)</f>
        <v>0</v>
      </c>
      <c r="AX95" s="131">
        <f>ROUND(BB95*L29,2)</f>
        <v>0</v>
      </c>
      <c r="AY95" s="131">
        <f>ROUND(BC95*L30,2)</f>
        <v>0</v>
      </c>
      <c r="AZ95" s="131">
        <f>ROUND(BD95*L29,2)</f>
        <v>0</v>
      </c>
      <c r="BA95" s="131">
        <f>ROUND(BE95*L30,2)</f>
        <v>0</v>
      </c>
      <c r="BB95" s="131">
        <f>ROUND(SUM(BB96:BB99),2)</f>
        <v>0</v>
      </c>
      <c r="BC95" s="131">
        <f>ROUND(SUM(BC96:BC99),2)</f>
        <v>0</v>
      </c>
      <c r="BD95" s="131">
        <f>ROUND(SUM(BD96:BD99),2)</f>
        <v>0</v>
      </c>
      <c r="BE95" s="131">
        <f>ROUND(SUM(BE96:BE99),2)</f>
        <v>0</v>
      </c>
      <c r="BF95" s="133">
        <f>ROUND(SUM(BF96:BF99),2)</f>
        <v>0</v>
      </c>
      <c r="BG95" s="7"/>
      <c r="BS95" s="134" t="s">
        <v>74</v>
      </c>
      <c r="BT95" s="134" t="s">
        <v>82</v>
      </c>
      <c r="BU95" s="134" t="s">
        <v>76</v>
      </c>
      <c r="BV95" s="134" t="s">
        <v>77</v>
      </c>
      <c r="BW95" s="134" t="s">
        <v>83</v>
      </c>
      <c r="BX95" s="134" t="s">
        <v>6</v>
      </c>
      <c r="CL95" s="134" t="s">
        <v>1</v>
      </c>
      <c r="CM95" s="134" t="s">
        <v>84</v>
      </c>
    </row>
    <row r="96" s="4" customFormat="1" ht="16.5" customHeight="1">
      <c r="A96" s="135" t="s">
        <v>85</v>
      </c>
      <c r="B96" s="71"/>
      <c r="C96" s="136"/>
      <c r="D96" s="136"/>
      <c r="E96" s="137" t="s">
        <v>86</v>
      </c>
      <c r="F96" s="137"/>
      <c r="G96" s="137"/>
      <c r="H96" s="137"/>
      <c r="I96" s="137"/>
      <c r="J96" s="136"/>
      <c r="K96" s="137" t="s">
        <v>87</v>
      </c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8">
        <f>'D.1.1 - Architektonicko s...'!K34</f>
        <v>0</v>
      </c>
      <c r="AH96" s="136"/>
      <c r="AI96" s="136"/>
      <c r="AJ96" s="136"/>
      <c r="AK96" s="136"/>
      <c r="AL96" s="136"/>
      <c r="AM96" s="136"/>
      <c r="AN96" s="138">
        <f>SUM(AG96,AV96)</f>
        <v>0</v>
      </c>
      <c r="AO96" s="136"/>
      <c r="AP96" s="136"/>
      <c r="AQ96" s="139" t="s">
        <v>88</v>
      </c>
      <c r="AR96" s="73"/>
      <c r="AS96" s="140">
        <f>'D.1.1 - Architektonicko s...'!K32</f>
        <v>0</v>
      </c>
      <c r="AT96" s="141">
        <f>'D.1.1 - Architektonicko s...'!K33</f>
        <v>0</v>
      </c>
      <c r="AU96" s="141">
        <v>0</v>
      </c>
      <c r="AV96" s="141">
        <f>ROUND(SUM(AX96:AY96),2)</f>
        <v>0</v>
      </c>
      <c r="AW96" s="142">
        <f>'D.1.1 - Architektonicko s...'!T133</f>
        <v>0</v>
      </c>
      <c r="AX96" s="141">
        <f>'D.1.1 - Architektonicko s...'!K37</f>
        <v>0</v>
      </c>
      <c r="AY96" s="141">
        <f>'D.1.1 - Architektonicko s...'!K38</f>
        <v>0</v>
      </c>
      <c r="AZ96" s="141">
        <f>'D.1.1 - Architektonicko s...'!K39</f>
        <v>0</v>
      </c>
      <c r="BA96" s="141">
        <f>'D.1.1 - Architektonicko s...'!K40</f>
        <v>0</v>
      </c>
      <c r="BB96" s="141">
        <f>'D.1.1 - Architektonicko s...'!F37</f>
        <v>0</v>
      </c>
      <c r="BC96" s="141">
        <f>'D.1.1 - Architektonicko s...'!F38</f>
        <v>0</v>
      </c>
      <c r="BD96" s="141">
        <f>'D.1.1 - Architektonicko s...'!F39</f>
        <v>0</v>
      </c>
      <c r="BE96" s="141">
        <f>'D.1.1 - Architektonicko s...'!F40</f>
        <v>0</v>
      </c>
      <c r="BF96" s="143">
        <f>'D.1.1 - Architektonicko s...'!F41</f>
        <v>0</v>
      </c>
      <c r="BG96" s="4"/>
      <c r="BT96" s="144" t="s">
        <v>84</v>
      </c>
      <c r="BV96" s="144" t="s">
        <v>77</v>
      </c>
      <c r="BW96" s="144" t="s">
        <v>89</v>
      </c>
      <c r="BX96" s="144" t="s">
        <v>83</v>
      </c>
      <c r="CL96" s="144" t="s">
        <v>1</v>
      </c>
    </row>
    <row r="97" s="4" customFormat="1" ht="16.5" customHeight="1">
      <c r="A97" s="135" t="s">
        <v>85</v>
      </c>
      <c r="B97" s="71"/>
      <c r="C97" s="136"/>
      <c r="D97" s="136"/>
      <c r="E97" s="137" t="s">
        <v>90</v>
      </c>
      <c r="F97" s="137"/>
      <c r="G97" s="137"/>
      <c r="H97" s="137"/>
      <c r="I97" s="137"/>
      <c r="J97" s="136"/>
      <c r="K97" s="137" t="s">
        <v>91</v>
      </c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8">
        <f>'D.1.2 - Sanace suterénu'!K34</f>
        <v>0</v>
      </c>
      <c r="AH97" s="136"/>
      <c r="AI97" s="136"/>
      <c r="AJ97" s="136"/>
      <c r="AK97" s="136"/>
      <c r="AL97" s="136"/>
      <c r="AM97" s="136"/>
      <c r="AN97" s="138">
        <f>SUM(AG97,AV97)</f>
        <v>0</v>
      </c>
      <c r="AO97" s="136"/>
      <c r="AP97" s="136"/>
      <c r="AQ97" s="139" t="s">
        <v>88</v>
      </c>
      <c r="AR97" s="73"/>
      <c r="AS97" s="140">
        <f>'D.1.2 - Sanace suterénu'!K32</f>
        <v>0</v>
      </c>
      <c r="AT97" s="141">
        <f>'D.1.2 - Sanace suterénu'!K33</f>
        <v>0</v>
      </c>
      <c r="AU97" s="141">
        <v>0</v>
      </c>
      <c r="AV97" s="141">
        <f>ROUND(SUM(AX97:AY97),2)</f>
        <v>0</v>
      </c>
      <c r="AW97" s="142">
        <f>'D.1.2 - Sanace suterénu'!T138</f>
        <v>0</v>
      </c>
      <c r="AX97" s="141">
        <f>'D.1.2 - Sanace suterénu'!K37</f>
        <v>0</v>
      </c>
      <c r="AY97" s="141">
        <f>'D.1.2 - Sanace suterénu'!K38</f>
        <v>0</v>
      </c>
      <c r="AZ97" s="141">
        <f>'D.1.2 - Sanace suterénu'!K39</f>
        <v>0</v>
      </c>
      <c r="BA97" s="141">
        <f>'D.1.2 - Sanace suterénu'!K40</f>
        <v>0</v>
      </c>
      <c r="BB97" s="141">
        <f>'D.1.2 - Sanace suterénu'!F37</f>
        <v>0</v>
      </c>
      <c r="BC97" s="141">
        <f>'D.1.2 - Sanace suterénu'!F38</f>
        <v>0</v>
      </c>
      <c r="BD97" s="141">
        <f>'D.1.2 - Sanace suterénu'!F39</f>
        <v>0</v>
      </c>
      <c r="BE97" s="141">
        <f>'D.1.2 - Sanace suterénu'!F40</f>
        <v>0</v>
      </c>
      <c r="BF97" s="143">
        <f>'D.1.2 - Sanace suterénu'!F41</f>
        <v>0</v>
      </c>
      <c r="BG97" s="4"/>
      <c r="BT97" s="144" t="s">
        <v>84</v>
      </c>
      <c r="BV97" s="144" t="s">
        <v>77</v>
      </c>
      <c r="BW97" s="144" t="s">
        <v>92</v>
      </c>
      <c r="BX97" s="144" t="s">
        <v>83</v>
      </c>
      <c r="CL97" s="144" t="s">
        <v>1</v>
      </c>
    </row>
    <row r="98" s="4" customFormat="1" ht="16.5" customHeight="1">
      <c r="A98" s="135" t="s">
        <v>85</v>
      </c>
      <c r="B98" s="71"/>
      <c r="C98" s="136"/>
      <c r="D98" s="136"/>
      <c r="E98" s="137" t="s">
        <v>93</v>
      </c>
      <c r="F98" s="137"/>
      <c r="G98" s="137"/>
      <c r="H98" s="137"/>
      <c r="I98" s="137"/>
      <c r="J98" s="136"/>
      <c r="K98" s="137" t="s">
        <v>94</v>
      </c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8">
        <f>'D.1.4.1 - ZTI - Výměna za...'!K34</f>
        <v>0</v>
      </c>
      <c r="AH98" s="136"/>
      <c r="AI98" s="136"/>
      <c r="AJ98" s="136"/>
      <c r="AK98" s="136"/>
      <c r="AL98" s="136"/>
      <c r="AM98" s="136"/>
      <c r="AN98" s="138">
        <f>SUM(AG98,AV98)</f>
        <v>0</v>
      </c>
      <c r="AO98" s="136"/>
      <c r="AP98" s="136"/>
      <c r="AQ98" s="139" t="s">
        <v>88</v>
      </c>
      <c r="AR98" s="73"/>
      <c r="AS98" s="140">
        <f>'D.1.4.1 - ZTI - Výměna za...'!K32</f>
        <v>0</v>
      </c>
      <c r="AT98" s="141">
        <f>'D.1.4.1 - ZTI - Výměna za...'!K33</f>
        <v>0</v>
      </c>
      <c r="AU98" s="141">
        <v>0</v>
      </c>
      <c r="AV98" s="141">
        <f>ROUND(SUM(AX98:AY98),2)</f>
        <v>0</v>
      </c>
      <c r="AW98" s="142">
        <f>'D.1.4.1 - ZTI - Výměna za...'!T126</f>
        <v>0</v>
      </c>
      <c r="AX98" s="141">
        <f>'D.1.4.1 - ZTI - Výměna za...'!K37</f>
        <v>0</v>
      </c>
      <c r="AY98" s="141">
        <f>'D.1.4.1 - ZTI - Výměna za...'!K38</f>
        <v>0</v>
      </c>
      <c r="AZ98" s="141">
        <f>'D.1.4.1 - ZTI - Výměna za...'!K39</f>
        <v>0</v>
      </c>
      <c r="BA98" s="141">
        <f>'D.1.4.1 - ZTI - Výměna za...'!K40</f>
        <v>0</v>
      </c>
      <c r="BB98" s="141">
        <f>'D.1.4.1 - ZTI - Výměna za...'!F37</f>
        <v>0</v>
      </c>
      <c r="BC98" s="141">
        <f>'D.1.4.1 - ZTI - Výměna za...'!F38</f>
        <v>0</v>
      </c>
      <c r="BD98" s="141">
        <f>'D.1.4.1 - ZTI - Výměna za...'!F39</f>
        <v>0</v>
      </c>
      <c r="BE98" s="141">
        <f>'D.1.4.1 - ZTI - Výměna za...'!F40</f>
        <v>0</v>
      </c>
      <c r="BF98" s="143">
        <f>'D.1.4.1 - ZTI - Výměna za...'!F41</f>
        <v>0</v>
      </c>
      <c r="BG98" s="4"/>
      <c r="BT98" s="144" t="s">
        <v>84</v>
      </c>
      <c r="BV98" s="144" t="s">
        <v>77</v>
      </c>
      <c r="BW98" s="144" t="s">
        <v>95</v>
      </c>
      <c r="BX98" s="144" t="s">
        <v>83</v>
      </c>
      <c r="CL98" s="144" t="s">
        <v>1</v>
      </c>
    </row>
    <row r="99" s="4" customFormat="1" ht="16.5" customHeight="1">
      <c r="A99" s="135" t="s">
        <v>85</v>
      </c>
      <c r="B99" s="71"/>
      <c r="C99" s="136"/>
      <c r="D99" s="136"/>
      <c r="E99" s="137" t="s">
        <v>96</v>
      </c>
      <c r="F99" s="137"/>
      <c r="G99" s="137"/>
      <c r="H99" s="137"/>
      <c r="I99" s="137"/>
      <c r="J99" s="136"/>
      <c r="K99" s="137" t="s">
        <v>97</v>
      </c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8">
        <f>'D.1.4.2 - Úprava elektroi...'!K34</f>
        <v>0</v>
      </c>
      <c r="AH99" s="136"/>
      <c r="AI99" s="136"/>
      <c r="AJ99" s="136"/>
      <c r="AK99" s="136"/>
      <c r="AL99" s="136"/>
      <c r="AM99" s="136"/>
      <c r="AN99" s="138">
        <f>SUM(AG99,AV99)</f>
        <v>0</v>
      </c>
      <c r="AO99" s="136"/>
      <c r="AP99" s="136"/>
      <c r="AQ99" s="139" t="s">
        <v>88</v>
      </c>
      <c r="AR99" s="73"/>
      <c r="AS99" s="140">
        <f>'D.1.4.2 - Úprava elektroi...'!K32</f>
        <v>0</v>
      </c>
      <c r="AT99" s="141">
        <f>'D.1.4.2 - Úprava elektroi...'!K33</f>
        <v>0</v>
      </c>
      <c r="AU99" s="141">
        <v>0</v>
      </c>
      <c r="AV99" s="141">
        <f>ROUND(SUM(AX99:AY99),2)</f>
        <v>0</v>
      </c>
      <c r="AW99" s="142">
        <f>'D.1.4.2 - Úprava elektroi...'!T127</f>
        <v>0</v>
      </c>
      <c r="AX99" s="141">
        <f>'D.1.4.2 - Úprava elektroi...'!K37</f>
        <v>0</v>
      </c>
      <c r="AY99" s="141">
        <f>'D.1.4.2 - Úprava elektroi...'!K38</f>
        <v>0</v>
      </c>
      <c r="AZ99" s="141">
        <f>'D.1.4.2 - Úprava elektroi...'!K39</f>
        <v>0</v>
      </c>
      <c r="BA99" s="141">
        <f>'D.1.4.2 - Úprava elektroi...'!K40</f>
        <v>0</v>
      </c>
      <c r="BB99" s="141">
        <f>'D.1.4.2 - Úprava elektroi...'!F37</f>
        <v>0</v>
      </c>
      <c r="BC99" s="141">
        <f>'D.1.4.2 - Úprava elektroi...'!F38</f>
        <v>0</v>
      </c>
      <c r="BD99" s="141">
        <f>'D.1.4.2 - Úprava elektroi...'!F39</f>
        <v>0</v>
      </c>
      <c r="BE99" s="141">
        <f>'D.1.4.2 - Úprava elektroi...'!F40</f>
        <v>0</v>
      </c>
      <c r="BF99" s="143">
        <f>'D.1.4.2 - Úprava elektroi...'!F41</f>
        <v>0</v>
      </c>
      <c r="BG99" s="4"/>
      <c r="BT99" s="144" t="s">
        <v>84</v>
      </c>
      <c r="BV99" s="144" t="s">
        <v>77</v>
      </c>
      <c r="BW99" s="144" t="s">
        <v>98</v>
      </c>
      <c r="BX99" s="144" t="s">
        <v>83</v>
      </c>
      <c r="CL99" s="144" t="s">
        <v>1</v>
      </c>
    </row>
    <row r="100" s="7" customFormat="1" ht="16.5" customHeight="1">
      <c r="A100" s="135" t="s">
        <v>85</v>
      </c>
      <c r="B100" s="121"/>
      <c r="C100" s="122"/>
      <c r="D100" s="123" t="s">
        <v>99</v>
      </c>
      <c r="E100" s="123"/>
      <c r="F100" s="123"/>
      <c r="G100" s="123"/>
      <c r="H100" s="123"/>
      <c r="I100" s="124"/>
      <c r="J100" s="123" t="s">
        <v>100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6">
        <f>'SO 02 - Oprava dešťové ka...'!K32</f>
        <v>0</v>
      </c>
      <c r="AH100" s="124"/>
      <c r="AI100" s="124"/>
      <c r="AJ100" s="124"/>
      <c r="AK100" s="124"/>
      <c r="AL100" s="124"/>
      <c r="AM100" s="124"/>
      <c r="AN100" s="126">
        <f>SUM(AG100,AV100)</f>
        <v>0</v>
      </c>
      <c r="AO100" s="124"/>
      <c r="AP100" s="124"/>
      <c r="AQ100" s="127" t="s">
        <v>81</v>
      </c>
      <c r="AR100" s="128"/>
      <c r="AS100" s="145">
        <f>'SO 02 - Oprava dešťové ka...'!K30</f>
        <v>0</v>
      </c>
      <c r="AT100" s="131">
        <f>'SO 02 - Oprava dešťové ka...'!K31</f>
        <v>0</v>
      </c>
      <c r="AU100" s="131">
        <v>0</v>
      </c>
      <c r="AV100" s="131">
        <f>ROUND(SUM(AX100:AY100),2)</f>
        <v>0</v>
      </c>
      <c r="AW100" s="132">
        <f>'SO 02 - Oprava dešťové ka...'!T126</f>
        <v>0</v>
      </c>
      <c r="AX100" s="131">
        <f>'SO 02 - Oprava dešťové ka...'!K35</f>
        <v>0</v>
      </c>
      <c r="AY100" s="131">
        <f>'SO 02 - Oprava dešťové ka...'!K36</f>
        <v>0</v>
      </c>
      <c r="AZ100" s="131">
        <f>'SO 02 - Oprava dešťové ka...'!K37</f>
        <v>0</v>
      </c>
      <c r="BA100" s="131">
        <f>'SO 02 - Oprava dešťové ka...'!K38</f>
        <v>0</v>
      </c>
      <c r="BB100" s="131">
        <f>'SO 02 - Oprava dešťové ka...'!F35</f>
        <v>0</v>
      </c>
      <c r="BC100" s="131">
        <f>'SO 02 - Oprava dešťové ka...'!F36</f>
        <v>0</v>
      </c>
      <c r="BD100" s="131">
        <f>'SO 02 - Oprava dešťové ka...'!F37</f>
        <v>0</v>
      </c>
      <c r="BE100" s="131">
        <f>'SO 02 - Oprava dešťové ka...'!F38</f>
        <v>0</v>
      </c>
      <c r="BF100" s="133">
        <f>'SO 02 - Oprava dešťové ka...'!F39</f>
        <v>0</v>
      </c>
      <c r="BG100" s="7"/>
      <c r="BT100" s="134" t="s">
        <v>82</v>
      </c>
      <c r="BV100" s="134" t="s">
        <v>77</v>
      </c>
      <c r="BW100" s="134" t="s">
        <v>101</v>
      </c>
      <c r="BX100" s="134" t="s">
        <v>6</v>
      </c>
      <c r="CL100" s="134" t="s">
        <v>1</v>
      </c>
      <c r="CM100" s="134" t="s">
        <v>84</v>
      </c>
    </row>
    <row r="101" s="7" customFormat="1" ht="16.5" customHeight="1">
      <c r="A101" s="135" t="s">
        <v>85</v>
      </c>
      <c r="B101" s="121"/>
      <c r="C101" s="122"/>
      <c r="D101" s="123" t="s">
        <v>102</v>
      </c>
      <c r="E101" s="123"/>
      <c r="F101" s="123"/>
      <c r="G101" s="123"/>
      <c r="H101" s="123"/>
      <c r="I101" s="124"/>
      <c r="J101" s="123" t="s">
        <v>103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6">
        <f>'SO 03 - Oprava zpevněných...'!K32</f>
        <v>0</v>
      </c>
      <c r="AH101" s="124"/>
      <c r="AI101" s="124"/>
      <c r="AJ101" s="124"/>
      <c r="AK101" s="124"/>
      <c r="AL101" s="124"/>
      <c r="AM101" s="124"/>
      <c r="AN101" s="126">
        <f>SUM(AG101,AV101)</f>
        <v>0</v>
      </c>
      <c r="AO101" s="124"/>
      <c r="AP101" s="124"/>
      <c r="AQ101" s="127" t="s">
        <v>81</v>
      </c>
      <c r="AR101" s="128"/>
      <c r="AS101" s="145">
        <f>'SO 03 - Oprava zpevněných...'!K30</f>
        <v>0</v>
      </c>
      <c r="AT101" s="131">
        <f>'SO 03 - Oprava zpevněných...'!K31</f>
        <v>0</v>
      </c>
      <c r="AU101" s="131">
        <v>0</v>
      </c>
      <c r="AV101" s="131">
        <f>ROUND(SUM(AX101:AY101),2)</f>
        <v>0</v>
      </c>
      <c r="AW101" s="132">
        <f>'SO 03 - Oprava zpevněných...'!T129</f>
        <v>0</v>
      </c>
      <c r="AX101" s="131">
        <f>'SO 03 - Oprava zpevněných...'!K35</f>
        <v>0</v>
      </c>
      <c r="AY101" s="131">
        <f>'SO 03 - Oprava zpevněných...'!K36</f>
        <v>0</v>
      </c>
      <c r="AZ101" s="131">
        <f>'SO 03 - Oprava zpevněných...'!K37</f>
        <v>0</v>
      </c>
      <c r="BA101" s="131">
        <f>'SO 03 - Oprava zpevněných...'!K38</f>
        <v>0</v>
      </c>
      <c r="BB101" s="131">
        <f>'SO 03 - Oprava zpevněných...'!F35</f>
        <v>0</v>
      </c>
      <c r="BC101" s="131">
        <f>'SO 03 - Oprava zpevněných...'!F36</f>
        <v>0</v>
      </c>
      <c r="BD101" s="131">
        <f>'SO 03 - Oprava zpevněných...'!F37</f>
        <v>0</v>
      </c>
      <c r="BE101" s="131">
        <f>'SO 03 - Oprava zpevněných...'!F38</f>
        <v>0</v>
      </c>
      <c r="BF101" s="133">
        <f>'SO 03 - Oprava zpevněných...'!F39</f>
        <v>0</v>
      </c>
      <c r="BG101" s="7"/>
      <c r="BT101" s="134" t="s">
        <v>82</v>
      </c>
      <c r="BV101" s="134" t="s">
        <v>77</v>
      </c>
      <c r="BW101" s="134" t="s">
        <v>104</v>
      </c>
      <c r="BX101" s="134" t="s">
        <v>6</v>
      </c>
      <c r="CL101" s="134" t="s">
        <v>1</v>
      </c>
      <c r="CM101" s="134" t="s">
        <v>84</v>
      </c>
    </row>
    <row r="102" s="7" customFormat="1" ht="16.5" customHeight="1">
      <c r="A102" s="135" t="s">
        <v>85</v>
      </c>
      <c r="B102" s="121"/>
      <c r="C102" s="122"/>
      <c r="D102" s="123" t="s">
        <v>105</v>
      </c>
      <c r="E102" s="123"/>
      <c r="F102" s="123"/>
      <c r="G102" s="123"/>
      <c r="H102" s="123"/>
      <c r="I102" s="124"/>
      <c r="J102" s="123" t="s">
        <v>106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6">
        <f>'SO 04 - Oprava opěrné stěny'!K32</f>
        <v>0</v>
      </c>
      <c r="AH102" s="124"/>
      <c r="AI102" s="124"/>
      <c r="AJ102" s="124"/>
      <c r="AK102" s="124"/>
      <c r="AL102" s="124"/>
      <c r="AM102" s="124"/>
      <c r="AN102" s="126">
        <f>SUM(AG102,AV102)</f>
        <v>0</v>
      </c>
      <c r="AO102" s="124"/>
      <c r="AP102" s="124"/>
      <c r="AQ102" s="127" t="s">
        <v>81</v>
      </c>
      <c r="AR102" s="128"/>
      <c r="AS102" s="145">
        <f>'SO 04 - Oprava opěrné stěny'!K30</f>
        <v>0</v>
      </c>
      <c r="AT102" s="131">
        <f>'SO 04 - Oprava opěrné stěny'!K31</f>
        <v>0</v>
      </c>
      <c r="AU102" s="131">
        <v>0</v>
      </c>
      <c r="AV102" s="131">
        <f>ROUND(SUM(AX102:AY102),2)</f>
        <v>0</v>
      </c>
      <c r="AW102" s="132">
        <f>'SO 04 - Oprava opěrné stěny'!T129</f>
        <v>0</v>
      </c>
      <c r="AX102" s="131">
        <f>'SO 04 - Oprava opěrné stěny'!K35</f>
        <v>0</v>
      </c>
      <c r="AY102" s="131">
        <f>'SO 04 - Oprava opěrné stěny'!K36</f>
        <v>0</v>
      </c>
      <c r="AZ102" s="131">
        <f>'SO 04 - Oprava opěrné stěny'!K37</f>
        <v>0</v>
      </c>
      <c r="BA102" s="131">
        <f>'SO 04 - Oprava opěrné stěny'!K38</f>
        <v>0</v>
      </c>
      <c r="BB102" s="131">
        <f>'SO 04 - Oprava opěrné stěny'!F35</f>
        <v>0</v>
      </c>
      <c r="BC102" s="131">
        <f>'SO 04 - Oprava opěrné stěny'!F36</f>
        <v>0</v>
      </c>
      <c r="BD102" s="131">
        <f>'SO 04 - Oprava opěrné stěny'!F37</f>
        <v>0</v>
      </c>
      <c r="BE102" s="131">
        <f>'SO 04 - Oprava opěrné stěny'!F38</f>
        <v>0</v>
      </c>
      <c r="BF102" s="133">
        <f>'SO 04 - Oprava opěrné stěny'!F39</f>
        <v>0</v>
      </c>
      <c r="BG102" s="7"/>
      <c r="BT102" s="134" t="s">
        <v>82</v>
      </c>
      <c r="BV102" s="134" t="s">
        <v>77</v>
      </c>
      <c r="BW102" s="134" t="s">
        <v>107</v>
      </c>
      <c r="BX102" s="134" t="s">
        <v>6</v>
      </c>
      <c r="CL102" s="134" t="s">
        <v>1</v>
      </c>
      <c r="CM102" s="134" t="s">
        <v>84</v>
      </c>
    </row>
    <row r="103" s="7" customFormat="1" ht="16.5" customHeight="1">
      <c r="A103" s="135" t="s">
        <v>85</v>
      </c>
      <c r="B103" s="121"/>
      <c r="C103" s="122"/>
      <c r="D103" s="123" t="s">
        <v>108</v>
      </c>
      <c r="E103" s="123"/>
      <c r="F103" s="123"/>
      <c r="G103" s="123"/>
      <c r="H103" s="123"/>
      <c r="I103" s="124"/>
      <c r="J103" s="123" t="s">
        <v>109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6">
        <f>'SO 05 - Oprava podlahy gy...'!K32</f>
        <v>0</v>
      </c>
      <c r="AH103" s="124"/>
      <c r="AI103" s="124"/>
      <c r="AJ103" s="124"/>
      <c r="AK103" s="124"/>
      <c r="AL103" s="124"/>
      <c r="AM103" s="124"/>
      <c r="AN103" s="126">
        <f>SUM(AG103,AV103)</f>
        <v>0</v>
      </c>
      <c r="AO103" s="124"/>
      <c r="AP103" s="124"/>
      <c r="AQ103" s="127" t="s">
        <v>81</v>
      </c>
      <c r="AR103" s="128"/>
      <c r="AS103" s="145">
        <f>'SO 05 - Oprava podlahy gy...'!K30</f>
        <v>0</v>
      </c>
      <c r="AT103" s="131">
        <f>'SO 05 - Oprava podlahy gy...'!K31</f>
        <v>0</v>
      </c>
      <c r="AU103" s="131">
        <v>0</v>
      </c>
      <c r="AV103" s="131">
        <f>ROUND(SUM(AX103:AY103),2)</f>
        <v>0</v>
      </c>
      <c r="AW103" s="132">
        <f>'SO 05 - Oprava podlahy gy...'!T126</f>
        <v>0</v>
      </c>
      <c r="AX103" s="131">
        <f>'SO 05 - Oprava podlahy gy...'!K35</f>
        <v>0</v>
      </c>
      <c r="AY103" s="131">
        <f>'SO 05 - Oprava podlahy gy...'!K36</f>
        <v>0</v>
      </c>
      <c r="AZ103" s="131">
        <f>'SO 05 - Oprava podlahy gy...'!K37</f>
        <v>0</v>
      </c>
      <c r="BA103" s="131">
        <f>'SO 05 - Oprava podlahy gy...'!K38</f>
        <v>0</v>
      </c>
      <c r="BB103" s="131">
        <f>'SO 05 - Oprava podlahy gy...'!F35</f>
        <v>0</v>
      </c>
      <c r="BC103" s="131">
        <f>'SO 05 - Oprava podlahy gy...'!F36</f>
        <v>0</v>
      </c>
      <c r="BD103" s="131">
        <f>'SO 05 - Oprava podlahy gy...'!F37</f>
        <v>0</v>
      </c>
      <c r="BE103" s="131">
        <f>'SO 05 - Oprava podlahy gy...'!F38</f>
        <v>0</v>
      </c>
      <c r="BF103" s="133">
        <f>'SO 05 - Oprava podlahy gy...'!F39</f>
        <v>0</v>
      </c>
      <c r="BG103" s="7"/>
      <c r="BT103" s="134" t="s">
        <v>82</v>
      </c>
      <c r="BV103" s="134" t="s">
        <v>77</v>
      </c>
      <c r="BW103" s="134" t="s">
        <v>110</v>
      </c>
      <c r="BX103" s="134" t="s">
        <v>6</v>
      </c>
      <c r="CL103" s="134" t="s">
        <v>1</v>
      </c>
      <c r="CM103" s="134" t="s">
        <v>84</v>
      </c>
    </row>
    <row r="104" s="7" customFormat="1" ht="16.5" customHeight="1">
      <c r="A104" s="135" t="s">
        <v>85</v>
      </c>
      <c r="B104" s="121"/>
      <c r="C104" s="122"/>
      <c r="D104" s="123" t="s">
        <v>111</v>
      </c>
      <c r="E104" s="123"/>
      <c r="F104" s="123"/>
      <c r="G104" s="123"/>
      <c r="H104" s="123"/>
      <c r="I104" s="124"/>
      <c r="J104" s="123" t="s">
        <v>112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6">
        <f>'SO 06 - Náhrada sdruženéh...'!K32</f>
        <v>0</v>
      </c>
      <c r="AH104" s="124"/>
      <c r="AI104" s="124"/>
      <c r="AJ104" s="124"/>
      <c r="AK104" s="124"/>
      <c r="AL104" s="124"/>
      <c r="AM104" s="124"/>
      <c r="AN104" s="126">
        <f>SUM(AG104,AV104)</f>
        <v>0</v>
      </c>
      <c r="AO104" s="124"/>
      <c r="AP104" s="124"/>
      <c r="AQ104" s="127" t="s">
        <v>81</v>
      </c>
      <c r="AR104" s="128"/>
      <c r="AS104" s="145">
        <f>'SO 06 - Náhrada sdruženéh...'!K30</f>
        <v>0</v>
      </c>
      <c r="AT104" s="131">
        <f>'SO 06 - Náhrada sdruženéh...'!K31</f>
        <v>0</v>
      </c>
      <c r="AU104" s="131">
        <v>0</v>
      </c>
      <c r="AV104" s="131">
        <f>ROUND(SUM(AX104:AY104),2)</f>
        <v>0</v>
      </c>
      <c r="AW104" s="132">
        <f>'SO 06 - Náhrada sdruženéh...'!T120</f>
        <v>0</v>
      </c>
      <c r="AX104" s="131">
        <f>'SO 06 - Náhrada sdruženéh...'!K35</f>
        <v>0</v>
      </c>
      <c r="AY104" s="131">
        <f>'SO 06 - Náhrada sdruženéh...'!K36</f>
        <v>0</v>
      </c>
      <c r="AZ104" s="131">
        <f>'SO 06 - Náhrada sdruženéh...'!K37</f>
        <v>0</v>
      </c>
      <c r="BA104" s="131">
        <f>'SO 06 - Náhrada sdruženéh...'!K38</f>
        <v>0</v>
      </c>
      <c r="BB104" s="131">
        <f>'SO 06 - Náhrada sdruženéh...'!F35</f>
        <v>0</v>
      </c>
      <c r="BC104" s="131">
        <f>'SO 06 - Náhrada sdruženéh...'!F36</f>
        <v>0</v>
      </c>
      <c r="BD104" s="131">
        <f>'SO 06 - Náhrada sdruženéh...'!F37</f>
        <v>0</v>
      </c>
      <c r="BE104" s="131">
        <f>'SO 06 - Náhrada sdruženéh...'!F38</f>
        <v>0</v>
      </c>
      <c r="BF104" s="133">
        <f>'SO 06 - Náhrada sdruženéh...'!F39</f>
        <v>0</v>
      </c>
      <c r="BG104" s="7"/>
      <c r="BT104" s="134" t="s">
        <v>82</v>
      </c>
      <c r="BV104" s="134" t="s">
        <v>77</v>
      </c>
      <c r="BW104" s="134" t="s">
        <v>113</v>
      </c>
      <c r="BX104" s="134" t="s">
        <v>6</v>
      </c>
      <c r="CL104" s="134" t="s">
        <v>1</v>
      </c>
      <c r="CM104" s="134" t="s">
        <v>84</v>
      </c>
    </row>
    <row r="105" s="7" customFormat="1" ht="16.5" customHeight="1">
      <c r="A105" s="135" t="s">
        <v>85</v>
      </c>
      <c r="B105" s="121"/>
      <c r="C105" s="122"/>
      <c r="D105" s="123" t="s">
        <v>114</v>
      </c>
      <c r="E105" s="123"/>
      <c r="F105" s="123"/>
      <c r="G105" s="123"/>
      <c r="H105" s="123"/>
      <c r="I105" s="124"/>
      <c r="J105" s="123" t="s">
        <v>115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6">
        <f>'VON - Vedlejší a ostatní ...'!K32</f>
        <v>0</v>
      </c>
      <c r="AH105" s="124"/>
      <c r="AI105" s="124"/>
      <c r="AJ105" s="124"/>
      <c r="AK105" s="124"/>
      <c r="AL105" s="124"/>
      <c r="AM105" s="124"/>
      <c r="AN105" s="126">
        <f>SUM(AG105,AV105)</f>
        <v>0</v>
      </c>
      <c r="AO105" s="124"/>
      <c r="AP105" s="124"/>
      <c r="AQ105" s="127" t="s">
        <v>81</v>
      </c>
      <c r="AR105" s="128"/>
      <c r="AS105" s="146">
        <f>'VON - Vedlejší a ostatní ...'!K30</f>
        <v>0</v>
      </c>
      <c r="AT105" s="147">
        <f>'VON - Vedlejší a ostatní ...'!K31</f>
        <v>0</v>
      </c>
      <c r="AU105" s="147">
        <v>0</v>
      </c>
      <c r="AV105" s="147">
        <f>ROUND(SUM(AX105:AY105),2)</f>
        <v>0</v>
      </c>
      <c r="AW105" s="148">
        <f>'VON - Vedlejší a ostatní ...'!T121</f>
        <v>0</v>
      </c>
      <c r="AX105" s="147">
        <f>'VON - Vedlejší a ostatní ...'!K35</f>
        <v>0</v>
      </c>
      <c r="AY105" s="147">
        <f>'VON - Vedlejší a ostatní ...'!K36</f>
        <v>0</v>
      </c>
      <c r="AZ105" s="147">
        <f>'VON - Vedlejší a ostatní ...'!K37</f>
        <v>0</v>
      </c>
      <c r="BA105" s="147">
        <f>'VON - Vedlejší a ostatní ...'!K38</f>
        <v>0</v>
      </c>
      <c r="BB105" s="147">
        <f>'VON - Vedlejší a ostatní ...'!F35</f>
        <v>0</v>
      </c>
      <c r="BC105" s="147">
        <f>'VON - Vedlejší a ostatní ...'!F36</f>
        <v>0</v>
      </c>
      <c r="BD105" s="147">
        <f>'VON - Vedlejší a ostatní ...'!F37</f>
        <v>0</v>
      </c>
      <c r="BE105" s="147">
        <f>'VON - Vedlejší a ostatní ...'!F38</f>
        <v>0</v>
      </c>
      <c r="BF105" s="149">
        <f>'VON - Vedlejší a ostatní ...'!F39</f>
        <v>0</v>
      </c>
      <c r="BG105" s="7"/>
      <c r="BT105" s="134" t="s">
        <v>82</v>
      </c>
      <c r="BV105" s="134" t="s">
        <v>77</v>
      </c>
      <c r="BW105" s="134" t="s">
        <v>116</v>
      </c>
      <c r="BX105" s="134" t="s">
        <v>6</v>
      </c>
      <c r="CL105" s="134" t="s">
        <v>1</v>
      </c>
      <c r="CM105" s="134" t="s">
        <v>84</v>
      </c>
    </row>
    <row r="106" s="2" customFormat="1" ht="30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</row>
  </sheetData>
  <sheetProtection sheet="1" formatColumns="0" formatRows="0" objects="1" scenarios="1" spinCount="100000" saltValue="dOPkASOpovwL2gSNKvGyxX8aFlusxJq57nGdhcGWDAG2yr9bPW+/H30S4vCtWAj28NsgpScxg9UVVjuUoun42w==" hashValue="8OYA9SEebxY3EjJUYGv7CxEWzeKFic4jXM9+3iFfchEY87Go8Okv3rd2aWDVX6fOv/3iim6tEOCkyhG5E+0n4A==" algorithmName="SHA-512" password="CC35"/>
  <mergeCells count="82">
    <mergeCell ref="C92:G92"/>
    <mergeCell ref="D101:H101"/>
    <mergeCell ref="D104:H104"/>
    <mergeCell ref="D103:H103"/>
    <mergeCell ref="D95:H95"/>
    <mergeCell ref="D102:H102"/>
    <mergeCell ref="D100:H100"/>
    <mergeCell ref="E99:I99"/>
    <mergeCell ref="E96:I96"/>
    <mergeCell ref="E98:I98"/>
    <mergeCell ref="E97:I97"/>
    <mergeCell ref="I92:AF92"/>
    <mergeCell ref="J100:AF100"/>
    <mergeCell ref="J95:AF95"/>
    <mergeCell ref="J102:AF102"/>
    <mergeCell ref="J103:AF103"/>
    <mergeCell ref="J104:AF104"/>
    <mergeCell ref="J101:AF101"/>
    <mergeCell ref="K97:AF97"/>
    <mergeCell ref="K99:AF99"/>
    <mergeCell ref="K96:AF96"/>
    <mergeCell ref="K98:AF98"/>
    <mergeCell ref="L85:AO85"/>
    <mergeCell ref="D105:H105"/>
    <mergeCell ref="J105:AF105"/>
    <mergeCell ref="AG94:AM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G2"/>
    <mergeCell ref="AG98:AM98"/>
    <mergeCell ref="AG103:AM103"/>
    <mergeCell ref="AG102:AM102"/>
    <mergeCell ref="AG92:AM92"/>
    <mergeCell ref="AG101:AM101"/>
    <mergeCell ref="AG97:AM97"/>
    <mergeCell ref="AG95:AM95"/>
    <mergeCell ref="AG100:AM100"/>
    <mergeCell ref="AG104:AM104"/>
    <mergeCell ref="AG99:AM99"/>
    <mergeCell ref="AG96:AM96"/>
    <mergeCell ref="AM87:AN87"/>
    <mergeCell ref="AM89:AP89"/>
    <mergeCell ref="AM90:AP90"/>
    <mergeCell ref="AN98:AP98"/>
    <mergeCell ref="AN103:AP103"/>
    <mergeCell ref="AN104:AP104"/>
    <mergeCell ref="AN92:AP92"/>
    <mergeCell ref="AN102:AP102"/>
    <mergeCell ref="AN97:AP97"/>
    <mergeCell ref="AN96:AP96"/>
    <mergeCell ref="AN99:AP99"/>
    <mergeCell ref="AN101:AP101"/>
    <mergeCell ref="AN95:AP95"/>
    <mergeCell ref="AN100:AP100"/>
    <mergeCell ref="AS89:AT91"/>
    <mergeCell ref="AN105:AP105"/>
    <mergeCell ref="AG105:AM105"/>
    <mergeCell ref="AN94:AP94"/>
  </mergeCells>
  <hyperlinks>
    <hyperlink ref="A96" location="'D.1.1 - Architektonicko s...'!C2" display="/"/>
    <hyperlink ref="A97" location="'D.1.2 - Sanace suterénu'!C2" display="/"/>
    <hyperlink ref="A98" location="'D.1.4.1 - ZTI - Výměna za...'!C2" display="/"/>
    <hyperlink ref="A99" location="'D.1.4.2 - Úprava elektroi...'!C2" display="/"/>
    <hyperlink ref="A100" location="'SO 02 - Oprava dešťové ka...'!C2" display="/"/>
    <hyperlink ref="A101" location="'SO 03 - Oprava zpevněných...'!C2" display="/"/>
    <hyperlink ref="A102" location="'SO 04 - Oprava opěrné stěny'!C2" display="/"/>
    <hyperlink ref="A103" location="'SO 05 - Oprava podlahy gy...'!C2" display="/"/>
    <hyperlink ref="A104" location="'SO 06 - Náhrada sdruženéh...'!C2" display="/"/>
    <hyperlink ref="A105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113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21"/>
      <c r="AT3" s="18" t="s">
        <v>84</v>
      </c>
    </row>
    <row r="4" s="1" customFormat="1" ht="24.96" customHeight="1">
      <c r="B4" s="21"/>
      <c r="D4" s="153" t="s">
        <v>124</v>
      </c>
      <c r="M4" s="21"/>
      <c r="N4" s="15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55" t="s">
        <v>17</v>
      </c>
      <c r="M6" s="21"/>
    </row>
    <row r="7" s="1" customFormat="1" ht="16.5" customHeight="1">
      <c r="B7" s="21"/>
      <c r="E7" s="156" t="str">
        <f>'Rekapitulace stavby'!K6</f>
        <v>VOŠ a SŠ zdravotnická Ústí nad Orlicí - sanace suterénu</v>
      </c>
      <c r="F7" s="155"/>
      <c r="G7" s="155"/>
      <c r="H7" s="155"/>
      <c r="M7" s="21"/>
    </row>
    <row r="8" s="2" customFormat="1" ht="12" customHeight="1">
      <c r="A8" s="39"/>
      <c r="B8" s="45"/>
      <c r="C8" s="39"/>
      <c r="D8" s="155" t="s">
        <v>137</v>
      </c>
      <c r="E8" s="39"/>
      <c r="F8" s="39"/>
      <c r="G8" s="39"/>
      <c r="H8" s="39"/>
      <c r="I8" s="39"/>
      <c r="J8" s="39"/>
      <c r="K8" s="39"/>
      <c r="L8" s="39"/>
      <c r="M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2788</v>
      </c>
      <c r="F9" s="39"/>
      <c r="G9" s="39"/>
      <c r="H9" s="39"/>
      <c r="I9" s="39"/>
      <c r="J9" s="39"/>
      <c r="K9" s="39"/>
      <c r="L9" s="39"/>
      <c r="M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5" t="s">
        <v>19</v>
      </c>
      <c r="E11" s="39"/>
      <c r="F11" s="144" t="s">
        <v>1</v>
      </c>
      <c r="G11" s="39"/>
      <c r="H11" s="39"/>
      <c r="I11" s="155" t="s">
        <v>20</v>
      </c>
      <c r="J11" s="144" t="s">
        <v>1</v>
      </c>
      <c r="K11" s="39"/>
      <c r="L11" s="39"/>
      <c r="M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5" t="s">
        <v>21</v>
      </c>
      <c r="E12" s="39"/>
      <c r="F12" s="144" t="s">
        <v>22</v>
      </c>
      <c r="G12" s="39"/>
      <c r="H12" s="39"/>
      <c r="I12" s="155" t="s">
        <v>23</v>
      </c>
      <c r="J12" s="158" t="str">
        <f>'Rekapitulace stavby'!AN8</f>
        <v>24. 7. 2023</v>
      </c>
      <c r="K12" s="39"/>
      <c r="L12" s="39"/>
      <c r="M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5" t="s">
        <v>25</v>
      </c>
      <c r="E14" s="39"/>
      <c r="F14" s="39"/>
      <c r="G14" s="39"/>
      <c r="H14" s="39"/>
      <c r="I14" s="155" t="s">
        <v>26</v>
      </c>
      <c r="J14" s="144" t="str">
        <f>IF('Rekapitulace stavby'!AN10="","",'Rekapitulace stavby'!AN10)</f>
        <v/>
      </c>
      <c r="K14" s="39"/>
      <c r="L14" s="39"/>
      <c r="M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55" t="s">
        <v>27</v>
      </c>
      <c r="J15" s="144" t="str">
        <f>IF('Rekapitulace stavby'!AN11="","",'Rekapitulace stavby'!AN11)</f>
        <v/>
      </c>
      <c r="K15" s="39"/>
      <c r="L15" s="39"/>
      <c r="M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5" t="s">
        <v>28</v>
      </c>
      <c r="E17" s="39"/>
      <c r="F17" s="39"/>
      <c r="G17" s="39"/>
      <c r="H17" s="39"/>
      <c r="I17" s="155" t="s">
        <v>26</v>
      </c>
      <c r="J17" s="34" t="str">
        <f>'Rekapitulace stavby'!AN13</f>
        <v>Vyplň údaj</v>
      </c>
      <c r="K17" s="39"/>
      <c r="L17" s="39"/>
      <c r="M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55" t="s">
        <v>27</v>
      </c>
      <c r="J18" s="34" t="str">
        <f>'Rekapitulace stavby'!AN14</f>
        <v>Vyplň údaj</v>
      </c>
      <c r="K18" s="39"/>
      <c r="L18" s="39"/>
      <c r="M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5" t="s">
        <v>30</v>
      </c>
      <c r="E20" s="39"/>
      <c r="F20" s="39"/>
      <c r="G20" s="39"/>
      <c r="H20" s="39"/>
      <c r="I20" s="155" t="s">
        <v>26</v>
      </c>
      <c r="J20" s="144" t="str">
        <f>IF('Rekapitulace stavby'!AN16="","",'Rekapitulace stavby'!AN16)</f>
        <v/>
      </c>
      <c r="K20" s="39"/>
      <c r="L20" s="39"/>
      <c r="M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55" t="s">
        <v>27</v>
      </c>
      <c r="J21" s="144" t="str">
        <f>IF('Rekapitulace stavby'!AN17="","",'Rekapitulace stavby'!AN17)</f>
        <v/>
      </c>
      <c r="K21" s="39"/>
      <c r="L21" s="39"/>
      <c r="M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5" t="s">
        <v>31</v>
      </c>
      <c r="E23" s="39"/>
      <c r="F23" s="39"/>
      <c r="G23" s="39"/>
      <c r="H23" s="39"/>
      <c r="I23" s="155" t="s">
        <v>26</v>
      </c>
      <c r="J23" s="144" t="str">
        <f>IF('Rekapitulace stavby'!AN19="","",'Rekapitulace stavby'!AN19)</f>
        <v/>
      </c>
      <c r="K23" s="39"/>
      <c r="L23" s="39"/>
      <c r="M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55" t="s">
        <v>27</v>
      </c>
      <c r="J24" s="144" t="str">
        <f>IF('Rekapitulace stavby'!AN20="","",'Rekapitulace stavby'!AN20)</f>
        <v/>
      </c>
      <c r="K24" s="39"/>
      <c r="L24" s="39"/>
      <c r="M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5" t="s">
        <v>32</v>
      </c>
      <c r="E26" s="39"/>
      <c r="F26" s="39"/>
      <c r="G26" s="39"/>
      <c r="H26" s="39"/>
      <c r="I26" s="39"/>
      <c r="J26" s="39"/>
      <c r="K26" s="39"/>
      <c r="L26" s="39"/>
      <c r="M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59"/>
      <c r="M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163"/>
      <c r="M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55" t="s">
        <v>141</v>
      </c>
      <c r="F30" s="39"/>
      <c r="G30" s="39"/>
      <c r="H30" s="39"/>
      <c r="I30" s="39"/>
      <c r="J30" s="39"/>
      <c r="K30" s="164">
        <f>I96</f>
        <v>0</v>
      </c>
      <c r="L30" s="39"/>
      <c r="M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55" t="s">
        <v>142</v>
      </c>
      <c r="F31" s="39"/>
      <c r="G31" s="39"/>
      <c r="H31" s="39"/>
      <c r="I31" s="39"/>
      <c r="J31" s="39"/>
      <c r="K31" s="164">
        <f>J96</f>
        <v>0</v>
      </c>
      <c r="L31" s="39"/>
      <c r="M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5" t="s">
        <v>33</v>
      </c>
      <c r="E32" s="39"/>
      <c r="F32" s="39"/>
      <c r="G32" s="39"/>
      <c r="H32" s="39"/>
      <c r="I32" s="39"/>
      <c r="J32" s="39"/>
      <c r="K32" s="166">
        <f>ROUND(K120, 2)</f>
        <v>0</v>
      </c>
      <c r="L32" s="39"/>
      <c r="M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3"/>
      <c r="E33" s="163"/>
      <c r="F33" s="163"/>
      <c r="G33" s="163"/>
      <c r="H33" s="163"/>
      <c r="I33" s="163"/>
      <c r="J33" s="163"/>
      <c r="K33" s="163"/>
      <c r="L33" s="163"/>
      <c r="M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7" t="s">
        <v>35</v>
      </c>
      <c r="G34" s="39"/>
      <c r="H34" s="39"/>
      <c r="I34" s="167" t="s">
        <v>34</v>
      </c>
      <c r="J34" s="39"/>
      <c r="K34" s="167" t="s">
        <v>36</v>
      </c>
      <c r="L34" s="39"/>
      <c r="M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8" t="s">
        <v>37</v>
      </c>
      <c r="E35" s="155" t="s">
        <v>38</v>
      </c>
      <c r="F35" s="164">
        <f>ROUND((SUM(BE120:BE180)),  2)</f>
        <v>0</v>
      </c>
      <c r="G35" s="39"/>
      <c r="H35" s="39"/>
      <c r="I35" s="169">
        <v>0.20999999999999999</v>
      </c>
      <c r="J35" s="39"/>
      <c r="K35" s="164">
        <f>ROUND(((SUM(BE120:BE180))*I35),  2)</f>
        <v>0</v>
      </c>
      <c r="L35" s="39"/>
      <c r="M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5" t="s">
        <v>39</v>
      </c>
      <c r="F36" s="164">
        <f>ROUND((SUM(BF120:BF180)),  2)</f>
        <v>0</v>
      </c>
      <c r="G36" s="39"/>
      <c r="H36" s="39"/>
      <c r="I36" s="169">
        <v>0.14999999999999999</v>
      </c>
      <c r="J36" s="39"/>
      <c r="K36" s="164">
        <f>ROUND(((SUM(BF120:BF180))*I36),  2)</f>
        <v>0</v>
      </c>
      <c r="L36" s="39"/>
      <c r="M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5" t="s">
        <v>40</v>
      </c>
      <c r="F37" s="164">
        <f>ROUND((SUM(BG120:BG180)),  2)</f>
        <v>0</v>
      </c>
      <c r="G37" s="39"/>
      <c r="H37" s="39"/>
      <c r="I37" s="169">
        <v>0.20999999999999999</v>
      </c>
      <c r="J37" s="39"/>
      <c r="K37" s="164">
        <f>0</f>
        <v>0</v>
      </c>
      <c r="L37" s="39"/>
      <c r="M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5" t="s">
        <v>41</v>
      </c>
      <c r="F38" s="164">
        <f>ROUND((SUM(BH120:BH180)),  2)</f>
        <v>0</v>
      </c>
      <c r="G38" s="39"/>
      <c r="H38" s="39"/>
      <c r="I38" s="169">
        <v>0.14999999999999999</v>
      </c>
      <c r="J38" s="39"/>
      <c r="K38" s="164">
        <f>0</f>
        <v>0</v>
      </c>
      <c r="L38" s="39"/>
      <c r="M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5" t="s">
        <v>42</v>
      </c>
      <c r="F39" s="164">
        <f>ROUND((SUM(BI120:BI180)),  2)</f>
        <v>0</v>
      </c>
      <c r="G39" s="39"/>
      <c r="H39" s="39"/>
      <c r="I39" s="169">
        <v>0</v>
      </c>
      <c r="J39" s="39"/>
      <c r="K39" s="164">
        <f>0</f>
        <v>0</v>
      </c>
      <c r="L39" s="39"/>
      <c r="M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0"/>
      <c r="D41" s="171" t="s">
        <v>43</v>
      </c>
      <c r="E41" s="172"/>
      <c r="F41" s="172"/>
      <c r="G41" s="173" t="s">
        <v>44</v>
      </c>
      <c r="H41" s="174" t="s">
        <v>45</v>
      </c>
      <c r="I41" s="172"/>
      <c r="J41" s="172"/>
      <c r="K41" s="175">
        <f>SUM(K32:K39)</f>
        <v>0</v>
      </c>
      <c r="L41" s="176"/>
      <c r="M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M43" s="21"/>
    </row>
    <row r="44" s="1" customFormat="1" ht="14.4" customHeight="1">
      <c r="B44" s="21"/>
      <c r="M44" s="21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4"/>
      <c r="D50" s="177" t="s">
        <v>46</v>
      </c>
      <c r="E50" s="178"/>
      <c r="F50" s="178"/>
      <c r="G50" s="177" t="s">
        <v>47</v>
      </c>
      <c r="H50" s="178"/>
      <c r="I50" s="178"/>
      <c r="J50" s="178"/>
      <c r="K50" s="178"/>
      <c r="L50" s="178"/>
      <c r="M50" s="6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9"/>
      <c r="B61" s="45"/>
      <c r="C61" s="39"/>
      <c r="D61" s="179" t="s">
        <v>48</v>
      </c>
      <c r="E61" s="180"/>
      <c r="F61" s="181" t="s">
        <v>49</v>
      </c>
      <c r="G61" s="179" t="s">
        <v>48</v>
      </c>
      <c r="H61" s="180"/>
      <c r="I61" s="180"/>
      <c r="J61" s="182" t="s">
        <v>49</v>
      </c>
      <c r="K61" s="180"/>
      <c r="L61" s="180"/>
      <c r="M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9"/>
      <c r="B65" s="45"/>
      <c r="C65" s="39"/>
      <c r="D65" s="177" t="s">
        <v>50</v>
      </c>
      <c r="E65" s="183"/>
      <c r="F65" s="183"/>
      <c r="G65" s="177" t="s">
        <v>51</v>
      </c>
      <c r="H65" s="183"/>
      <c r="I65" s="183"/>
      <c r="J65" s="183"/>
      <c r="K65" s="183"/>
      <c r="L65" s="183"/>
      <c r="M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9"/>
      <c r="B76" s="45"/>
      <c r="C76" s="39"/>
      <c r="D76" s="179" t="s">
        <v>48</v>
      </c>
      <c r="E76" s="180"/>
      <c r="F76" s="181" t="s">
        <v>49</v>
      </c>
      <c r="G76" s="179" t="s">
        <v>48</v>
      </c>
      <c r="H76" s="180"/>
      <c r="I76" s="180"/>
      <c r="J76" s="182" t="s">
        <v>49</v>
      </c>
      <c r="K76" s="180"/>
      <c r="L76" s="180"/>
      <c r="M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143</v>
      </c>
      <c r="D82" s="41"/>
      <c r="E82" s="41"/>
      <c r="F82" s="41"/>
      <c r="G82" s="41"/>
      <c r="H82" s="41"/>
      <c r="I82" s="41"/>
      <c r="J82" s="41"/>
      <c r="K82" s="41"/>
      <c r="L82" s="41"/>
      <c r="M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41"/>
      <c r="M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VOŠ a SŠ zdravotnická Ústí nad Orlicí - sanace suterénu</v>
      </c>
      <c r="F85" s="33"/>
      <c r="G85" s="33"/>
      <c r="H85" s="33"/>
      <c r="I85" s="41"/>
      <c r="J85" s="41"/>
      <c r="K85" s="41"/>
      <c r="L85" s="41"/>
      <c r="M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41"/>
      <c r="J86" s="41"/>
      <c r="K86" s="41"/>
      <c r="L86" s="41"/>
      <c r="M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06 - Náhrada sdruženého uzemnění</v>
      </c>
      <c r="F87" s="41"/>
      <c r="G87" s="41"/>
      <c r="H87" s="41"/>
      <c r="I87" s="41"/>
      <c r="J87" s="41"/>
      <c r="K87" s="41"/>
      <c r="L87" s="41"/>
      <c r="M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 xml:space="preserve"> </v>
      </c>
      <c r="G89" s="41"/>
      <c r="H89" s="41"/>
      <c r="I89" s="33" t="s">
        <v>23</v>
      </c>
      <c r="J89" s="80" t="str">
        <f>IF(J12="","",J12)</f>
        <v>24. 7. 2023</v>
      </c>
      <c r="K89" s="41"/>
      <c r="L89" s="41"/>
      <c r="M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41"/>
      <c r="M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41"/>
      <c r="M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144</v>
      </c>
      <c r="D94" s="190"/>
      <c r="E94" s="190"/>
      <c r="F94" s="190"/>
      <c r="G94" s="190"/>
      <c r="H94" s="190"/>
      <c r="I94" s="191" t="s">
        <v>145</v>
      </c>
      <c r="J94" s="191" t="s">
        <v>146</v>
      </c>
      <c r="K94" s="191" t="s">
        <v>147</v>
      </c>
      <c r="L94" s="190"/>
      <c r="M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2" t="s">
        <v>148</v>
      </c>
      <c r="D96" s="41"/>
      <c r="E96" s="41"/>
      <c r="F96" s="41"/>
      <c r="G96" s="41"/>
      <c r="H96" s="41"/>
      <c r="I96" s="111">
        <f>Q120</f>
        <v>0</v>
      </c>
      <c r="J96" s="111">
        <f>R120</f>
        <v>0</v>
      </c>
      <c r="K96" s="111">
        <f>K120</f>
        <v>0</v>
      </c>
      <c r="L96" s="41"/>
      <c r="M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3"/>
      <c r="C97" s="194"/>
      <c r="D97" s="195" t="s">
        <v>2789</v>
      </c>
      <c r="E97" s="196"/>
      <c r="F97" s="196"/>
      <c r="G97" s="196"/>
      <c r="H97" s="196"/>
      <c r="I97" s="197">
        <f>Q121</f>
        <v>0</v>
      </c>
      <c r="J97" s="197">
        <f>R121</f>
        <v>0</v>
      </c>
      <c r="K97" s="197">
        <f>K121</f>
        <v>0</v>
      </c>
      <c r="L97" s="194"/>
      <c r="M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3"/>
      <c r="C98" s="194"/>
      <c r="D98" s="195" t="s">
        <v>2790</v>
      </c>
      <c r="E98" s="196"/>
      <c r="F98" s="196"/>
      <c r="G98" s="196"/>
      <c r="H98" s="196"/>
      <c r="I98" s="197">
        <f>Q138</f>
        <v>0</v>
      </c>
      <c r="J98" s="197">
        <f>R138</f>
        <v>0</v>
      </c>
      <c r="K98" s="197">
        <f>K138</f>
        <v>0</v>
      </c>
      <c r="L98" s="194"/>
      <c r="M98" s="19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3"/>
      <c r="C99" s="194"/>
      <c r="D99" s="195" t="s">
        <v>2791</v>
      </c>
      <c r="E99" s="196"/>
      <c r="F99" s="196"/>
      <c r="G99" s="196"/>
      <c r="H99" s="196"/>
      <c r="I99" s="197">
        <f>Q145</f>
        <v>0</v>
      </c>
      <c r="J99" s="197">
        <f>R145</f>
        <v>0</v>
      </c>
      <c r="K99" s="197">
        <f>K145</f>
        <v>0</v>
      </c>
      <c r="L99" s="194"/>
      <c r="M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2792</v>
      </c>
      <c r="E100" s="196"/>
      <c r="F100" s="196"/>
      <c r="G100" s="196"/>
      <c r="H100" s="196"/>
      <c r="I100" s="197">
        <f>Q166</f>
        <v>0</v>
      </c>
      <c r="J100" s="197">
        <f>R166</f>
        <v>0</v>
      </c>
      <c r="K100" s="197">
        <f>K166</f>
        <v>0</v>
      </c>
      <c r="L100" s="194"/>
      <c r="M100" s="19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163</v>
      </c>
      <c r="D107" s="41"/>
      <c r="E107" s="41"/>
      <c r="F107" s="41"/>
      <c r="G107" s="41"/>
      <c r="H107" s="41"/>
      <c r="I107" s="41"/>
      <c r="J107" s="41"/>
      <c r="K107" s="41"/>
      <c r="L107" s="41"/>
      <c r="M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17</v>
      </c>
      <c r="D109" s="41"/>
      <c r="E109" s="41"/>
      <c r="F109" s="41"/>
      <c r="G109" s="41"/>
      <c r="H109" s="41"/>
      <c r="I109" s="41"/>
      <c r="J109" s="41"/>
      <c r="K109" s="41"/>
      <c r="L109" s="41"/>
      <c r="M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8" t="str">
        <f>E7</f>
        <v>VOŠ a SŠ zdravotnická Ústí nad Orlicí - sanace suterénu</v>
      </c>
      <c r="F110" s="33"/>
      <c r="G110" s="33"/>
      <c r="H110" s="33"/>
      <c r="I110" s="41"/>
      <c r="J110" s="41"/>
      <c r="K110" s="41"/>
      <c r="L110" s="41"/>
      <c r="M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137</v>
      </c>
      <c r="D111" s="41"/>
      <c r="E111" s="41"/>
      <c r="F111" s="41"/>
      <c r="G111" s="41"/>
      <c r="H111" s="41"/>
      <c r="I111" s="41"/>
      <c r="J111" s="41"/>
      <c r="K111" s="41"/>
      <c r="L111" s="41"/>
      <c r="M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06 - Náhrada sdruženého uzemnění</v>
      </c>
      <c r="F112" s="41"/>
      <c r="G112" s="41"/>
      <c r="H112" s="41"/>
      <c r="I112" s="41"/>
      <c r="J112" s="41"/>
      <c r="K112" s="41"/>
      <c r="L112" s="41"/>
      <c r="M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21</v>
      </c>
      <c r="D114" s="41"/>
      <c r="E114" s="41"/>
      <c r="F114" s="28" t="str">
        <f>F12</f>
        <v xml:space="preserve"> </v>
      </c>
      <c r="G114" s="41"/>
      <c r="H114" s="41"/>
      <c r="I114" s="33" t="s">
        <v>23</v>
      </c>
      <c r="J114" s="80" t="str">
        <f>IF(J12="","",J12)</f>
        <v>24. 7. 2023</v>
      </c>
      <c r="K114" s="41"/>
      <c r="L114" s="41"/>
      <c r="M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25</v>
      </c>
      <c r="D116" s="41"/>
      <c r="E116" s="41"/>
      <c r="F116" s="28" t="str">
        <f>E15</f>
        <v xml:space="preserve"> </v>
      </c>
      <c r="G116" s="41"/>
      <c r="H116" s="41"/>
      <c r="I116" s="33" t="s">
        <v>30</v>
      </c>
      <c r="J116" s="37" t="str">
        <f>E21</f>
        <v xml:space="preserve"> </v>
      </c>
      <c r="K116" s="41"/>
      <c r="L116" s="41"/>
      <c r="M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 xml:space="preserve"> </v>
      </c>
      <c r="K117" s="41"/>
      <c r="L117" s="41"/>
      <c r="M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204"/>
      <c r="B119" s="205"/>
      <c r="C119" s="206" t="s">
        <v>164</v>
      </c>
      <c r="D119" s="207" t="s">
        <v>58</v>
      </c>
      <c r="E119" s="207" t="s">
        <v>54</v>
      </c>
      <c r="F119" s="207" t="s">
        <v>55</v>
      </c>
      <c r="G119" s="207" t="s">
        <v>165</v>
      </c>
      <c r="H119" s="207" t="s">
        <v>166</v>
      </c>
      <c r="I119" s="207" t="s">
        <v>167</v>
      </c>
      <c r="J119" s="207" t="s">
        <v>168</v>
      </c>
      <c r="K119" s="207" t="s">
        <v>147</v>
      </c>
      <c r="L119" s="208" t="s">
        <v>169</v>
      </c>
      <c r="M119" s="209"/>
      <c r="N119" s="101" t="s">
        <v>1</v>
      </c>
      <c r="O119" s="102" t="s">
        <v>37</v>
      </c>
      <c r="P119" s="102" t="s">
        <v>170</v>
      </c>
      <c r="Q119" s="102" t="s">
        <v>171</v>
      </c>
      <c r="R119" s="102" t="s">
        <v>172</v>
      </c>
      <c r="S119" s="102" t="s">
        <v>173</v>
      </c>
      <c r="T119" s="102" t="s">
        <v>174</v>
      </c>
      <c r="U119" s="102" t="s">
        <v>175</v>
      </c>
      <c r="V119" s="102" t="s">
        <v>176</v>
      </c>
      <c r="W119" s="102" t="s">
        <v>177</v>
      </c>
      <c r="X119" s="103" t="s">
        <v>178</v>
      </c>
      <c r="Y119" s="204"/>
      <c r="Z119" s="204"/>
      <c r="AA119" s="204"/>
      <c r="AB119" s="204"/>
      <c r="AC119" s="204"/>
      <c r="AD119" s="204"/>
      <c r="AE119" s="204"/>
    </row>
    <row r="120" s="2" customFormat="1" ht="22.8" customHeight="1">
      <c r="A120" s="39"/>
      <c r="B120" s="40"/>
      <c r="C120" s="108" t="s">
        <v>179</v>
      </c>
      <c r="D120" s="41"/>
      <c r="E120" s="41"/>
      <c r="F120" s="41"/>
      <c r="G120" s="41"/>
      <c r="H120" s="41"/>
      <c r="I120" s="41"/>
      <c r="J120" s="41"/>
      <c r="K120" s="210">
        <f>BK120</f>
        <v>0</v>
      </c>
      <c r="L120" s="41"/>
      <c r="M120" s="45"/>
      <c r="N120" s="104"/>
      <c r="O120" s="211"/>
      <c r="P120" s="105"/>
      <c r="Q120" s="212">
        <f>Q121+Q138+Q145+Q166</f>
        <v>0</v>
      </c>
      <c r="R120" s="212">
        <f>R121+R138+R145+R166</f>
        <v>0</v>
      </c>
      <c r="S120" s="105"/>
      <c r="T120" s="213">
        <f>T121+T138+T145+T166</f>
        <v>0</v>
      </c>
      <c r="U120" s="105"/>
      <c r="V120" s="213">
        <f>V121+V138+V145+V166</f>
        <v>0</v>
      </c>
      <c r="W120" s="105"/>
      <c r="X120" s="214">
        <f>X121+X138+X145+X166</f>
        <v>0</v>
      </c>
      <c r="Y120" s="39"/>
      <c r="Z120" s="39"/>
      <c r="AA120" s="39"/>
      <c r="AB120" s="39"/>
      <c r="AC120" s="39"/>
      <c r="AD120" s="39"/>
      <c r="AE120" s="39"/>
      <c r="AT120" s="18" t="s">
        <v>74</v>
      </c>
      <c r="AU120" s="18" t="s">
        <v>149</v>
      </c>
      <c r="BK120" s="215">
        <f>BK121+BK138+BK145+BK166</f>
        <v>0</v>
      </c>
    </row>
    <row r="121" s="12" customFormat="1" ht="25.92" customHeight="1">
      <c r="A121" s="12"/>
      <c r="B121" s="216"/>
      <c r="C121" s="217"/>
      <c r="D121" s="218" t="s">
        <v>74</v>
      </c>
      <c r="E121" s="219" t="s">
        <v>2793</v>
      </c>
      <c r="F121" s="219" t="s">
        <v>2794</v>
      </c>
      <c r="G121" s="217"/>
      <c r="H121" s="217"/>
      <c r="I121" s="220"/>
      <c r="J121" s="220"/>
      <c r="K121" s="221">
        <f>BK121</f>
        <v>0</v>
      </c>
      <c r="L121" s="217"/>
      <c r="M121" s="222"/>
      <c r="N121" s="223"/>
      <c r="O121" s="224"/>
      <c r="P121" s="224"/>
      <c r="Q121" s="225">
        <f>SUM(Q122:Q137)</f>
        <v>0</v>
      </c>
      <c r="R121" s="225">
        <f>SUM(R122:R137)</f>
        <v>0</v>
      </c>
      <c r="S121" s="224"/>
      <c r="T121" s="226">
        <f>SUM(T122:T137)</f>
        <v>0</v>
      </c>
      <c r="U121" s="224"/>
      <c r="V121" s="226">
        <f>SUM(V122:V137)</f>
        <v>0</v>
      </c>
      <c r="W121" s="224"/>
      <c r="X121" s="227">
        <f>SUM(X122:X137)</f>
        <v>0</v>
      </c>
      <c r="Y121" s="12"/>
      <c r="Z121" s="12"/>
      <c r="AA121" s="12"/>
      <c r="AB121" s="12"/>
      <c r="AC121" s="12"/>
      <c r="AD121" s="12"/>
      <c r="AE121" s="12"/>
      <c r="AR121" s="228" t="s">
        <v>82</v>
      </c>
      <c r="AT121" s="229" t="s">
        <v>74</v>
      </c>
      <c r="AU121" s="229" t="s">
        <v>75</v>
      </c>
      <c r="AY121" s="228" t="s">
        <v>182</v>
      </c>
      <c r="BK121" s="230">
        <f>SUM(BK122:BK137)</f>
        <v>0</v>
      </c>
    </row>
    <row r="122" s="2" customFormat="1" ht="16.5" customHeight="1">
      <c r="A122" s="39"/>
      <c r="B122" s="40"/>
      <c r="C122" s="233" t="s">
        <v>82</v>
      </c>
      <c r="D122" s="233" t="s">
        <v>185</v>
      </c>
      <c r="E122" s="234" t="s">
        <v>2795</v>
      </c>
      <c r="F122" s="235" t="s">
        <v>2796</v>
      </c>
      <c r="G122" s="236" t="s">
        <v>416</v>
      </c>
      <c r="H122" s="237">
        <v>10</v>
      </c>
      <c r="I122" s="238"/>
      <c r="J122" s="238"/>
      <c r="K122" s="239">
        <f>ROUND(P122*H122,2)</f>
        <v>0</v>
      </c>
      <c r="L122" s="235" t="s">
        <v>1</v>
      </c>
      <c r="M122" s="45"/>
      <c r="N122" s="240" t="s">
        <v>1</v>
      </c>
      <c r="O122" s="241" t="s">
        <v>38</v>
      </c>
      <c r="P122" s="242">
        <f>I122+J122</f>
        <v>0</v>
      </c>
      <c r="Q122" s="242">
        <f>ROUND(I122*H122,2)</f>
        <v>0</v>
      </c>
      <c r="R122" s="242">
        <f>ROUND(J122*H122,2)</f>
        <v>0</v>
      </c>
      <c r="S122" s="92"/>
      <c r="T122" s="243">
        <f>S122*H122</f>
        <v>0</v>
      </c>
      <c r="U122" s="243">
        <v>0</v>
      </c>
      <c r="V122" s="243">
        <f>U122*H122</f>
        <v>0</v>
      </c>
      <c r="W122" s="243">
        <v>0</v>
      </c>
      <c r="X122" s="244">
        <f>W122*H122</f>
        <v>0</v>
      </c>
      <c r="Y122" s="39"/>
      <c r="Z122" s="39"/>
      <c r="AA122" s="39"/>
      <c r="AB122" s="39"/>
      <c r="AC122" s="39"/>
      <c r="AD122" s="39"/>
      <c r="AE122" s="39"/>
      <c r="AR122" s="245" t="s">
        <v>190</v>
      </c>
      <c r="AT122" s="245" t="s">
        <v>185</v>
      </c>
      <c r="AU122" s="245" t="s">
        <v>82</v>
      </c>
      <c r="AY122" s="18" t="s">
        <v>182</v>
      </c>
      <c r="BE122" s="246">
        <f>IF(O122="základní",K122,0)</f>
        <v>0</v>
      </c>
      <c r="BF122" s="246">
        <f>IF(O122="snížená",K122,0)</f>
        <v>0</v>
      </c>
      <c r="BG122" s="246">
        <f>IF(O122="zákl. přenesená",K122,0)</f>
        <v>0</v>
      </c>
      <c r="BH122" s="246">
        <f>IF(O122="sníž. přenesená",K122,0)</f>
        <v>0</v>
      </c>
      <c r="BI122" s="246">
        <f>IF(O122="nulová",K122,0)</f>
        <v>0</v>
      </c>
      <c r="BJ122" s="18" t="s">
        <v>82</v>
      </c>
      <c r="BK122" s="246">
        <f>ROUND(P122*H122,2)</f>
        <v>0</v>
      </c>
      <c r="BL122" s="18" t="s">
        <v>190</v>
      </c>
      <c r="BM122" s="245" t="s">
        <v>84</v>
      </c>
    </row>
    <row r="123" s="2" customFormat="1">
      <c r="A123" s="39"/>
      <c r="B123" s="40"/>
      <c r="C123" s="41"/>
      <c r="D123" s="247" t="s">
        <v>192</v>
      </c>
      <c r="E123" s="41"/>
      <c r="F123" s="248" t="s">
        <v>2796</v>
      </c>
      <c r="G123" s="41"/>
      <c r="H123" s="41"/>
      <c r="I123" s="249"/>
      <c r="J123" s="249"/>
      <c r="K123" s="41"/>
      <c r="L123" s="41"/>
      <c r="M123" s="45"/>
      <c r="N123" s="250"/>
      <c r="O123" s="251"/>
      <c r="P123" s="92"/>
      <c r="Q123" s="92"/>
      <c r="R123" s="92"/>
      <c r="S123" s="92"/>
      <c r="T123" s="92"/>
      <c r="U123" s="92"/>
      <c r="V123" s="92"/>
      <c r="W123" s="92"/>
      <c r="X123" s="93"/>
      <c r="Y123" s="39"/>
      <c r="Z123" s="39"/>
      <c r="AA123" s="39"/>
      <c r="AB123" s="39"/>
      <c r="AC123" s="39"/>
      <c r="AD123" s="39"/>
      <c r="AE123" s="39"/>
      <c r="AT123" s="18" t="s">
        <v>192</v>
      </c>
      <c r="AU123" s="18" t="s">
        <v>82</v>
      </c>
    </row>
    <row r="124" s="2" customFormat="1" ht="24.15" customHeight="1">
      <c r="A124" s="39"/>
      <c r="B124" s="40"/>
      <c r="C124" s="233" t="s">
        <v>84</v>
      </c>
      <c r="D124" s="233" t="s">
        <v>185</v>
      </c>
      <c r="E124" s="234" t="s">
        <v>2797</v>
      </c>
      <c r="F124" s="235" t="s">
        <v>2798</v>
      </c>
      <c r="G124" s="236" t="s">
        <v>416</v>
      </c>
      <c r="H124" s="237">
        <v>180</v>
      </c>
      <c r="I124" s="238"/>
      <c r="J124" s="238"/>
      <c r="K124" s="239">
        <f>ROUND(P124*H124,2)</f>
        <v>0</v>
      </c>
      <c r="L124" s="235" t="s">
        <v>1</v>
      </c>
      <c r="M124" s="45"/>
      <c r="N124" s="240" t="s">
        <v>1</v>
      </c>
      <c r="O124" s="241" t="s">
        <v>38</v>
      </c>
      <c r="P124" s="242">
        <f>I124+J124</f>
        <v>0</v>
      </c>
      <c r="Q124" s="242">
        <f>ROUND(I124*H124,2)</f>
        <v>0</v>
      </c>
      <c r="R124" s="242">
        <f>ROUND(J124*H124,2)</f>
        <v>0</v>
      </c>
      <c r="S124" s="92"/>
      <c r="T124" s="243">
        <f>S124*H124</f>
        <v>0</v>
      </c>
      <c r="U124" s="243">
        <v>0</v>
      </c>
      <c r="V124" s="243">
        <f>U124*H124</f>
        <v>0</v>
      </c>
      <c r="W124" s="243">
        <v>0</v>
      </c>
      <c r="X124" s="244">
        <f>W124*H124</f>
        <v>0</v>
      </c>
      <c r="Y124" s="39"/>
      <c r="Z124" s="39"/>
      <c r="AA124" s="39"/>
      <c r="AB124" s="39"/>
      <c r="AC124" s="39"/>
      <c r="AD124" s="39"/>
      <c r="AE124" s="39"/>
      <c r="AR124" s="245" t="s">
        <v>190</v>
      </c>
      <c r="AT124" s="245" t="s">
        <v>185</v>
      </c>
      <c r="AU124" s="245" t="s">
        <v>82</v>
      </c>
      <c r="AY124" s="18" t="s">
        <v>182</v>
      </c>
      <c r="BE124" s="246">
        <f>IF(O124="základní",K124,0)</f>
        <v>0</v>
      </c>
      <c r="BF124" s="246">
        <f>IF(O124="snížená",K124,0)</f>
        <v>0</v>
      </c>
      <c r="BG124" s="246">
        <f>IF(O124="zákl. přenesená",K124,0)</f>
        <v>0</v>
      </c>
      <c r="BH124" s="246">
        <f>IF(O124="sníž. přenesená",K124,0)</f>
        <v>0</v>
      </c>
      <c r="BI124" s="246">
        <f>IF(O124="nulová",K124,0)</f>
        <v>0</v>
      </c>
      <c r="BJ124" s="18" t="s">
        <v>82</v>
      </c>
      <c r="BK124" s="246">
        <f>ROUND(P124*H124,2)</f>
        <v>0</v>
      </c>
      <c r="BL124" s="18" t="s">
        <v>190</v>
      </c>
      <c r="BM124" s="245" t="s">
        <v>190</v>
      </c>
    </row>
    <row r="125" s="2" customFormat="1">
      <c r="A125" s="39"/>
      <c r="B125" s="40"/>
      <c r="C125" s="41"/>
      <c r="D125" s="247" t="s">
        <v>192</v>
      </c>
      <c r="E125" s="41"/>
      <c r="F125" s="248" t="s">
        <v>2798</v>
      </c>
      <c r="G125" s="41"/>
      <c r="H125" s="41"/>
      <c r="I125" s="249"/>
      <c r="J125" s="249"/>
      <c r="K125" s="41"/>
      <c r="L125" s="41"/>
      <c r="M125" s="45"/>
      <c r="N125" s="250"/>
      <c r="O125" s="251"/>
      <c r="P125" s="92"/>
      <c r="Q125" s="92"/>
      <c r="R125" s="92"/>
      <c r="S125" s="92"/>
      <c r="T125" s="92"/>
      <c r="U125" s="92"/>
      <c r="V125" s="92"/>
      <c r="W125" s="92"/>
      <c r="X125" s="93"/>
      <c r="Y125" s="39"/>
      <c r="Z125" s="39"/>
      <c r="AA125" s="39"/>
      <c r="AB125" s="39"/>
      <c r="AC125" s="39"/>
      <c r="AD125" s="39"/>
      <c r="AE125" s="39"/>
      <c r="AT125" s="18" t="s">
        <v>192</v>
      </c>
      <c r="AU125" s="18" t="s">
        <v>82</v>
      </c>
    </row>
    <row r="126" s="2" customFormat="1" ht="24.15" customHeight="1">
      <c r="A126" s="39"/>
      <c r="B126" s="40"/>
      <c r="C126" s="233" t="s">
        <v>120</v>
      </c>
      <c r="D126" s="233" t="s">
        <v>185</v>
      </c>
      <c r="E126" s="234" t="s">
        <v>2799</v>
      </c>
      <c r="F126" s="235" t="s">
        <v>2800</v>
      </c>
      <c r="G126" s="236" t="s">
        <v>416</v>
      </c>
      <c r="H126" s="237">
        <v>80</v>
      </c>
      <c r="I126" s="238"/>
      <c r="J126" s="238"/>
      <c r="K126" s="239">
        <f>ROUND(P126*H126,2)</f>
        <v>0</v>
      </c>
      <c r="L126" s="235" t="s">
        <v>1</v>
      </c>
      <c r="M126" s="45"/>
      <c r="N126" s="240" t="s">
        <v>1</v>
      </c>
      <c r="O126" s="241" t="s">
        <v>38</v>
      </c>
      <c r="P126" s="242">
        <f>I126+J126</f>
        <v>0</v>
      </c>
      <c r="Q126" s="242">
        <f>ROUND(I126*H126,2)</f>
        <v>0</v>
      </c>
      <c r="R126" s="242">
        <f>ROUND(J126*H126,2)</f>
        <v>0</v>
      </c>
      <c r="S126" s="92"/>
      <c r="T126" s="243">
        <f>S126*H126</f>
        <v>0</v>
      </c>
      <c r="U126" s="243">
        <v>0</v>
      </c>
      <c r="V126" s="243">
        <f>U126*H126</f>
        <v>0</v>
      </c>
      <c r="W126" s="243">
        <v>0</v>
      </c>
      <c r="X126" s="244">
        <f>W126*H126</f>
        <v>0</v>
      </c>
      <c r="Y126" s="39"/>
      <c r="Z126" s="39"/>
      <c r="AA126" s="39"/>
      <c r="AB126" s="39"/>
      <c r="AC126" s="39"/>
      <c r="AD126" s="39"/>
      <c r="AE126" s="39"/>
      <c r="AR126" s="245" t="s">
        <v>190</v>
      </c>
      <c r="AT126" s="245" t="s">
        <v>185</v>
      </c>
      <c r="AU126" s="245" t="s">
        <v>82</v>
      </c>
      <c r="AY126" s="18" t="s">
        <v>182</v>
      </c>
      <c r="BE126" s="246">
        <f>IF(O126="základní",K126,0)</f>
        <v>0</v>
      </c>
      <c r="BF126" s="246">
        <f>IF(O126="snížená",K126,0)</f>
        <v>0</v>
      </c>
      <c r="BG126" s="246">
        <f>IF(O126="zákl. přenesená",K126,0)</f>
        <v>0</v>
      </c>
      <c r="BH126" s="246">
        <f>IF(O126="sníž. přenesená",K126,0)</f>
        <v>0</v>
      </c>
      <c r="BI126" s="246">
        <f>IF(O126="nulová",K126,0)</f>
        <v>0</v>
      </c>
      <c r="BJ126" s="18" t="s">
        <v>82</v>
      </c>
      <c r="BK126" s="246">
        <f>ROUND(P126*H126,2)</f>
        <v>0</v>
      </c>
      <c r="BL126" s="18" t="s">
        <v>190</v>
      </c>
      <c r="BM126" s="245" t="s">
        <v>183</v>
      </c>
    </row>
    <row r="127" s="2" customFormat="1">
      <c r="A127" s="39"/>
      <c r="B127" s="40"/>
      <c r="C127" s="41"/>
      <c r="D127" s="247" t="s">
        <v>192</v>
      </c>
      <c r="E127" s="41"/>
      <c r="F127" s="248" t="s">
        <v>2800</v>
      </c>
      <c r="G127" s="41"/>
      <c r="H127" s="41"/>
      <c r="I127" s="249"/>
      <c r="J127" s="249"/>
      <c r="K127" s="41"/>
      <c r="L127" s="41"/>
      <c r="M127" s="45"/>
      <c r="N127" s="250"/>
      <c r="O127" s="251"/>
      <c r="P127" s="92"/>
      <c r="Q127" s="92"/>
      <c r="R127" s="92"/>
      <c r="S127" s="92"/>
      <c r="T127" s="92"/>
      <c r="U127" s="92"/>
      <c r="V127" s="92"/>
      <c r="W127" s="92"/>
      <c r="X127" s="93"/>
      <c r="Y127" s="39"/>
      <c r="Z127" s="39"/>
      <c r="AA127" s="39"/>
      <c r="AB127" s="39"/>
      <c r="AC127" s="39"/>
      <c r="AD127" s="39"/>
      <c r="AE127" s="39"/>
      <c r="AT127" s="18" t="s">
        <v>192</v>
      </c>
      <c r="AU127" s="18" t="s">
        <v>82</v>
      </c>
    </row>
    <row r="128" s="2" customFormat="1" ht="16.5" customHeight="1">
      <c r="A128" s="39"/>
      <c r="B128" s="40"/>
      <c r="C128" s="233" t="s">
        <v>190</v>
      </c>
      <c r="D128" s="233" t="s">
        <v>185</v>
      </c>
      <c r="E128" s="234" t="s">
        <v>2801</v>
      </c>
      <c r="F128" s="235" t="s">
        <v>2802</v>
      </c>
      <c r="G128" s="236" t="s">
        <v>2803</v>
      </c>
      <c r="H128" s="237">
        <v>38</v>
      </c>
      <c r="I128" s="238"/>
      <c r="J128" s="238"/>
      <c r="K128" s="239">
        <f>ROUND(P128*H128,2)</f>
        <v>0</v>
      </c>
      <c r="L128" s="235" t="s">
        <v>1</v>
      </c>
      <c r="M128" s="45"/>
      <c r="N128" s="240" t="s">
        <v>1</v>
      </c>
      <c r="O128" s="241" t="s">
        <v>38</v>
      </c>
      <c r="P128" s="242">
        <f>I128+J128</f>
        <v>0</v>
      </c>
      <c r="Q128" s="242">
        <f>ROUND(I128*H128,2)</f>
        <v>0</v>
      </c>
      <c r="R128" s="242">
        <f>ROUND(J128*H128,2)</f>
        <v>0</v>
      </c>
      <c r="S128" s="92"/>
      <c r="T128" s="243">
        <f>S128*H128</f>
        <v>0</v>
      </c>
      <c r="U128" s="243">
        <v>0</v>
      </c>
      <c r="V128" s="243">
        <f>U128*H128</f>
        <v>0</v>
      </c>
      <c r="W128" s="243">
        <v>0</v>
      </c>
      <c r="X128" s="244">
        <f>W128*H128</f>
        <v>0</v>
      </c>
      <c r="Y128" s="39"/>
      <c r="Z128" s="39"/>
      <c r="AA128" s="39"/>
      <c r="AB128" s="39"/>
      <c r="AC128" s="39"/>
      <c r="AD128" s="39"/>
      <c r="AE128" s="39"/>
      <c r="AR128" s="245" t="s">
        <v>190</v>
      </c>
      <c r="AT128" s="245" t="s">
        <v>185</v>
      </c>
      <c r="AU128" s="245" t="s">
        <v>82</v>
      </c>
      <c r="AY128" s="18" t="s">
        <v>182</v>
      </c>
      <c r="BE128" s="246">
        <f>IF(O128="základní",K128,0)</f>
        <v>0</v>
      </c>
      <c r="BF128" s="246">
        <f>IF(O128="snížená",K128,0)</f>
        <v>0</v>
      </c>
      <c r="BG128" s="246">
        <f>IF(O128="zákl. přenesená",K128,0)</f>
        <v>0</v>
      </c>
      <c r="BH128" s="246">
        <f>IF(O128="sníž. přenesená",K128,0)</f>
        <v>0</v>
      </c>
      <c r="BI128" s="246">
        <f>IF(O128="nulová",K128,0)</f>
        <v>0</v>
      </c>
      <c r="BJ128" s="18" t="s">
        <v>82</v>
      </c>
      <c r="BK128" s="246">
        <f>ROUND(P128*H128,2)</f>
        <v>0</v>
      </c>
      <c r="BL128" s="18" t="s">
        <v>190</v>
      </c>
      <c r="BM128" s="245" t="s">
        <v>240</v>
      </c>
    </row>
    <row r="129" s="2" customFormat="1">
      <c r="A129" s="39"/>
      <c r="B129" s="40"/>
      <c r="C129" s="41"/>
      <c r="D129" s="247" t="s">
        <v>192</v>
      </c>
      <c r="E129" s="41"/>
      <c r="F129" s="248" t="s">
        <v>2802</v>
      </c>
      <c r="G129" s="41"/>
      <c r="H129" s="41"/>
      <c r="I129" s="249"/>
      <c r="J129" s="249"/>
      <c r="K129" s="41"/>
      <c r="L129" s="41"/>
      <c r="M129" s="45"/>
      <c r="N129" s="250"/>
      <c r="O129" s="251"/>
      <c r="P129" s="92"/>
      <c r="Q129" s="92"/>
      <c r="R129" s="92"/>
      <c r="S129" s="92"/>
      <c r="T129" s="92"/>
      <c r="U129" s="92"/>
      <c r="V129" s="92"/>
      <c r="W129" s="92"/>
      <c r="X129" s="93"/>
      <c r="Y129" s="39"/>
      <c r="Z129" s="39"/>
      <c r="AA129" s="39"/>
      <c r="AB129" s="39"/>
      <c r="AC129" s="39"/>
      <c r="AD129" s="39"/>
      <c r="AE129" s="39"/>
      <c r="AT129" s="18" t="s">
        <v>192</v>
      </c>
      <c r="AU129" s="18" t="s">
        <v>82</v>
      </c>
    </row>
    <row r="130" s="2" customFormat="1" ht="16.5" customHeight="1">
      <c r="A130" s="39"/>
      <c r="B130" s="40"/>
      <c r="C130" s="233" t="s">
        <v>226</v>
      </c>
      <c r="D130" s="233" t="s">
        <v>185</v>
      </c>
      <c r="E130" s="234" t="s">
        <v>2804</v>
      </c>
      <c r="F130" s="235" t="s">
        <v>2805</v>
      </c>
      <c r="G130" s="236" t="s">
        <v>2803</v>
      </c>
      <c r="H130" s="237">
        <v>7</v>
      </c>
      <c r="I130" s="238"/>
      <c r="J130" s="238"/>
      <c r="K130" s="239">
        <f>ROUND(P130*H130,2)</f>
        <v>0</v>
      </c>
      <c r="L130" s="235" t="s">
        <v>1</v>
      </c>
      <c r="M130" s="45"/>
      <c r="N130" s="240" t="s">
        <v>1</v>
      </c>
      <c r="O130" s="241" t="s">
        <v>38</v>
      </c>
      <c r="P130" s="242">
        <f>I130+J130</f>
        <v>0</v>
      </c>
      <c r="Q130" s="242">
        <f>ROUND(I130*H130,2)</f>
        <v>0</v>
      </c>
      <c r="R130" s="242">
        <f>ROUND(J130*H130,2)</f>
        <v>0</v>
      </c>
      <c r="S130" s="92"/>
      <c r="T130" s="243">
        <f>S130*H130</f>
        <v>0</v>
      </c>
      <c r="U130" s="243">
        <v>0</v>
      </c>
      <c r="V130" s="243">
        <f>U130*H130</f>
        <v>0</v>
      </c>
      <c r="W130" s="243">
        <v>0</v>
      </c>
      <c r="X130" s="244">
        <f>W130*H130</f>
        <v>0</v>
      </c>
      <c r="Y130" s="39"/>
      <c r="Z130" s="39"/>
      <c r="AA130" s="39"/>
      <c r="AB130" s="39"/>
      <c r="AC130" s="39"/>
      <c r="AD130" s="39"/>
      <c r="AE130" s="39"/>
      <c r="AR130" s="245" t="s">
        <v>190</v>
      </c>
      <c r="AT130" s="245" t="s">
        <v>185</v>
      </c>
      <c r="AU130" s="245" t="s">
        <v>82</v>
      </c>
      <c r="AY130" s="18" t="s">
        <v>182</v>
      </c>
      <c r="BE130" s="246">
        <f>IF(O130="základní",K130,0)</f>
        <v>0</v>
      </c>
      <c r="BF130" s="246">
        <f>IF(O130="snížená",K130,0)</f>
        <v>0</v>
      </c>
      <c r="BG130" s="246">
        <f>IF(O130="zákl. přenesená",K130,0)</f>
        <v>0</v>
      </c>
      <c r="BH130" s="246">
        <f>IF(O130="sníž. přenesená",K130,0)</f>
        <v>0</v>
      </c>
      <c r="BI130" s="246">
        <f>IF(O130="nulová",K130,0)</f>
        <v>0</v>
      </c>
      <c r="BJ130" s="18" t="s">
        <v>82</v>
      </c>
      <c r="BK130" s="246">
        <f>ROUND(P130*H130,2)</f>
        <v>0</v>
      </c>
      <c r="BL130" s="18" t="s">
        <v>190</v>
      </c>
      <c r="BM130" s="245" t="s">
        <v>252</v>
      </c>
    </row>
    <row r="131" s="2" customFormat="1">
      <c r="A131" s="39"/>
      <c r="B131" s="40"/>
      <c r="C131" s="41"/>
      <c r="D131" s="247" t="s">
        <v>192</v>
      </c>
      <c r="E131" s="41"/>
      <c r="F131" s="248" t="s">
        <v>2805</v>
      </c>
      <c r="G131" s="41"/>
      <c r="H131" s="41"/>
      <c r="I131" s="249"/>
      <c r="J131" s="249"/>
      <c r="K131" s="41"/>
      <c r="L131" s="41"/>
      <c r="M131" s="45"/>
      <c r="N131" s="250"/>
      <c r="O131" s="251"/>
      <c r="P131" s="92"/>
      <c r="Q131" s="92"/>
      <c r="R131" s="92"/>
      <c r="S131" s="92"/>
      <c r="T131" s="92"/>
      <c r="U131" s="92"/>
      <c r="V131" s="92"/>
      <c r="W131" s="92"/>
      <c r="X131" s="93"/>
      <c r="Y131" s="39"/>
      <c r="Z131" s="39"/>
      <c r="AA131" s="39"/>
      <c r="AB131" s="39"/>
      <c r="AC131" s="39"/>
      <c r="AD131" s="39"/>
      <c r="AE131" s="39"/>
      <c r="AT131" s="18" t="s">
        <v>192</v>
      </c>
      <c r="AU131" s="18" t="s">
        <v>82</v>
      </c>
    </row>
    <row r="132" s="2" customFormat="1" ht="16.5" customHeight="1">
      <c r="A132" s="39"/>
      <c r="B132" s="40"/>
      <c r="C132" s="233" t="s">
        <v>183</v>
      </c>
      <c r="D132" s="233" t="s">
        <v>185</v>
      </c>
      <c r="E132" s="234" t="s">
        <v>2804</v>
      </c>
      <c r="F132" s="235" t="s">
        <v>2805</v>
      </c>
      <c r="G132" s="236" t="s">
        <v>2803</v>
      </c>
      <c r="H132" s="237">
        <v>14</v>
      </c>
      <c r="I132" s="238"/>
      <c r="J132" s="238"/>
      <c r="K132" s="239">
        <f>ROUND(P132*H132,2)</f>
        <v>0</v>
      </c>
      <c r="L132" s="235" t="s">
        <v>1</v>
      </c>
      <c r="M132" s="45"/>
      <c r="N132" s="240" t="s">
        <v>1</v>
      </c>
      <c r="O132" s="241" t="s">
        <v>38</v>
      </c>
      <c r="P132" s="242">
        <f>I132+J132</f>
        <v>0</v>
      </c>
      <c r="Q132" s="242">
        <f>ROUND(I132*H132,2)</f>
        <v>0</v>
      </c>
      <c r="R132" s="242">
        <f>ROUND(J132*H132,2)</f>
        <v>0</v>
      </c>
      <c r="S132" s="92"/>
      <c r="T132" s="243">
        <f>S132*H132</f>
        <v>0</v>
      </c>
      <c r="U132" s="243">
        <v>0</v>
      </c>
      <c r="V132" s="243">
        <f>U132*H132</f>
        <v>0</v>
      </c>
      <c r="W132" s="243">
        <v>0</v>
      </c>
      <c r="X132" s="244">
        <f>W132*H132</f>
        <v>0</v>
      </c>
      <c r="Y132" s="39"/>
      <c r="Z132" s="39"/>
      <c r="AA132" s="39"/>
      <c r="AB132" s="39"/>
      <c r="AC132" s="39"/>
      <c r="AD132" s="39"/>
      <c r="AE132" s="39"/>
      <c r="AR132" s="245" t="s">
        <v>190</v>
      </c>
      <c r="AT132" s="245" t="s">
        <v>185</v>
      </c>
      <c r="AU132" s="245" t="s">
        <v>82</v>
      </c>
      <c r="AY132" s="18" t="s">
        <v>182</v>
      </c>
      <c r="BE132" s="246">
        <f>IF(O132="základní",K132,0)</f>
        <v>0</v>
      </c>
      <c r="BF132" s="246">
        <f>IF(O132="snížená",K132,0)</f>
        <v>0</v>
      </c>
      <c r="BG132" s="246">
        <f>IF(O132="zákl. přenesená",K132,0)</f>
        <v>0</v>
      </c>
      <c r="BH132" s="246">
        <f>IF(O132="sníž. přenesená",K132,0)</f>
        <v>0</v>
      </c>
      <c r="BI132" s="246">
        <f>IF(O132="nulová",K132,0)</f>
        <v>0</v>
      </c>
      <c r="BJ132" s="18" t="s">
        <v>82</v>
      </c>
      <c r="BK132" s="246">
        <f>ROUND(P132*H132,2)</f>
        <v>0</v>
      </c>
      <c r="BL132" s="18" t="s">
        <v>190</v>
      </c>
      <c r="BM132" s="245" t="s">
        <v>267</v>
      </c>
    </row>
    <row r="133" s="2" customFormat="1">
      <c r="A133" s="39"/>
      <c r="B133" s="40"/>
      <c r="C133" s="41"/>
      <c r="D133" s="247" t="s">
        <v>192</v>
      </c>
      <c r="E133" s="41"/>
      <c r="F133" s="248" t="s">
        <v>2805</v>
      </c>
      <c r="G133" s="41"/>
      <c r="H133" s="41"/>
      <c r="I133" s="249"/>
      <c r="J133" s="249"/>
      <c r="K133" s="41"/>
      <c r="L133" s="41"/>
      <c r="M133" s="45"/>
      <c r="N133" s="250"/>
      <c r="O133" s="251"/>
      <c r="P133" s="92"/>
      <c r="Q133" s="92"/>
      <c r="R133" s="92"/>
      <c r="S133" s="92"/>
      <c r="T133" s="92"/>
      <c r="U133" s="92"/>
      <c r="V133" s="92"/>
      <c r="W133" s="92"/>
      <c r="X133" s="93"/>
      <c r="Y133" s="39"/>
      <c r="Z133" s="39"/>
      <c r="AA133" s="39"/>
      <c r="AB133" s="39"/>
      <c r="AC133" s="39"/>
      <c r="AD133" s="39"/>
      <c r="AE133" s="39"/>
      <c r="AT133" s="18" t="s">
        <v>192</v>
      </c>
      <c r="AU133" s="18" t="s">
        <v>82</v>
      </c>
    </row>
    <row r="134" s="2" customFormat="1" ht="16.5" customHeight="1">
      <c r="A134" s="39"/>
      <c r="B134" s="40"/>
      <c r="C134" s="233" t="s">
        <v>233</v>
      </c>
      <c r="D134" s="233" t="s">
        <v>185</v>
      </c>
      <c r="E134" s="234" t="s">
        <v>2806</v>
      </c>
      <c r="F134" s="235" t="s">
        <v>2807</v>
      </c>
      <c r="G134" s="236" t="s">
        <v>2803</v>
      </c>
      <c r="H134" s="237">
        <v>7</v>
      </c>
      <c r="I134" s="238"/>
      <c r="J134" s="238"/>
      <c r="K134" s="239">
        <f>ROUND(P134*H134,2)</f>
        <v>0</v>
      </c>
      <c r="L134" s="235" t="s">
        <v>1</v>
      </c>
      <c r="M134" s="45"/>
      <c r="N134" s="240" t="s">
        <v>1</v>
      </c>
      <c r="O134" s="241" t="s">
        <v>38</v>
      </c>
      <c r="P134" s="242">
        <f>I134+J134</f>
        <v>0</v>
      </c>
      <c r="Q134" s="242">
        <f>ROUND(I134*H134,2)</f>
        <v>0</v>
      </c>
      <c r="R134" s="242">
        <f>ROUND(J134*H134,2)</f>
        <v>0</v>
      </c>
      <c r="S134" s="92"/>
      <c r="T134" s="243">
        <f>S134*H134</f>
        <v>0</v>
      </c>
      <c r="U134" s="243">
        <v>0</v>
      </c>
      <c r="V134" s="243">
        <f>U134*H134</f>
        <v>0</v>
      </c>
      <c r="W134" s="243">
        <v>0</v>
      </c>
      <c r="X134" s="244">
        <f>W134*H134</f>
        <v>0</v>
      </c>
      <c r="Y134" s="39"/>
      <c r="Z134" s="39"/>
      <c r="AA134" s="39"/>
      <c r="AB134" s="39"/>
      <c r="AC134" s="39"/>
      <c r="AD134" s="39"/>
      <c r="AE134" s="39"/>
      <c r="AR134" s="245" t="s">
        <v>190</v>
      </c>
      <c r="AT134" s="245" t="s">
        <v>185</v>
      </c>
      <c r="AU134" s="245" t="s">
        <v>82</v>
      </c>
      <c r="AY134" s="18" t="s">
        <v>182</v>
      </c>
      <c r="BE134" s="246">
        <f>IF(O134="základní",K134,0)</f>
        <v>0</v>
      </c>
      <c r="BF134" s="246">
        <f>IF(O134="snížená",K134,0)</f>
        <v>0</v>
      </c>
      <c r="BG134" s="246">
        <f>IF(O134="zákl. přenesená",K134,0)</f>
        <v>0</v>
      </c>
      <c r="BH134" s="246">
        <f>IF(O134="sníž. přenesená",K134,0)</f>
        <v>0</v>
      </c>
      <c r="BI134" s="246">
        <f>IF(O134="nulová",K134,0)</f>
        <v>0</v>
      </c>
      <c r="BJ134" s="18" t="s">
        <v>82</v>
      </c>
      <c r="BK134" s="246">
        <f>ROUND(P134*H134,2)</f>
        <v>0</v>
      </c>
      <c r="BL134" s="18" t="s">
        <v>190</v>
      </c>
      <c r="BM134" s="245" t="s">
        <v>284</v>
      </c>
    </row>
    <row r="135" s="2" customFormat="1">
      <c r="A135" s="39"/>
      <c r="B135" s="40"/>
      <c r="C135" s="41"/>
      <c r="D135" s="247" t="s">
        <v>192</v>
      </c>
      <c r="E135" s="41"/>
      <c r="F135" s="248" t="s">
        <v>2807</v>
      </c>
      <c r="G135" s="41"/>
      <c r="H135" s="41"/>
      <c r="I135" s="249"/>
      <c r="J135" s="249"/>
      <c r="K135" s="41"/>
      <c r="L135" s="41"/>
      <c r="M135" s="45"/>
      <c r="N135" s="250"/>
      <c r="O135" s="251"/>
      <c r="P135" s="92"/>
      <c r="Q135" s="92"/>
      <c r="R135" s="92"/>
      <c r="S135" s="92"/>
      <c r="T135" s="92"/>
      <c r="U135" s="92"/>
      <c r="V135" s="92"/>
      <c r="W135" s="92"/>
      <c r="X135" s="93"/>
      <c r="Y135" s="39"/>
      <c r="Z135" s="39"/>
      <c r="AA135" s="39"/>
      <c r="AB135" s="39"/>
      <c r="AC135" s="39"/>
      <c r="AD135" s="39"/>
      <c r="AE135" s="39"/>
      <c r="AT135" s="18" t="s">
        <v>192</v>
      </c>
      <c r="AU135" s="18" t="s">
        <v>82</v>
      </c>
    </row>
    <row r="136" s="2" customFormat="1" ht="16.5" customHeight="1">
      <c r="A136" s="39"/>
      <c r="B136" s="40"/>
      <c r="C136" s="233" t="s">
        <v>240</v>
      </c>
      <c r="D136" s="233" t="s">
        <v>185</v>
      </c>
      <c r="E136" s="234" t="s">
        <v>2808</v>
      </c>
      <c r="F136" s="235" t="s">
        <v>2809</v>
      </c>
      <c r="G136" s="236" t="s">
        <v>2803</v>
      </c>
      <c r="H136" s="237">
        <v>17</v>
      </c>
      <c r="I136" s="238"/>
      <c r="J136" s="238"/>
      <c r="K136" s="239">
        <f>ROUND(P136*H136,2)</f>
        <v>0</v>
      </c>
      <c r="L136" s="235" t="s">
        <v>1</v>
      </c>
      <c r="M136" s="45"/>
      <c r="N136" s="240" t="s">
        <v>1</v>
      </c>
      <c r="O136" s="241" t="s">
        <v>38</v>
      </c>
      <c r="P136" s="242">
        <f>I136+J136</f>
        <v>0</v>
      </c>
      <c r="Q136" s="242">
        <f>ROUND(I136*H136,2)</f>
        <v>0</v>
      </c>
      <c r="R136" s="242">
        <f>ROUND(J136*H136,2)</f>
        <v>0</v>
      </c>
      <c r="S136" s="92"/>
      <c r="T136" s="243">
        <f>S136*H136</f>
        <v>0</v>
      </c>
      <c r="U136" s="243">
        <v>0</v>
      </c>
      <c r="V136" s="243">
        <f>U136*H136</f>
        <v>0</v>
      </c>
      <c r="W136" s="243">
        <v>0</v>
      </c>
      <c r="X136" s="244">
        <f>W136*H136</f>
        <v>0</v>
      </c>
      <c r="Y136" s="39"/>
      <c r="Z136" s="39"/>
      <c r="AA136" s="39"/>
      <c r="AB136" s="39"/>
      <c r="AC136" s="39"/>
      <c r="AD136" s="39"/>
      <c r="AE136" s="39"/>
      <c r="AR136" s="245" t="s">
        <v>190</v>
      </c>
      <c r="AT136" s="245" t="s">
        <v>185</v>
      </c>
      <c r="AU136" s="245" t="s">
        <v>82</v>
      </c>
      <c r="AY136" s="18" t="s">
        <v>182</v>
      </c>
      <c r="BE136" s="246">
        <f>IF(O136="základní",K136,0)</f>
        <v>0</v>
      </c>
      <c r="BF136" s="246">
        <f>IF(O136="snížená",K136,0)</f>
        <v>0</v>
      </c>
      <c r="BG136" s="246">
        <f>IF(O136="zákl. přenesená",K136,0)</f>
        <v>0</v>
      </c>
      <c r="BH136" s="246">
        <f>IF(O136="sníž. přenesená",K136,0)</f>
        <v>0</v>
      </c>
      <c r="BI136" s="246">
        <f>IF(O136="nulová",K136,0)</f>
        <v>0</v>
      </c>
      <c r="BJ136" s="18" t="s">
        <v>82</v>
      </c>
      <c r="BK136" s="246">
        <f>ROUND(P136*H136,2)</f>
        <v>0</v>
      </c>
      <c r="BL136" s="18" t="s">
        <v>190</v>
      </c>
      <c r="BM136" s="245" t="s">
        <v>223</v>
      </c>
    </row>
    <row r="137" s="2" customFormat="1">
      <c r="A137" s="39"/>
      <c r="B137" s="40"/>
      <c r="C137" s="41"/>
      <c r="D137" s="247" t="s">
        <v>192</v>
      </c>
      <c r="E137" s="41"/>
      <c r="F137" s="248" t="s">
        <v>2809</v>
      </c>
      <c r="G137" s="41"/>
      <c r="H137" s="41"/>
      <c r="I137" s="249"/>
      <c r="J137" s="249"/>
      <c r="K137" s="41"/>
      <c r="L137" s="41"/>
      <c r="M137" s="45"/>
      <c r="N137" s="250"/>
      <c r="O137" s="251"/>
      <c r="P137" s="92"/>
      <c r="Q137" s="92"/>
      <c r="R137" s="92"/>
      <c r="S137" s="92"/>
      <c r="T137" s="92"/>
      <c r="U137" s="92"/>
      <c r="V137" s="92"/>
      <c r="W137" s="92"/>
      <c r="X137" s="93"/>
      <c r="Y137" s="39"/>
      <c r="Z137" s="39"/>
      <c r="AA137" s="39"/>
      <c r="AB137" s="39"/>
      <c r="AC137" s="39"/>
      <c r="AD137" s="39"/>
      <c r="AE137" s="39"/>
      <c r="AT137" s="18" t="s">
        <v>192</v>
      </c>
      <c r="AU137" s="18" t="s">
        <v>82</v>
      </c>
    </row>
    <row r="138" s="12" customFormat="1" ht="25.92" customHeight="1">
      <c r="A138" s="12"/>
      <c r="B138" s="216"/>
      <c r="C138" s="217"/>
      <c r="D138" s="218" t="s">
        <v>74</v>
      </c>
      <c r="E138" s="219" t="s">
        <v>2810</v>
      </c>
      <c r="F138" s="219" t="s">
        <v>2811</v>
      </c>
      <c r="G138" s="217"/>
      <c r="H138" s="217"/>
      <c r="I138" s="220"/>
      <c r="J138" s="220"/>
      <c r="K138" s="221">
        <f>BK138</f>
        <v>0</v>
      </c>
      <c r="L138" s="217"/>
      <c r="M138" s="222"/>
      <c r="N138" s="223"/>
      <c r="O138" s="224"/>
      <c r="P138" s="224"/>
      <c r="Q138" s="225">
        <f>SUM(Q139:Q144)</f>
        <v>0</v>
      </c>
      <c r="R138" s="225">
        <f>SUM(R139:R144)</f>
        <v>0</v>
      </c>
      <c r="S138" s="224"/>
      <c r="T138" s="226">
        <f>SUM(T139:T144)</f>
        <v>0</v>
      </c>
      <c r="U138" s="224"/>
      <c r="V138" s="226">
        <f>SUM(V139:V144)</f>
        <v>0</v>
      </c>
      <c r="W138" s="224"/>
      <c r="X138" s="227">
        <f>SUM(X139:X144)</f>
        <v>0</v>
      </c>
      <c r="Y138" s="12"/>
      <c r="Z138" s="12"/>
      <c r="AA138" s="12"/>
      <c r="AB138" s="12"/>
      <c r="AC138" s="12"/>
      <c r="AD138" s="12"/>
      <c r="AE138" s="12"/>
      <c r="AR138" s="228" t="s">
        <v>82</v>
      </c>
      <c r="AT138" s="229" t="s">
        <v>74</v>
      </c>
      <c r="AU138" s="229" t="s">
        <v>75</v>
      </c>
      <c r="AY138" s="228" t="s">
        <v>182</v>
      </c>
      <c r="BK138" s="230">
        <f>SUM(BK139:BK144)</f>
        <v>0</v>
      </c>
    </row>
    <row r="139" s="2" customFormat="1" ht="16.5" customHeight="1">
      <c r="A139" s="39"/>
      <c r="B139" s="40"/>
      <c r="C139" s="233" t="s">
        <v>82</v>
      </c>
      <c r="D139" s="233" t="s">
        <v>185</v>
      </c>
      <c r="E139" s="234" t="s">
        <v>2812</v>
      </c>
      <c r="F139" s="235" t="s">
        <v>2813</v>
      </c>
      <c r="G139" s="236" t="s">
        <v>1</v>
      </c>
      <c r="H139" s="237">
        <v>1</v>
      </c>
      <c r="I139" s="238"/>
      <c r="J139" s="238"/>
      <c r="K139" s="239">
        <f>ROUND(P139*H139,2)</f>
        <v>0</v>
      </c>
      <c r="L139" s="235" t="s">
        <v>1</v>
      </c>
      <c r="M139" s="45"/>
      <c r="N139" s="240" t="s">
        <v>1</v>
      </c>
      <c r="O139" s="241" t="s">
        <v>38</v>
      </c>
      <c r="P139" s="242">
        <f>I139+J139</f>
        <v>0</v>
      </c>
      <c r="Q139" s="242">
        <f>ROUND(I139*H139,2)</f>
        <v>0</v>
      </c>
      <c r="R139" s="242">
        <f>ROUND(J139*H139,2)</f>
        <v>0</v>
      </c>
      <c r="S139" s="92"/>
      <c r="T139" s="243">
        <f>S139*H139</f>
        <v>0</v>
      </c>
      <c r="U139" s="243">
        <v>0</v>
      </c>
      <c r="V139" s="243">
        <f>U139*H139</f>
        <v>0</v>
      </c>
      <c r="W139" s="243">
        <v>0</v>
      </c>
      <c r="X139" s="244">
        <f>W139*H139</f>
        <v>0</v>
      </c>
      <c r="Y139" s="39"/>
      <c r="Z139" s="39"/>
      <c r="AA139" s="39"/>
      <c r="AB139" s="39"/>
      <c r="AC139" s="39"/>
      <c r="AD139" s="39"/>
      <c r="AE139" s="39"/>
      <c r="AR139" s="245" t="s">
        <v>190</v>
      </c>
      <c r="AT139" s="245" t="s">
        <v>185</v>
      </c>
      <c r="AU139" s="245" t="s">
        <v>82</v>
      </c>
      <c r="AY139" s="18" t="s">
        <v>182</v>
      </c>
      <c r="BE139" s="246">
        <f>IF(O139="základní",K139,0)</f>
        <v>0</v>
      </c>
      <c r="BF139" s="246">
        <f>IF(O139="snížená",K139,0)</f>
        <v>0</v>
      </c>
      <c r="BG139" s="246">
        <f>IF(O139="zákl. přenesená",K139,0)</f>
        <v>0</v>
      </c>
      <c r="BH139" s="246">
        <f>IF(O139="sníž. přenesená",K139,0)</f>
        <v>0</v>
      </c>
      <c r="BI139" s="246">
        <f>IF(O139="nulová",K139,0)</f>
        <v>0</v>
      </c>
      <c r="BJ139" s="18" t="s">
        <v>82</v>
      </c>
      <c r="BK139" s="246">
        <f>ROUND(P139*H139,2)</f>
        <v>0</v>
      </c>
      <c r="BL139" s="18" t="s">
        <v>190</v>
      </c>
      <c r="BM139" s="245" t="s">
        <v>309</v>
      </c>
    </row>
    <row r="140" s="2" customFormat="1">
      <c r="A140" s="39"/>
      <c r="B140" s="40"/>
      <c r="C140" s="41"/>
      <c r="D140" s="247" t="s">
        <v>192</v>
      </c>
      <c r="E140" s="41"/>
      <c r="F140" s="248" t="s">
        <v>2813</v>
      </c>
      <c r="G140" s="41"/>
      <c r="H140" s="41"/>
      <c r="I140" s="249"/>
      <c r="J140" s="249"/>
      <c r="K140" s="41"/>
      <c r="L140" s="41"/>
      <c r="M140" s="45"/>
      <c r="N140" s="250"/>
      <c r="O140" s="251"/>
      <c r="P140" s="92"/>
      <c r="Q140" s="92"/>
      <c r="R140" s="92"/>
      <c r="S140" s="92"/>
      <c r="T140" s="92"/>
      <c r="U140" s="92"/>
      <c r="V140" s="92"/>
      <c r="W140" s="92"/>
      <c r="X140" s="93"/>
      <c r="Y140" s="39"/>
      <c r="Z140" s="39"/>
      <c r="AA140" s="39"/>
      <c r="AB140" s="39"/>
      <c r="AC140" s="39"/>
      <c r="AD140" s="39"/>
      <c r="AE140" s="39"/>
      <c r="AT140" s="18" t="s">
        <v>192</v>
      </c>
      <c r="AU140" s="18" t="s">
        <v>82</v>
      </c>
    </row>
    <row r="141" s="2" customFormat="1" ht="16.5" customHeight="1">
      <c r="A141" s="39"/>
      <c r="B141" s="40"/>
      <c r="C141" s="233" t="s">
        <v>84</v>
      </c>
      <c r="D141" s="233" t="s">
        <v>185</v>
      </c>
      <c r="E141" s="234" t="s">
        <v>2814</v>
      </c>
      <c r="F141" s="235" t="s">
        <v>2815</v>
      </c>
      <c r="G141" s="236" t="s">
        <v>236</v>
      </c>
      <c r="H141" s="237">
        <v>1</v>
      </c>
      <c r="I141" s="238"/>
      <c r="J141" s="238"/>
      <c r="K141" s="239">
        <f>ROUND(P141*H141,2)</f>
        <v>0</v>
      </c>
      <c r="L141" s="235" t="s">
        <v>1</v>
      </c>
      <c r="M141" s="45"/>
      <c r="N141" s="240" t="s">
        <v>1</v>
      </c>
      <c r="O141" s="241" t="s">
        <v>38</v>
      </c>
      <c r="P141" s="242">
        <f>I141+J141</f>
        <v>0</v>
      </c>
      <c r="Q141" s="242">
        <f>ROUND(I141*H141,2)</f>
        <v>0</v>
      </c>
      <c r="R141" s="242">
        <f>ROUND(J141*H141,2)</f>
        <v>0</v>
      </c>
      <c r="S141" s="92"/>
      <c r="T141" s="243">
        <f>S141*H141</f>
        <v>0</v>
      </c>
      <c r="U141" s="243">
        <v>0</v>
      </c>
      <c r="V141" s="243">
        <f>U141*H141</f>
        <v>0</v>
      </c>
      <c r="W141" s="243">
        <v>0</v>
      </c>
      <c r="X141" s="244">
        <f>W141*H141</f>
        <v>0</v>
      </c>
      <c r="Y141" s="39"/>
      <c r="Z141" s="39"/>
      <c r="AA141" s="39"/>
      <c r="AB141" s="39"/>
      <c r="AC141" s="39"/>
      <c r="AD141" s="39"/>
      <c r="AE141" s="39"/>
      <c r="AR141" s="245" t="s">
        <v>190</v>
      </c>
      <c r="AT141" s="245" t="s">
        <v>185</v>
      </c>
      <c r="AU141" s="245" t="s">
        <v>82</v>
      </c>
      <c r="AY141" s="18" t="s">
        <v>182</v>
      </c>
      <c r="BE141" s="246">
        <f>IF(O141="základní",K141,0)</f>
        <v>0</v>
      </c>
      <c r="BF141" s="246">
        <f>IF(O141="snížená",K141,0)</f>
        <v>0</v>
      </c>
      <c r="BG141" s="246">
        <f>IF(O141="zákl. přenesená",K141,0)</f>
        <v>0</v>
      </c>
      <c r="BH141" s="246">
        <f>IF(O141="sníž. přenesená",K141,0)</f>
        <v>0</v>
      </c>
      <c r="BI141" s="246">
        <f>IF(O141="nulová",K141,0)</f>
        <v>0</v>
      </c>
      <c r="BJ141" s="18" t="s">
        <v>82</v>
      </c>
      <c r="BK141" s="246">
        <f>ROUND(P141*H141,2)</f>
        <v>0</v>
      </c>
      <c r="BL141" s="18" t="s">
        <v>190</v>
      </c>
      <c r="BM141" s="245" t="s">
        <v>321</v>
      </c>
    </row>
    <row r="142" s="2" customFormat="1">
      <c r="A142" s="39"/>
      <c r="B142" s="40"/>
      <c r="C142" s="41"/>
      <c r="D142" s="247" t="s">
        <v>192</v>
      </c>
      <c r="E142" s="41"/>
      <c r="F142" s="248" t="s">
        <v>2815</v>
      </c>
      <c r="G142" s="41"/>
      <c r="H142" s="41"/>
      <c r="I142" s="249"/>
      <c r="J142" s="249"/>
      <c r="K142" s="41"/>
      <c r="L142" s="41"/>
      <c r="M142" s="45"/>
      <c r="N142" s="250"/>
      <c r="O142" s="251"/>
      <c r="P142" s="92"/>
      <c r="Q142" s="92"/>
      <c r="R142" s="92"/>
      <c r="S142" s="92"/>
      <c r="T142" s="92"/>
      <c r="U142" s="92"/>
      <c r="V142" s="92"/>
      <c r="W142" s="92"/>
      <c r="X142" s="93"/>
      <c r="Y142" s="39"/>
      <c r="Z142" s="39"/>
      <c r="AA142" s="39"/>
      <c r="AB142" s="39"/>
      <c r="AC142" s="39"/>
      <c r="AD142" s="39"/>
      <c r="AE142" s="39"/>
      <c r="AT142" s="18" t="s">
        <v>192</v>
      </c>
      <c r="AU142" s="18" t="s">
        <v>82</v>
      </c>
    </row>
    <row r="143" s="2" customFormat="1" ht="24.15" customHeight="1">
      <c r="A143" s="39"/>
      <c r="B143" s="40"/>
      <c r="C143" s="233" t="s">
        <v>120</v>
      </c>
      <c r="D143" s="233" t="s">
        <v>185</v>
      </c>
      <c r="E143" s="234" t="s">
        <v>2816</v>
      </c>
      <c r="F143" s="235" t="s">
        <v>2817</v>
      </c>
      <c r="G143" s="236" t="s">
        <v>1</v>
      </c>
      <c r="H143" s="237">
        <v>1</v>
      </c>
      <c r="I143" s="238"/>
      <c r="J143" s="238"/>
      <c r="K143" s="239">
        <f>ROUND(P143*H143,2)</f>
        <v>0</v>
      </c>
      <c r="L143" s="235" t="s">
        <v>1</v>
      </c>
      <c r="M143" s="45"/>
      <c r="N143" s="240" t="s">
        <v>1</v>
      </c>
      <c r="O143" s="241" t="s">
        <v>38</v>
      </c>
      <c r="P143" s="242">
        <f>I143+J143</f>
        <v>0</v>
      </c>
      <c r="Q143" s="242">
        <f>ROUND(I143*H143,2)</f>
        <v>0</v>
      </c>
      <c r="R143" s="242">
        <f>ROUND(J143*H143,2)</f>
        <v>0</v>
      </c>
      <c r="S143" s="92"/>
      <c r="T143" s="243">
        <f>S143*H143</f>
        <v>0</v>
      </c>
      <c r="U143" s="243">
        <v>0</v>
      </c>
      <c r="V143" s="243">
        <f>U143*H143</f>
        <v>0</v>
      </c>
      <c r="W143" s="243">
        <v>0</v>
      </c>
      <c r="X143" s="244">
        <f>W143*H143</f>
        <v>0</v>
      </c>
      <c r="Y143" s="39"/>
      <c r="Z143" s="39"/>
      <c r="AA143" s="39"/>
      <c r="AB143" s="39"/>
      <c r="AC143" s="39"/>
      <c r="AD143" s="39"/>
      <c r="AE143" s="39"/>
      <c r="AR143" s="245" t="s">
        <v>190</v>
      </c>
      <c r="AT143" s="245" t="s">
        <v>185</v>
      </c>
      <c r="AU143" s="245" t="s">
        <v>82</v>
      </c>
      <c r="AY143" s="18" t="s">
        <v>182</v>
      </c>
      <c r="BE143" s="246">
        <f>IF(O143="základní",K143,0)</f>
        <v>0</v>
      </c>
      <c r="BF143" s="246">
        <f>IF(O143="snížená",K143,0)</f>
        <v>0</v>
      </c>
      <c r="BG143" s="246">
        <f>IF(O143="zákl. přenesená",K143,0)</f>
        <v>0</v>
      </c>
      <c r="BH143" s="246">
        <f>IF(O143="sníž. přenesená",K143,0)</f>
        <v>0</v>
      </c>
      <c r="BI143" s="246">
        <f>IF(O143="nulová",K143,0)</f>
        <v>0</v>
      </c>
      <c r="BJ143" s="18" t="s">
        <v>82</v>
      </c>
      <c r="BK143" s="246">
        <f>ROUND(P143*H143,2)</f>
        <v>0</v>
      </c>
      <c r="BL143" s="18" t="s">
        <v>190</v>
      </c>
      <c r="BM143" s="245" t="s">
        <v>335</v>
      </c>
    </row>
    <row r="144" s="2" customFormat="1">
      <c r="A144" s="39"/>
      <c r="B144" s="40"/>
      <c r="C144" s="41"/>
      <c r="D144" s="247" t="s">
        <v>192</v>
      </c>
      <c r="E144" s="41"/>
      <c r="F144" s="248" t="s">
        <v>2817</v>
      </c>
      <c r="G144" s="41"/>
      <c r="H144" s="41"/>
      <c r="I144" s="249"/>
      <c r="J144" s="249"/>
      <c r="K144" s="41"/>
      <c r="L144" s="41"/>
      <c r="M144" s="45"/>
      <c r="N144" s="250"/>
      <c r="O144" s="251"/>
      <c r="P144" s="92"/>
      <c r="Q144" s="92"/>
      <c r="R144" s="92"/>
      <c r="S144" s="92"/>
      <c r="T144" s="92"/>
      <c r="U144" s="92"/>
      <c r="V144" s="92"/>
      <c r="W144" s="92"/>
      <c r="X144" s="93"/>
      <c r="Y144" s="39"/>
      <c r="Z144" s="39"/>
      <c r="AA144" s="39"/>
      <c r="AB144" s="39"/>
      <c r="AC144" s="39"/>
      <c r="AD144" s="39"/>
      <c r="AE144" s="39"/>
      <c r="AT144" s="18" t="s">
        <v>192</v>
      </c>
      <c r="AU144" s="18" t="s">
        <v>82</v>
      </c>
    </row>
    <row r="145" s="12" customFormat="1" ht="25.92" customHeight="1">
      <c r="A145" s="12"/>
      <c r="B145" s="216"/>
      <c r="C145" s="217"/>
      <c r="D145" s="218" t="s">
        <v>74</v>
      </c>
      <c r="E145" s="219" t="s">
        <v>2818</v>
      </c>
      <c r="F145" s="219" t="s">
        <v>2819</v>
      </c>
      <c r="G145" s="217"/>
      <c r="H145" s="217"/>
      <c r="I145" s="220"/>
      <c r="J145" s="220"/>
      <c r="K145" s="221">
        <f>BK145</f>
        <v>0</v>
      </c>
      <c r="L145" s="217"/>
      <c r="M145" s="222"/>
      <c r="N145" s="223"/>
      <c r="O145" s="224"/>
      <c r="P145" s="224"/>
      <c r="Q145" s="225">
        <f>SUM(Q146:Q165)</f>
        <v>0</v>
      </c>
      <c r="R145" s="225">
        <f>SUM(R146:R165)</f>
        <v>0</v>
      </c>
      <c r="S145" s="224"/>
      <c r="T145" s="226">
        <f>SUM(T146:T165)</f>
        <v>0</v>
      </c>
      <c r="U145" s="224"/>
      <c r="V145" s="226">
        <f>SUM(V146:V165)</f>
        <v>0</v>
      </c>
      <c r="W145" s="224"/>
      <c r="X145" s="227">
        <f>SUM(X146:X165)</f>
        <v>0</v>
      </c>
      <c r="Y145" s="12"/>
      <c r="Z145" s="12"/>
      <c r="AA145" s="12"/>
      <c r="AB145" s="12"/>
      <c r="AC145" s="12"/>
      <c r="AD145" s="12"/>
      <c r="AE145" s="12"/>
      <c r="AR145" s="228" t="s">
        <v>82</v>
      </c>
      <c r="AT145" s="229" t="s">
        <v>74</v>
      </c>
      <c r="AU145" s="229" t="s">
        <v>75</v>
      </c>
      <c r="AY145" s="228" t="s">
        <v>182</v>
      </c>
      <c r="BK145" s="230">
        <f>SUM(BK146:BK165)</f>
        <v>0</v>
      </c>
    </row>
    <row r="146" s="2" customFormat="1" ht="21.75" customHeight="1">
      <c r="A146" s="39"/>
      <c r="B146" s="40"/>
      <c r="C146" s="286" t="s">
        <v>82</v>
      </c>
      <c r="D146" s="286" t="s">
        <v>290</v>
      </c>
      <c r="E146" s="287" t="s">
        <v>2820</v>
      </c>
      <c r="F146" s="288" t="s">
        <v>2821</v>
      </c>
      <c r="G146" s="289" t="s">
        <v>2822</v>
      </c>
      <c r="H146" s="290">
        <v>38</v>
      </c>
      <c r="I146" s="291"/>
      <c r="J146" s="292"/>
      <c r="K146" s="293">
        <f>ROUND(P146*H146,2)</f>
        <v>0</v>
      </c>
      <c r="L146" s="288" t="s">
        <v>1</v>
      </c>
      <c r="M146" s="294"/>
      <c r="N146" s="295" t="s">
        <v>1</v>
      </c>
      <c r="O146" s="241" t="s">
        <v>38</v>
      </c>
      <c r="P146" s="242">
        <f>I146+J146</f>
        <v>0</v>
      </c>
      <c r="Q146" s="242">
        <f>ROUND(I146*H146,2)</f>
        <v>0</v>
      </c>
      <c r="R146" s="242">
        <f>ROUND(J146*H146,2)</f>
        <v>0</v>
      </c>
      <c r="S146" s="92"/>
      <c r="T146" s="243">
        <f>S146*H146</f>
        <v>0</v>
      </c>
      <c r="U146" s="243">
        <v>0</v>
      </c>
      <c r="V146" s="243">
        <f>U146*H146</f>
        <v>0</v>
      </c>
      <c r="W146" s="243">
        <v>0</v>
      </c>
      <c r="X146" s="244">
        <f>W146*H146</f>
        <v>0</v>
      </c>
      <c r="Y146" s="39"/>
      <c r="Z146" s="39"/>
      <c r="AA146" s="39"/>
      <c r="AB146" s="39"/>
      <c r="AC146" s="39"/>
      <c r="AD146" s="39"/>
      <c r="AE146" s="39"/>
      <c r="AR146" s="245" t="s">
        <v>240</v>
      </c>
      <c r="AT146" s="245" t="s">
        <v>290</v>
      </c>
      <c r="AU146" s="245" t="s">
        <v>82</v>
      </c>
      <c r="AY146" s="18" t="s">
        <v>182</v>
      </c>
      <c r="BE146" s="246">
        <f>IF(O146="základní",K146,0)</f>
        <v>0</v>
      </c>
      <c r="BF146" s="246">
        <f>IF(O146="snížená",K146,0)</f>
        <v>0</v>
      </c>
      <c r="BG146" s="246">
        <f>IF(O146="zákl. přenesená",K146,0)</f>
        <v>0</v>
      </c>
      <c r="BH146" s="246">
        <f>IF(O146="sníž. přenesená",K146,0)</f>
        <v>0</v>
      </c>
      <c r="BI146" s="246">
        <f>IF(O146="nulová",K146,0)</f>
        <v>0</v>
      </c>
      <c r="BJ146" s="18" t="s">
        <v>82</v>
      </c>
      <c r="BK146" s="246">
        <f>ROUND(P146*H146,2)</f>
        <v>0</v>
      </c>
      <c r="BL146" s="18" t="s">
        <v>190</v>
      </c>
      <c r="BM146" s="245" t="s">
        <v>349</v>
      </c>
    </row>
    <row r="147" s="2" customFormat="1">
      <c r="A147" s="39"/>
      <c r="B147" s="40"/>
      <c r="C147" s="41"/>
      <c r="D147" s="247" t="s">
        <v>192</v>
      </c>
      <c r="E147" s="41"/>
      <c r="F147" s="248" t="s">
        <v>2821</v>
      </c>
      <c r="G147" s="41"/>
      <c r="H147" s="41"/>
      <c r="I147" s="249"/>
      <c r="J147" s="249"/>
      <c r="K147" s="41"/>
      <c r="L147" s="41"/>
      <c r="M147" s="45"/>
      <c r="N147" s="250"/>
      <c r="O147" s="251"/>
      <c r="P147" s="92"/>
      <c r="Q147" s="92"/>
      <c r="R147" s="92"/>
      <c r="S147" s="92"/>
      <c r="T147" s="92"/>
      <c r="U147" s="92"/>
      <c r="V147" s="92"/>
      <c r="W147" s="92"/>
      <c r="X147" s="93"/>
      <c r="Y147" s="39"/>
      <c r="Z147" s="39"/>
      <c r="AA147" s="39"/>
      <c r="AB147" s="39"/>
      <c r="AC147" s="39"/>
      <c r="AD147" s="39"/>
      <c r="AE147" s="39"/>
      <c r="AT147" s="18" t="s">
        <v>192</v>
      </c>
      <c r="AU147" s="18" t="s">
        <v>82</v>
      </c>
    </row>
    <row r="148" s="2" customFormat="1" ht="24.15" customHeight="1">
      <c r="A148" s="39"/>
      <c r="B148" s="40"/>
      <c r="C148" s="286" t="s">
        <v>84</v>
      </c>
      <c r="D148" s="286" t="s">
        <v>290</v>
      </c>
      <c r="E148" s="287" t="s">
        <v>2823</v>
      </c>
      <c r="F148" s="288" t="s">
        <v>2824</v>
      </c>
      <c r="G148" s="289" t="s">
        <v>2822</v>
      </c>
      <c r="H148" s="290">
        <v>14</v>
      </c>
      <c r="I148" s="291"/>
      <c r="J148" s="292"/>
      <c r="K148" s="293">
        <f>ROUND(P148*H148,2)</f>
        <v>0</v>
      </c>
      <c r="L148" s="288" t="s">
        <v>1</v>
      </c>
      <c r="M148" s="294"/>
      <c r="N148" s="295" t="s">
        <v>1</v>
      </c>
      <c r="O148" s="241" t="s">
        <v>38</v>
      </c>
      <c r="P148" s="242">
        <f>I148+J148</f>
        <v>0</v>
      </c>
      <c r="Q148" s="242">
        <f>ROUND(I148*H148,2)</f>
        <v>0</v>
      </c>
      <c r="R148" s="242">
        <f>ROUND(J148*H148,2)</f>
        <v>0</v>
      </c>
      <c r="S148" s="92"/>
      <c r="T148" s="243">
        <f>S148*H148</f>
        <v>0</v>
      </c>
      <c r="U148" s="243">
        <v>0</v>
      </c>
      <c r="V148" s="243">
        <f>U148*H148</f>
        <v>0</v>
      </c>
      <c r="W148" s="243">
        <v>0</v>
      </c>
      <c r="X148" s="244">
        <f>W148*H148</f>
        <v>0</v>
      </c>
      <c r="Y148" s="39"/>
      <c r="Z148" s="39"/>
      <c r="AA148" s="39"/>
      <c r="AB148" s="39"/>
      <c r="AC148" s="39"/>
      <c r="AD148" s="39"/>
      <c r="AE148" s="39"/>
      <c r="AR148" s="245" t="s">
        <v>240</v>
      </c>
      <c r="AT148" s="245" t="s">
        <v>290</v>
      </c>
      <c r="AU148" s="245" t="s">
        <v>82</v>
      </c>
      <c r="AY148" s="18" t="s">
        <v>182</v>
      </c>
      <c r="BE148" s="246">
        <f>IF(O148="základní",K148,0)</f>
        <v>0</v>
      </c>
      <c r="BF148" s="246">
        <f>IF(O148="snížená",K148,0)</f>
        <v>0</v>
      </c>
      <c r="BG148" s="246">
        <f>IF(O148="zákl. přenesená",K148,0)</f>
        <v>0</v>
      </c>
      <c r="BH148" s="246">
        <f>IF(O148="sníž. přenesená",K148,0)</f>
        <v>0</v>
      </c>
      <c r="BI148" s="246">
        <f>IF(O148="nulová",K148,0)</f>
        <v>0</v>
      </c>
      <c r="BJ148" s="18" t="s">
        <v>82</v>
      </c>
      <c r="BK148" s="246">
        <f>ROUND(P148*H148,2)</f>
        <v>0</v>
      </c>
      <c r="BL148" s="18" t="s">
        <v>190</v>
      </c>
      <c r="BM148" s="245" t="s">
        <v>361</v>
      </c>
    </row>
    <row r="149" s="2" customFormat="1">
      <c r="A149" s="39"/>
      <c r="B149" s="40"/>
      <c r="C149" s="41"/>
      <c r="D149" s="247" t="s">
        <v>192</v>
      </c>
      <c r="E149" s="41"/>
      <c r="F149" s="248" t="s">
        <v>2824</v>
      </c>
      <c r="G149" s="41"/>
      <c r="H149" s="41"/>
      <c r="I149" s="249"/>
      <c r="J149" s="249"/>
      <c r="K149" s="41"/>
      <c r="L149" s="41"/>
      <c r="M149" s="45"/>
      <c r="N149" s="250"/>
      <c r="O149" s="251"/>
      <c r="P149" s="92"/>
      <c r="Q149" s="92"/>
      <c r="R149" s="92"/>
      <c r="S149" s="92"/>
      <c r="T149" s="92"/>
      <c r="U149" s="92"/>
      <c r="V149" s="92"/>
      <c r="W149" s="92"/>
      <c r="X149" s="93"/>
      <c r="Y149" s="39"/>
      <c r="Z149" s="39"/>
      <c r="AA149" s="39"/>
      <c r="AB149" s="39"/>
      <c r="AC149" s="39"/>
      <c r="AD149" s="39"/>
      <c r="AE149" s="39"/>
      <c r="AT149" s="18" t="s">
        <v>192</v>
      </c>
      <c r="AU149" s="18" t="s">
        <v>82</v>
      </c>
    </row>
    <row r="150" s="2" customFormat="1" ht="16.5" customHeight="1">
      <c r="A150" s="39"/>
      <c r="B150" s="40"/>
      <c r="C150" s="286" t="s">
        <v>120</v>
      </c>
      <c r="D150" s="286" t="s">
        <v>290</v>
      </c>
      <c r="E150" s="287" t="s">
        <v>2825</v>
      </c>
      <c r="F150" s="288" t="s">
        <v>2826</v>
      </c>
      <c r="G150" s="289" t="s">
        <v>2822</v>
      </c>
      <c r="H150" s="290">
        <v>7</v>
      </c>
      <c r="I150" s="291"/>
      <c r="J150" s="292"/>
      <c r="K150" s="293">
        <f>ROUND(P150*H150,2)</f>
        <v>0</v>
      </c>
      <c r="L150" s="288" t="s">
        <v>1</v>
      </c>
      <c r="M150" s="294"/>
      <c r="N150" s="295" t="s">
        <v>1</v>
      </c>
      <c r="O150" s="241" t="s">
        <v>38</v>
      </c>
      <c r="P150" s="242">
        <f>I150+J150</f>
        <v>0</v>
      </c>
      <c r="Q150" s="242">
        <f>ROUND(I150*H150,2)</f>
        <v>0</v>
      </c>
      <c r="R150" s="242">
        <f>ROUND(J150*H150,2)</f>
        <v>0</v>
      </c>
      <c r="S150" s="92"/>
      <c r="T150" s="243">
        <f>S150*H150</f>
        <v>0</v>
      </c>
      <c r="U150" s="243">
        <v>0</v>
      </c>
      <c r="V150" s="243">
        <f>U150*H150</f>
        <v>0</v>
      </c>
      <c r="W150" s="243">
        <v>0</v>
      </c>
      <c r="X150" s="244">
        <f>W150*H150</f>
        <v>0</v>
      </c>
      <c r="Y150" s="39"/>
      <c r="Z150" s="39"/>
      <c r="AA150" s="39"/>
      <c r="AB150" s="39"/>
      <c r="AC150" s="39"/>
      <c r="AD150" s="39"/>
      <c r="AE150" s="39"/>
      <c r="AR150" s="245" t="s">
        <v>240</v>
      </c>
      <c r="AT150" s="245" t="s">
        <v>290</v>
      </c>
      <c r="AU150" s="245" t="s">
        <v>82</v>
      </c>
      <c r="AY150" s="18" t="s">
        <v>182</v>
      </c>
      <c r="BE150" s="246">
        <f>IF(O150="základní",K150,0)</f>
        <v>0</v>
      </c>
      <c r="BF150" s="246">
        <f>IF(O150="snížená",K150,0)</f>
        <v>0</v>
      </c>
      <c r="BG150" s="246">
        <f>IF(O150="zákl. přenesená",K150,0)</f>
        <v>0</v>
      </c>
      <c r="BH150" s="246">
        <f>IF(O150="sníž. přenesená",K150,0)</f>
        <v>0</v>
      </c>
      <c r="BI150" s="246">
        <f>IF(O150="nulová",K150,0)</f>
        <v>0</v>
      </c>
      <c r="BJ150" s="18" t="s">
        <v>82</v>
      </c>
      <c r="BK150" s="246">
        <f>ROUND(P150*H150,2)</f>
        <v>0</v>
      </c>
      <c r="BL150" s="18" t="s">
        <v>190</v>
      </c>
      <c r="BM150" s="245" t="s">
        <v>374</v>
      </c>
    </row>
    <row r="151" s="2" customFormat="1">
      <c r="A151" s="39"/>
      <c r="B151" s="40"/>
      <c r="C151" s="41"/>
      <c r="D151" s="247" t="s">
        <v>192</v>
      </c>
      <c r="E151" s="41"/>
      <c r="F151" s="248" t="s">
        <v>2826</v>
      </c>
      <c r="G151" s="41"/>
      <c r="H151" s="41"/>
      <c r="I151" s="249"/>
      <c r="J151" s="249"/>
      <c r="K151" s="41"/>
      <c r="L151" s="41"/>
      <c r="M151" s="45"/>
      <c r="N151" s="250"/>
      <c r="O151" s="251"/>
      <c r="P151" s="92"/>
      <c r="Q151" s="92"/>
      <c r="R151" s="92"/>
      <c r="S151" s="92"/>
      <c r="T151" s="92"/>
      <c r="U151" s="92"/>
      <c r="V151" s="92"/>
      <c r="W151" s="92"/>
      <c r="X151" s="93"/>
      <c r="Y151" s="39"/>
      <c r="Z151" s="39"/>
      <c r="AA151" s="39"/>
      <c r="AB151" s="39"/>
      <c r="AC151" s="39"/>
      <c r="AD151" s="39"/>
      <c r="AE151" s="39"/>
      <c r="AT151" s="18" t="s">
        <v>192</v>
      </c>
      <c r="AU151" s="18" t="s">
        <v>82</v>
      </c>
    </row>
    <row r="152" s="2" customFormat="1" ht="21.75" customHeight="1">
      <c r="A152" s="39"/>
      <c r="B152" s="40"/>
      <c r="C152" s="286" t="s">
        <v>190</v>
      </c>
      <c r="D152" s="286" t="s">
        <v>290</v>
      </c>
      <c r="E152" s="287" t="s">
        <v>2827</v>
      </c>
      <c r="F152" s="288" t="s">
        <v>2828</v>
      </c>
      <c r="G152" s="289" t="s">
        <v>2829</v>
      </c>
      <c r="H152" s="290">
        <v>180</v>
      </c>
      <c r="I152" s="291"/>
      <c r="J152" s="292"/>
      <c r="K152" s="293">
        <f>ROUND(P152*H152,2)</f>
        <v>0</v>
      </c>
      <c r="L152" s="288" t="s">
        <v>1</v>
      </c>
      <c r="M152" s="294"/>
      <c r="N152" s="295" t="s">
        <v>1</v>
      </c>
      <c r="O152" s="241" t="s">
        <v>38</v>
      </c>
      <c r="P152" s="242">
        <f>I152+J152</f>
        <v>0</v>
      </c>
      <c r="Q152" s="242">
        <f>ROUND(I152*H152,2)</f>
        <v>0</v>
      </c>
      <c r="R152" s="242">
        <f>ROUND(J152*H152,2)</f>
        <v>0</v>
      </c>
      <c r="S152" s="92"/>
      <c r="T152" s="243">
        <f>S152*H152</f>
        <v>0</v>
      </c>
      <c r="U152" s="243">
        <v>0</v>
      </c>
      <c r="V152" s="243">
        <f>U152*H152</f>
        <v>0</v>
      </c>
      <c r="W152" s="243">
        <v>0</v>
      </c>
      <c r="X152" s="244">
        <f>W152*H152</f>
        <v>0</v>
      </c>
      <c r="Y152" s="39"/>
      <c r="Z152" s="39"/>
      <c r="AA152" s="39"/>
      <c r="AB152" s="39"/>
      <c r="AC152" s="39"/>
      <c r="AD152" s="39"/>
      <c r="AE152" s="39"/>
      <c r="AR152" s="245" t="s">
        <v>240</v>
      </c>
      <c r="AT152" s="245" t="s">
        <v>290</v>
      </c>
      <c r="AU152" s="245" t="s">
        <v>82</v>
      </c>
      <c r="AY152" s="18" t="s">
        <v>182</v>
      </c>
      <c r="BE152" s="246">
        <f>IF(O152="základní",K152,0)</f>
        <v>0</v>
      </c>
      <c r="BF152" s="246">
        <f>IF(O152="snížená",K152,0)</f>
        <v>0</v>
      </c>
      <c r="BG152" s="246">
        <f>IF(O152="zákl. přenesená",K152,0)</f>
        <v>0</v>
      </c>
      <c r="BH152" s="246">
        <f>IF(O152="sníž. přenesená",K152,0)</f>
        <v>0</v>
      </c>
      <c r="BI152" s="246">
        <f>IF(O152="nulová",K152,0)</f>
        <v>0</v>
      </c>
      <c r="BJ152" s="18" t="s">
        <v>82</v>
      </c>
      <c r="BK152" s="246">
        <f>ROUND(P152*H152,2)</f>
        <v>0</v>
      </c>
      <c r="BL152" s="18" t="s">
        <v>190</v>
      </c>
      <c r="BM152" s="245" t="s">
        <v>391</v>
      </c>
    </row>
    <row r="153" s="2" customFormat="1">
      <c r="A153" s="39"/>
      <c r="B153" s="40"/>
      <c r="C153" s="41"/>
      <c r="D153" s="247" t="s">
        <v>192</v>
      </c>
      <c r="E153" s="41"/>
      <c r="F153" s="248" t="s">
        <v>2828</v>
      </c>
      <c r="G153" s="41"/>
      <c r="H153" s="41"/>
      <c r="I153" s="249"/>
      <c r="J153" s="249"/>
      <c r="K153" s="41"/>
      <c r="L153" s="41"/>
      <c r="M153" s="45"/>
      <c r="N153" s="250"/>
      <c r="O153" s="251"/>
      <c r="P153" s="92"/>
      <c r="Q153" s="92"/>
      <c r="R153" s="92"/>
      <c r="S153" s="92"/>
      <c r="T153" s="92"/>
      <c r="U153" s="92"/>
      <c r="V153" s="92"/>
      <c r="W153" s="92"/>
      <c r="X153" s="93"/>
      <c r="Y153" s="39"/>
      <c r="Z153" s="39"/>
      <c r="AA153" s="39"/>
      <c r="AB153" s="39"/>
      <c r="AC153" s="39"/>
      <c r="AD153" s="39"/>
      <c r="AE153" s="39"/>
      <c r="AT153" s="18" t="s">
        <v>192</v>
      </c>
      <c r="AU153" s="18" t="s">
        <v>82</v>
      </c>
    </row>
    <row r="154" s="2" customFormat="1" ht="16.5" customHeight="1">
      <c r="A154" s="39"/>
      <c r="B154" s="40"/>
      <c r="C154" s="286" t="s">
        <v>226</v>
      </c>
      <c r="D154" s="286" t="s">
        <v>290</v>
      </c>
      <c r="E154" s="287" t="s">
        <v>2830</v>
      </c>
      <c r="F154" s="288" t="s">
        <v>2831</v>
      </c>
      <c r="G154" s="289" t="s">
        <v>2829</v>
      </c>
      <c r="H154" s="290">
        <v>50</v>
      </c>
      <c r="I154" s="291"/>
      <c r="J154" s="292"/>
      <c r="K154" s="293">
        <f>ROUND(P154*H154,2)</f>
        <v>0</v>
      </c>
      <c r="L154" s="288" t="s">
        <v>1</v>
      </c>
      <c r="M154" s="294"/>
      <c r="N154" s="295" t="s">
        <v>1</v>
      </c>
      <c r="O154" s="241" t="s">
        <v>38</v>
      </c>
      <c r="P154" s="242">
        <f>I154+J154</f>
        <v>0</v>
      </c>
      <c r="Q154" s="242">
        <f>ROUND(I154*H154,2)</f>
        <v>0</v>
      </c>
      <c r="R154" s="242">
        <f>ROUND(J154*H154,2)</f>
        <v>0</v>
      </c>
      <c r="S154" s="92"/>
      <c r="T154" s="243">
        <f>S154*H154</f>
        <v>0</v>
      </c>
      <c r="U154" s="243">
        <v>0</v>
      </c>
      <c r="V154" s="243">
        <f>U154*H154</f>
        <v>0</v>
      </c>
      <c r="W154" s="243">
        <v>0</v>
      </c>
      <c r="X154" s="244">
        <f>W154*H154</f>
        <v>0</v>
      </c>
      <c r="Y154" s="39"/>
      <c r="Z154" s="39"/>
      <c r="AA154" s="39"/>
      <c r="AB154" s="39"/>
      <c r="AC154" s="39"/>
      <c r="AD154" s="39"/>
      <c r="AE154" s="39"/>
      <c r="AR154" s="245" t="s">
        <v>240</v>
      </c>
      <c r="AT154" s="245" t="s">
        <v>290</v>
      </c>
      <c r="AU154" s="245" t="s">
        <v>82</v>
      </c>
      <c r="AY154" s="18" t="s">
        <v>182</v>
      </c>
      <c r="BE154" s="246">
        <f>IF(O154="základní",K154,0)</f>
        <v>0</v>
      </c>
      <c r="BF154" s="246">
        <f>IF(O154="snížená",K154,0)</f>
        <v>0</v>
      </c>
      <c r="BG154" s="246">
        <f>IF(O154="zákl. přenesená",K154,0)</f>
        <v>0</v>
      </c>
      <c r="BH154" s="246">
        <f>IF(O154="sníž. přenesená",K154,0)</f>
        <v>0</v>
      </c>
      <c r="BI154" s="246">
        <f>IF(O154="nulová",K154,0)</f>
        <v>0</v>
      </c>
      <c r="BJ154" s="18" t="s">
        <v>82</v>
      </c>
      <c r="BK154" s="246">
        <f>ROUND(P154*H154,2)</f>
        <v>0</v>
      </c>
      <c r="BL154" s="18" t="s">
        <v>190</v>
      </c>
      <c r="BM154" s="245" t="s">
        <v>293</v>
      </c>
    </row>
    <row r="155" s="2" customFormat="1">
      <c r="A155" s="39"/>
      <c r="B155" s="40"/>
      <c r="C155" s="41"/>
      <c r="D155" s="247" t="s">
        <v>192</v>
      </c>
      <c r="E155" s="41"/>
      <c r="F155" s="248" t="s">
        <v>2831</v>
      </c>
      <c r="G155" s="41"/>
      <c r="H155" s="41"/>
      <c r="I155" s="249"/>
      <c r="J155" s="249"/>
      <c r="K155" s="41"/>
      <c r="L155" s="41"/>
      <c r="M155" s="45"/>
      <c r="N155" s="250"/>
      <c r="O155" s="251"/>
      <c r="P155" s="92"/>
      <c r="Q155" s="92"/>
      <c r="R155" s="92"/>
      <c r="S155" s="92"/>
      <c r="T155" s="92"/>
      <c r="U155" s="92"/>
      <c r="V155" s="92"/>
      <c r="W155" s="92"/>
      <c r="X155" s="93"/>
      <c r="Y155" s="39"/>
      <c r="Z155" s="39"/>
      <c r="AA155" s="39"/>
      <c r="AB155" s="39"/>
      <c r="AC155" s="39"/>
      <c r="AD155" s="39"/>
      <c r="AE155" s="39"/>
      <c r="AT155" s="18" t="s">
        <v>192</v>
      </c>
      <c r="AU155" s="18" t="s">
        <v>82</v>
      </c>
    </row>
    <row r="156" s="2" customFormat="1" ht="16.5" customHeight="1">
      <c r="A156" s="39"/>
      <c r="B156" s="40"/>
      <c r="C156" s="286" t="s">
        <v>183</v>
      </c>
      <c r="D156" s="286" t="s">
        <v>290</v>
      </c>
      <c r="E156" s="287" t="s">
        <v>2832</v>
      </c>
      <c r="F156" s="288" t="s">
        <v>2833</v>
      </c>
      <c r="G156" s="289" t="s">
        <v>2822</v>
      </c>
      <c r="H156" s="290">
        <v>17</v>
      </c>
      <c r="I156" s="291"/>
      <c r="J156" s="292"/>
      <c r="K156" s="293">
        <f>ROUND(P156*H156,2)</f>
        <v>0</v>
      </c>
      <c r="L156" s="288" t="s">
        <v>1</v>
      </c>
      <c r="M156" s="294"/>
      <c r="N156" s="295" t="s">
        <v>1</v>
      </c>
      <c r="O156" s="241" t="s">
        <v>38</v>
      </c>
      <c r="P156" s="242">
        <f>I156+J156</f>
        <v>0</v>
      </c>
      <c r="Q156" s="242">
        <f>ROUND(I156*H156,2)</f>
        <v>0</v>
      </c>
      <c r="R156" s="242">
        <f>ROUND(J156*H156,2)</f>
        <v>0</v>
      </c>
      <c r="S156" s="92"/>
      <c r="T156" s="243">
        <f>S156*H156</f>
        <v>0</v>
      </c>
      <c r="U156" s="243">
        <v>0</v>
      </c>
      <c r="V156" s="243">
        <f>U156*H156</f>
        <v>0</v>
      </c>
      <c r="W156" s="243">
        <v>0</v>
      </c>
      <c r="X156" s="244">
        <f>W156*H156</f>
        <v>0</v>
      </c>
      <c r="Y156" s="39"/>
      <c r="Z156" s="39"/>
      <c r="AA156" s="39"/>
      <c r="AB156" s="39"/>
      <c r="AC156" s="39"/>
      <c r="AD156" s="39"/>
      <c r="AE156" s="39"/>
      <c r="AR156" s="245" t="s">
        <v>240</v>
      </c>
      <c r="AT156" s="245" t="s">
        <v>290</v>
      </c>
      <c r="AU156" s="245" t="s">
        <v>82</v>
      </c>
      <c r="AY156" s="18" t="s">
        <v>182</v>
      </c>
      <c r="BE156" s="246">
        <f>IF(O156="základní",K156,0)</f>
        <v>0</v>
      </c>
      <c r="BF156" s="246">
        <f>IF(O156="snížená",K156,0)</f>
        <v>0</v>
      </c>
      <c r="BG156" s="246">
        <f>IF(O156="zákl. přenesená",K156,0)</f>
        <v>0</v>
      </c>
      <c r="BH156" s="246">
        <f>IF(O156="sníž. přenesená",K156,0)</f>
        <v>0</v>
      </c>
      <c r="BI156" s="246">
        <f>IF(O156="nulová",K156,0)</f>
        <v>0</v>
      </c>
      <c r="BJ156" s="18" t="s">
        <v>82</v>
      </c>
      <c r="BK156" s="246">
        <f>ROUND(P156*H156,2)</f>
        <v>0</v>
      </c>
      <c r="BL156" s="18" t="s">
        <v>190</v>
      </c>
      <c r="BM156" s="245" t="s">
        <v>413</v>
      </c>
    </row>
    <row r="157" s="2" customFormat="1">
      <c r="A157" s="39"/>
      <c r="B157" s="40"/>
      <c r="C157" s="41"/>
      <c r="D157" s="247" t="s">
        <v>192</v>
      </c>
      <c r="E157" s="41"/>
      <c r="F157" s="248" t="s">
        <v>2833</v>
      </c>
      <c r="G157" s="41"/>
      <c r="H157" s="41"/>
      <c r="I157" s="249"/>
      <c r="J157" s="249"/>
      <c r="K157" s="41"/>
      <c r="L157" s="41"/>
      <c r="M157" s="45"/>
      <c r="N157" s="250"/>
      <c r="O157" s="251"/>
      <c r="P157" s="92"/>
      <c r="Q157" s="92"/>
      <c r="R157" s="92"/>
      <c r="S157" s="92"/>
      <c r="T157" s="92"/>
      <c r="U157" s="92"/>
      <c r="V157" s="92"/>
      <c r="W157" s="92"/>
      <c r="X157" s="93"/>
      <c r="Y157" s="39"/>
      <c r="Z157" s="39"/>
      <c r="AA157" s="39"/>
      <c r="AB157" s="39"/>
      <c r="AC157" s="39"/>
      <c r="AD157" s="39"/>
      <c r="AE157" s="39"/>
      <c r="AT157" s="18" t="s">
        <v>192</v>
      </c>
      <c r="AU157" s="18" t="s">
        <v>82</v>
      </c>
    </row>
    <row r="158" s="2" customFormat="1" ht="21.75" customHeight="1">
      <c r="A158" s="39"/>
      <c r="B158" s="40"/>
      <c r="C158" s="286" t="s">
        <v>233</v>
      </c>
      <c r="D158" s="286" t="s">
        <v>290</v>
      </c>
      <c r="E158" s="287" t="s">
        <v>2834</v>
      </c>
      <c r="F158" s="288" t="s">
        <v>2835</v>
      </c>
      <c r="G158" s="289" t="s">
        <v>2822</v>
      </c>
      <c r="H158" s="290">
        <v>14</v>
      </c>
      <c r="I158" s="291"/>
      <c r="J158" s="292"/>
      <c r="K158" s="293">
        <f>ROUND(P158*H158,2)</f>
        <v>0</v>
      </c>
      <c r="L158" s="288" t="s">
        <v>1</v>
      </c>
      <c r="M158" s="294"/>
      <c r="N158" s="295" t="s">
        <v>1</v>
      </c>
      <c r="O158" s="241" t="s">
        <v>38</v>
      </c>
      <c r="P158" s="242">
        <f>I158+J158</f>
        <v>0</v>
      </c>
      <c r="Q158" s="242">
        <f>ROUND(I158*H158,2)</f>
        <v>0</v>
      </c>
      <c r="R158" s="242">
        <f>ROUND(J158*H158,2)</f>
        <v>0</v>
      </c>
      <c r="S158" s="92"/>
      <c r="T158" s="243">
        <f>S158*H158</f>
        <v>0</v>
      </c>
      <c r="U158" s="243">
        <v>0</v>
      </c>
      <c r="V158" s="243">
        <f>U158*H158</f>
        <v>0</v>
      </c>
      <c r="W158" s="243">
        <v>0</v>
      </c>
      <c r="X158" s="244">
        <f>W158*H158</f>
        <v>0</v>
      </c>
      <c r="Y158" s="39"/>
      <c r="Z158" s="39"/>
      <c r="AA158" s="39"/>
      <c r="AB158" s="39"/>
      <c r="AC158" s="39"/>
      <c r="AD158" s="39"/>
      <c r="AE158" s="39"/>
      <c r="AR158" s="245" t="s">
        <v>240</v>
      </c>
      <c r="AT158" s="245" t="s">
        <v>290</v>
      </c>
      <c r="AU158" s="245" t="s">
        <v>82</v>
      </c>
      <c r="AY158" s="18" t="s">
        <v>182</v>
      </c>
      <c r="BE158" s="246">
        <f>IF(O158="základní",K158,0)</f>
        <v>0</v>
      </c>
      <c r="BF158" s="246">
        <f>IF(O158="snížená",K158,0)</f>
        <v>0</v>
      </c>
      <c r="BG158" s="246">
        <f>IF(O158="zákl. přenesená",K158,0)</f>
        <v>0</v>
      </c>
      <c r="BH158" s="246">
        <f>IF(O158="sníž. přenesená",K158,0)</f>
        <v>0</v>
      </c>
      <c r="BI158" s="246">
        <f>IF(O158="nulová",K158,0)</f>
        <v>0</v>
      </c>
      <c r="BJ158" s="18" t="s">
        <v>82</v>
      </c>
      <c r="BK158" s="246">
        <f>ROUND(P158*H158,2)</f>
        <v>0</v>
      </c>
      <c r="BL158" s="18" t="s">
        <v>190</v>
      </c>
      <c r="BM158" s="245" t="s">
        <v>428</v>
      </c>
    </row>
    <row r="159" s="2" customFormat="1">
      <c r="A159" s="39"/>
      <c r="B159" s="40"/>
      <c r="C159" s="41"/>
      <c r="D159" s="247" t="s">
        <v>192</v>
      </c>
      <c r="E159" s="41"/>
      <c r="F159" s="248" t="s">
        <v>2835</v>
      </c>
      <c r="G159" s="41"/>
      <c r="H159" s="41"/>
      <c r="I159" s="249"/>
      <c r="J159" s="249"/>
      <c r="K159" s="41"/>
      <c r="L159" s="41"/>
      <c r="M159" s="45"/>
      <c r="N159" s="250"/>
      <c r="O159" s="251"/>
      <c r="P159" s="92"/>
      <c r="Q159" s="92"/>
      <c r="R159" s="92"/>
      <c r="S159" s="92"/>
      <c r="T159" s="92"/>
      <c r="U159" s="92"/>
      <c r="V159" s="92"/>
      <c r="W159" s="92"/>
      <c r="X159" s="93"/>
      <c r="Y159" s="39"/>
      <c r="Z159" s="39"/>
      <c r="AA159" s="39"/>
      <c r="AB159" s="39"/>
      <c r="AC159" s="39"/>
      <c r="AD159" s="39"/>
      <c r="AE159" s="39"/>
      <c r="AT159" s="18" t="s">
        <v>192</v>
      </c>
      <c r="AU159" s="18" t="s">
        <v>82</v>
      </c>
    </row>
    <row r="160" s="2" customFormat="1" ht="16.5" customHeight="1">
      <c r="A160" s="39"/>
      <c r="B160" s="40"/>
      <c r="C160" s="286" t="s">
        <v>240</v>
      </c>
      <c r="D160" s="286" t="s">
        <v>290</v>
      </c>
      <c r="E160" s="287" t="s">
        <v>2836</v>
      </c>
      <c r="F160" s="288" t="s">
        <v>2837</v>
      </c>
      <c r="G160" s="289" t="s">
        <v>2822</v>
      </c>
      <c r="H160" s="290">
        <v>7</v>
      </c>
      <c r="I160" s="291"/>
      <c r="J160" s="292"/>
      <c r="K160" s="293">
        <f>ROUND(P160*H160,2)</f>
        <v>0</v>
      </c>
      <c r="L160" s="288" t="s">
        <v>1</v>
      </c>
      <c r="M160" s="294"/>
      <c r="N160" s="295" t="s">
        <v>1</v>
      </c>
      <c r="O160" s="241" t="s">
        <v>38</v>
      </c>
      <c r="P160" s="242">
        <f>I160+J160</f>
        <v>0</v>
      </c>
      <c r="Q160" s="242">
        <f>ROUND(I160*H160,2)</f>
        <v>0</v>
      </c>
      <c r="R160" s="242">
        <f>ROUND(J160*H160,2)</f>
        <v>0</v>
      </c>
      <c r="S160" s="92"/>
      <c r="T160" s="243">
        <f>S160*H160</f>
        <v>0</v>
      </c>
      <c r="U160" s="243">
        <v>0</v>
      </c>
      <c r="V160" s="243">
        <f>U160*H160</f>
        <v>0</v>
      </c>
      <c r="W160" s="243">
        <v>0</v>
      </c>
      <c r="X160" s="244">
        <f>W160*H160</f>
        <v>0</v>
      </c>
      <c r="Y160" s="39"/>
      <c r="Z160" s="39"/>
      <c r="AA160" s="39"/>
      <c r="AB160" s="39"/>
      <c r="AC160" s="39"/>
      <c r="AD160" s="39"/>
      <c r="AE160" s="39"/>
      <c r="AR160" s="245" t="s">
        <v>240</v>
      </c>
      <c r="AT160" s="245" t="s">
        <v>290</v>
      </c>
      <c r="AU160" s="245" t="s">
        <v>82</v>
      </c>
      <c r="AY160" s="18" t="s">
        <v>182</v>
      </c>
      <c r="BE160" s="246">
        <f>IF(O160="základní",K160,0)</f>
        <v>0</v>
      </c>
      <c r="BF160" s="246">
        <f>IF(O160="snížená",K160,0)</f>
        <v>0</v>
      </c>
      <c r="BG160" s="246">
        <f>IF(O160="zákl. přenesená",K160,0)</f>
        <v>0</v>
      </c>
      <c r="BH160" s="246">
        <f>IF(O160="sníž. přenesená",K160,0)</f>
        <v>0</v>
      </c>
      <c r="BI160" s="246">
        <f>IF(O160="nulová",K160,0)</f>
        <v>0</v>
      </c>
      <c r="BJ160" s="18" t="s">
        <v>82</v>
      </c>
      <c r="BK160" s="246">
        <f>ROUND(P160*H160,2)</f>
        <v>0</v>
      </c>
      <c r="BL160" s="18" t="s">
        <v>190</v>
      </c>
      <c r="BM160" s="245" t="s">
        <v>447</v>
      </c>
    </row>
    <row r="161" s="2" customFormat="1">
      <c r="A161" s="39"/>
      <c r="B161" s="40"/>
      <c r="C161" s="41"/>
      <c r="D161" s="247" t="s">
        <v>192</v>
      </c>
      <c r="E161" s="41"/>
      <c r="F161" s="248" t="s">
        <v>2837</v>
      </c>
      <c r="G161" s="41"/>
      <c r="H161" s="41"/>
      <c r="I161" s="249"/>
      <c r="J161" s="249"/>
      <c r="K161" s="41"/>
      <c r="L161" s="41"/>
      <c r="M161" s="45"/>
      <c r="N161" s="250"/>
      <c r="O161" s="251"/>
      <c r="P161" s="92"/>
      <c r="Q161" s="92"/>
      <c r="R161" s="92"/>
      <c r="S161" s="92"/>
      <c r="T161" s="92"/>
      <c r="U161" s="92"/>
      <c r="V161" s="92"/>
      <c r="W161" s="92"/>
      <c r="X161" s="93"/>
      <c r="Y161" s="39"/>
      <c r="Z161" s="39"/>
      <c r="AA161" s="39"/>
      <c r="AB161" s="39"/>
      <c r="AC161" s="39"/>
      <c r="AD161" s="39"/>
      <c r="AE161" s="39"/>
      <c r="AT161" s="18" t="s">
        <v>192</v>
      </c>
      <c r="AU161" s="18" t="s">
        <v>82</v>
      </c>
    </row>
    <row r="162" s="2" customFormat="1" ht="24.15" customHeight="1">
      <c r="A162" s="39"/>
      <c r="B162" s="40"/>
      <c r="C162" s="286" t="s">
        <v>209</v>
      </c>
      <c r="D162" s="286" t="s">
        <v>290</v>
      </c>
      <c r="E162" s="287" t="s">
        <v>2838</v>
      </c>
      <c r="F162" s="288" t="s">
        <v>2839</v>
      </c>
      <c r="G162" s="289" t="s">
        <v>2822</v>
      </c>
      <c r="H162" s="290">
        <v>10</v>
      </c>
      <c r="I162" s="291"/>
      <c r="J162" s="292"/>
      <c r="K162" s="293">
        <f>ROUND(P162*H162,2)</f>
        <v>0</v>
      </c>
      <c r="L162" s="288" t="s">
        <v>1</v>
      </c>
      <c r="M162" s="294"/>
      <c r="N162" s="295" t="s">
        <v>1</v>
      </c>
      <c r="O162" s="241" t="s">
        <v>38</v>
      </c>
      <c r="P162" s="242">
        <f>I162+J162</f>
        <v>0</v>
      </c>
      <c r="Q162" s="242">
        <f>ROUND(I162*H162,2)</f>
        <v>0</v>
      </c>
      <c r="R162" s="242">
        <f>ROUND(J162*H162,2)</f>
        <v>0</v>
      </c>
      <c r="S162" s="92"/>
      <c r="T162" s="243">
        <f>S162*H162</f>
        <v>0</v>
      </c>
      <c r="U162" s="243">
        <v>0</v>
      </c>
      <c r="V162" s="243">
        <f>U162*H162</f>
        <v>0</v>
      </c>
      <c r="W162" s="243">
        <v>0</v>
      </c>
      <c r="X162" s="244">
        <f>W162*H162</f>
        <v>0</v>
      </c>
      <c r="Y162" s="39"/>
      <c r="Z162" s="39"/>
      <c r="AA162" s="39"/>
      <c r="AB162" s="39"/>
      <c r="AC162" s="39"/>
      <c r="AD162" s="39"/>
      <c r="AE162" s="39"/>
      <c r="AR162" s="245" t="s">
        <v>240</v>
      </c>
      <c r="AT162" s="245" t="s">
        <v>290</v>
      </c>
      <c r="AU162" s="245" t="s">
        <v>82</v>
      </c>
      <c r="AY162" s="18" t="s">
        <v>182</v>
      </c>
      <c r="BE162" s="246">
        <f>IF(O162="základní",K162,0)</f>
        <v>0</v>
      </c>
      <c r="BF162" s="246">
        <f>IF(O162="snížená",K162,0)</f>
        <v>0</v>
      </c>
      <c r="BG162" s="246">
        <f>IF(O162="zákl. přenesená",K162,0)</f>
        <v>0</v>
      </c>
      <c r="BH162" s="246">
        <f>IF(O162="sníž. přenesená",K162,0)</f>
        <v>0</v>
      </c>
      <c r="BI162" s="246">
        <f>IF(O162="nulová",K162,0)</f>
        <v>0</v>
      </c>
      <c r="BJ162" s="18" t="s">
        <v>82</v>
      </c>
      <c r="BK162" s="246">
        <f>ROUND(P162*H162,2)</f>
        <v>0</v>
      </c>
      <c r="BL162" s="18" t="s">
        <v>190</v>
      </c>
      <c r="BM162" s="245" t="s">
        <v>458</v>
      </c>
    </row>
    <row r="163" s="2" customFormat="1">
      <c r="A163" s="39"/>
      <c r="B163" s="40"/>
      <c r="C163" s="41"/>
      <c r="D163" s="247" t="s">
        <v>192</v>
      </c>
      <c r="E163" s="41"/>
      <c r="F163" s="248" t="s">
        <v>2839</v>
      </c>
      <c r="G163" s="41"/>
      <c r="H163" s="41"/>
      <c r="I163" s="249"/>
      <c r="J163" s="249"/>
      <c r="K163" s="41"/>
      <c r="L163" s="41"/>
      <c r="M163" s="45"/>
      <c r="N163" s="250"/>
      <c r="O163" s="251"/>
      <c r="P163" s="92"/>
      <c r="Q163" s="92"/>
      <c r="R163" s="92"/>
      <c r="S163" s="92"/>
      <c r="T163" s="92"/>
      <c r="U163" s="92"/>
      <c r="V163" s="92"/>
      <c r="W163" s="92"/>
      <c r="X163" s="93"/>
      <c r="Y163" s="39"/>
      <c r="Z163" s="39"/>
      <c r="AA163" s="39"/>
      <c r="AB163" s="39"/>
      <c r="AC163" s="39"/>
      <c r="AD163" s="39"/>
      <c r="AE163" s="39"/>
      <c r="AT163" s="18" t="s">
        <v>192</v>
      </c>
      <c r="AU163" s="18" t="s">
        <v>82</v>
      </c>
    </row>
    <row r="164" s="2" customFormat="1" ht="24.15" customHeight="1">
      <c r="A164" s="39"/>
      <c r="B164" s="40"/>
      <c r="C164" s="286" t="s">
        <v>252</v>
      </c>
      <c r="D164" s="286" t="s">
        <v>290</v>
      </c>
      <c r="E164" s="287" t="s">
        <v>2840</v>
      </c>
      <c r="F164" s="288" t="s">
        <v>2841</v>
      </c>
      <c r="G164" s="289" t="s">
        <v>2822</v>
      </c>
      <c r="H164" s="290">
        <v>14</v>
      </c>
      <c r="I164" s="291"/>
      <c r="J164" s="292"/>
      <c r="K164" s="293">
        <f>ROUND(P164*H164,2)</f>
        <v>0</v>
      </c>
      <c r="L164" s="288" t="s">
        <v>1</v>
      </c>
      <c r="M164" s="294"/>
      <c r="N164" s="295" t="s">
        <v>1</v>
      </c>
      <c r="O164" s="241" t="s">
        <v>38</v>
      </c>
      <c r="P164" s="242">
        <f>I164+J164</f>
        <v>0</v>
      </c>
      <c r="Q164" s="242">
        <f>ROUND(I164*H164,2)</f>
        <v>0</v>
      </c>
      <c r="R164" s="242">
        <f>ROUND(J164*H164,2)</f>
        <v>0</v>
      </c>
      <c r="S164" s="92"/>
      <c r="T164" s="243">
        <f>S164*H164</f>
        <v>0</v>
      </c>
      <c r="U164" s="243">
        <v>0</v>
      </c>
      <c r="V164" s="243">
        <f>U164*H164</f>
        <v>0</v>
      </c>
      <c r="W164" s="243">
        <v>0</v>
      </c>
      <c r="X164" s="244">
        <f>W164*H164</f>
        <v>0</v>
      </c>
      <c r="Y164" s="39"/>
      <c r="Z164" s="39"/>
      <c r="AA164" s="39"/>
      <c r="AB164" s="39"/>
      <c r="AC164" s="39"/>
      <c r="AD164" s="39"/>
      <c r="AE164" s="39"/>
      <c r="AR164" s="245" t="s">
        <v>240</v>
      </c>
      <c r="AT164" s="245" t="s">
        <v>290</v>
      </c>
      <c r="AU164" s="245" t="s">
        <v>82</v>
      </c>
      <c r="AY164" s="18" t="s">
        <v>182</v>
      </c>
      <c r="BE164" s="246">
        <f>IF(O164="základní",K164,0)</f>
        <v>0</v>
      </c>
      <c r="BF164" s="246">
        <f>IF(O164="snížená",K164,0)</f>
        <v>0</v>
      </c>
      <c r="BG164" s="246">
        <f>IF(O164="zákl. přenesená",K164,0)</f>
        <v>0</v>
      </c>
      <c r="BH164" s="246">
        <f>IF(O164="sníž. přenesená",K164,0)</f>
        <v>0</v>
      </c>
      <c r="BI164" s="246">
        <f>IF(O164="nulová",K164,0)</f>
        <v>0</v>
      </c>
      <c r="BJ164" s="18" t="s">
        <v>82</v>
      </c>
      <c r="BK164" s="246">
        <f>ROUND(P164*H164,2)</f>
        <v>0</v>
      </c>
      <c r="BL164" s="18" t="s">
        <v>190</v>
      </c>
      <c r="BM164" s="245" t="s">
        <v>469</v>
      </c>
    </row>
    <row r="165" s="2" customFormat="1">
      <c r="A165" s="39"/>
      <c r="B165" s="40"/>
      <c r="C165" s="41"/>
      <c r="D165" s="247" t="s">
        <v>192</v>
      </c>
      <c r="E165" s="41"/>
      <c r="F165" s="248" t="s">
        <v>2841</v>
      </c>
      <c r="G165" s="41"/>
      <c r="H165" s="41"/>
      <c r="I165" s="249"/>
      <c r="J165" s="249"/>
      <c r="K165" s="41"/>
      <c r="L165" s="41"/>
      <c r="M165" s="45"/>
      <c r="N165" s="250"/>
      <c r="O165" s="251"/>
      <c r="P165" s="92"/>
      <c r="Q165" s="92"/>
      <c r="R165" s="92"/>
      <c r="S165" s="92"/>
      <c r="T165" s="92"/>
      <c r="U165" s="92"/>
      <c r="V165" s="92"/>
      <c r="W165" s="92"/>
      <c r="X165" s="93"/>
      <c r="Y165" s="39"/>
      <c r="Z165" s="39"/>
      <c r="AA165" s="39"/>
      <c r="AB165" s="39"/>
      <c r="AC165" s="39"/>
      <c r="AD165" s="39"/>
      <c r="AE165" s="39"/>
      <c r="AT165" s="18" t="s">
        <v>192</v>
      </c>
      <c r="AU165" s="18" t="s">
        <v>82</v>
      </c>
    </row>
    <row r="166" s="12" customFormat="1" ht="25.92" customHeight="1">
      <c r="A166" s="12"/>
      <c r="B166" s="216"/>
      <c r="C166" s="217"/>
      <c r="D166" s="218" t="s">
        <v>74</v>
      </c>
      <c r="E166" s="219" t="s">
        <v>2842</v>
      </c>
      <c r="F166" s="219" t="s">
        <v>2843</v>
      </c>
      <c r="G166" s="217"/>
      <c r="H166" s="217"/>
      <c r="I166" s="220"/>
      <c r="J166" s="220"/>
      <c r="K166" s="221">
        <f>BK166</f>
        <v>0</v>
      </c>
      <c r="L166" s="217"/>
      <c r="M166" s="222"/>
      <c r="N166" s="223"/>
      <c r="O166" s="224"/>
      <c r="P166" s="224"/>
      <c r="Q166" s="225">
        <f>SUM(Q167:Q180)</f>
        <v>0</v>
      </c>
      <c r="R166" s="225">
        <f>SUM(R167:R180)</f>
        <v>0</v>
      </c>
      <c r="S166" s="224"/>
      <c r="T166" s="226">
        <f>SUM(T167:T180)</f>
        <v>0</v>
      </c>
      <c r="U166" s="224"/>
      <c r="V166" s="226">
        <f>SUM(V167:V180)</f>
        <v>0</v>
      </c>
      <c r="W166" s="224"/>
      <c r="X166" s="227">
        <f>SUM(X167:X180)</f>
        <v>0</v>
      </c>
      <c r="Y166" s="12"/>
      <c r="Z166" s="12"/>
      <c r="AA166" s="12"/>
      <c r="AB166" s="12"/>
      <c r="AC166" s="12"/>
      <c r="AD166" s="12"/>
      <c r="AE166" s="12"/>
      <c r="AR166" s="228" t="s">
        <v>82</v>
      </c>
      <c r="AT166" s="229" t="s">
        <v>74</v>
      </c>
      <c r="AU166" s="229" t="s">
        <v>75</v>
      </c>
      <c r="AY166" s="228" t="s">
        <v>182</v>
      </c>
      <c r="BK166" s="230">
        <f>SUM(BK167:BK180)</f>
        <v>0</v>
      </c>
    </row>
    <row r="167" s="2" customFormat="1" ht="16.5" customHeight="1">
      <c r="A167" s="39"/>
      <c r="B167" s="40"/>
      <c r="C167" s="233" t="s">
        <v>82</v>
      </c>
      <c r="D167" s="233" t="s">
        <v>185</v>
      </c>
      <c r="E167" s="234" t="s">
        <v>2844</v>
      </c>
      <c r="F167" s="235" t="s">
        <v>2845</v>
      </c>
      <c r="G167" s="236" t="s">
        <v>2846</v>
      </c>
      <c r="H167" s="237">
        <v>20</v>
      </c>
      <c r="I167" s="238"/>
      <c r="J167" s="238"/>
      <c r="K167" s="239">
        <f>ROUND(P167*H167,2)</f>
        <v>0</v>
      </c>
      <c r="L167" s="235" t="s">
        <v>1</v>
      </c>
      <c r="M167" s="45"/>
      <c r="N167" s="240" t="s">
        <v>1</v>
      </c>
      <c r="O167" s="241" t="s">
        <v>38</v>
      </c>
      <c r="P167" s="242">
        <f>I167+J167</f>
        <v>0</v>
      </c>
      <c r="Q167" s="242">
        <f>ROUND(I167*H167,2)</f>
        <v>0</v>
      </c>
      <c r="R167" s="242">
        <f>ROUND(J167*H167,2)</f>
        <v>0</v>
      </c>
      <c r="S167" s="92"/>
      <c r="T167" s="243">
        <f>S167*H167</f>
        <v>0</v>
      </c>
      <c r="U167" s="243">
        <v>0</v>
      </c>
      <c r="V167" s="243">
        <f>U167*H167</f>
        <v>0</v>
      </c>
      <c r="W167" s="243">
        <v>0</v>
      </c>
      <c r="X167" s="244">
        <f>W167*H167</f>
        <v>0</v>
      </c>
      <c r="Y167" s="39"/>
      <c r="Z167" s="39"/>
      <c r="AA167" s="39"/>
      <c r="AB167" s="39"/>
      <c r="AC167" s="39"/>
      <c r="AD167" s="39"/>
      <c r="AE167" s="39"/>
      <c r="AR167" s="245" t="s">
        <v>190</v>
      </c>
      <c r="AT167" s="245" t="s">
        <v>185</v>
      </c>
      <c r="AU167" s="245" t="s">
        <v>82</v>
      </c>
      <c r="AY167" s="18" t="s">
        <v>182</v>
      </c>
      <c r="BE167" s="246">
        <f>IF(O167="základní",K167,0)</f>
        <v>0</v>
      </c>
      <c r="BF167" s="246">
        <f>IF(O167="snížená",K167,0)</f>
        <v>0</v>
      </c>
      <c r="BG167" s="246">
        <f>IF(O167="zákl. přenesená",K167,0)</f>
        <v>0</v>
      </c>
      <c r="BH167" s="246">
        <f>IF(O167="sníž. přenesená",K167,0)</f>
        <v>0</v>
      </c>
      <c r="BI167" s="246">
        <f>IF(O167="nulová",K167,0)</f>
        <v>0</v>
      </c>
      <c r="BJ167" s="18" t="s">
        <v>82</v>
      </c>
      <c r="BK167" s="246">
        <f>ROUND(P167*H167,2)</f>
        <v>0</v>
      </c>
      <c r="BL167" s="18" t="s">
        <v>190</v>
      </c>
      <c r="BM167" s="245" t="s">
        <v>483</v>
      </c>
    </row>
    <row r="168" s="2" customFormat="1">
      <c r="A168" s="39"/>
      <c r="B168" s="40"/>
      <c r="C168" s="41"/>
      <c r="D168" s="247" t="s">
        <v>192</v>
      </c>
      <c r="E168" s="41"/>
      <c r="F168" s="248" t="s">
        <v>2845</v>
      </c>
      <c r="G168" s="41"/>
      <c r="H168" s="41"/>
      <c r="I168" s="249"/>
      <c r="J168" s="249"/>
      <c r="K168" s="41"/>
      <c r="L168" s="41"/>
      <c r="M168" s="45"/>
      <c r="N168" s="250"/>
      <c r="O168" s="251"/>
      <c r="P168" s="92"/>
      <c r="Q168" s="92"/>
      <c r="R168" s="92"/>
      <c r="S168" s="92"/>
      <c r="T168" s="92"/>
      <c r="U168" s="92"/>
      <c r="V168" s="92"/>
      <c r="W168" s="92"/>
      <c r="X168" s="93"/>
      <c r="Y168" s="39"/>
      <c r="Z168" s="39"/>
      <c r="AA168" s="39"/>
      <c r="AB168" s="39"/>
      <c r="AC168" s="39"/>
      <c r="AD168" s="39"/>
      <c r="AE168" s="39"/>
      <c r="AT168" s="18" t="s">
        <v>192</v>
      </c>
      <c r="AU168" s="18" t="s">
        <v>82</v>
      </c>
    </row>
    <row r="169" s="2" customFormat="1" ht="16.5" customHeight="1">
      <c r="A169" s="39"/>
      <c r="B169" s="40"/>
      <c r="C169" s="233" t="s">
        <v>84</v>
      </c>
      <c r="D169" s="233" t="s">
        <v>185</v>
      </c>
      <c r="E169" s="234" t="s">
        <v>2847</v>
      </c>
      <c r="F169" s="235" t="s">
        <v>2848</v>
      </c>
      <c r="G169" s="236" t="s">
        <v>2846</v>
      </c>
      <c r="H169" s="237">
        <v>10</v>
      </c>
      <c r="I169" s="238"/>
      <c r="J169" s="238"/>
      <c r="K169" s="239">
        <f>ROUND(P169*H169,2)</f>
        <v>0</v>
      </c>
      <c r="L169" s="235" t="s">
        <v>1</v>
      </c>
      <c r="M169" s="45"/>
      <c r="N169" s="240" t="s">
        <v>1</v>
      </c>
      <c r="O169" s="241" t="s">
        <v>38</v>
      </c>
      <c r="P169" s="242">
        <f>I169+J169</f>
        <v>0</v>
      </c>
      <c r="Q169" s="242">
        <f>ROUND(I169*H169,2)</f>
        <v>0</v>
      </c>
      <c r="R169" s="242">
        <f>ROUND(J169*H169,2)</f>
        <v>0</v>
      </c>
      <c r="S169" s="92"/>
      <c r="T169" s="243">
        <f>S169*H169</f>
        <v>0</v>
      </c>
      <c r="U169" s="243">
        <v>0</v>
      </c>
      <c r="V169" s="243">
        <f>U169*H169</f>
        <v>0</v>
      </c>
      <c r="W169" s="243">
        <v>0</v>
      </c>
      <c r="X169" s="244">
        <f>W169*H169</f>
        <v>0</v>
      </c>
      <c r="Y169" s="39"/>
      <c r="Z169" s="39"/>
      <c r="AA169" s="39"/>
      <c r="AB169" s="39"/>
      <c r="AC169" s="39"/>
      <c r="AD169" s="39"/>
      <c r="AE169" s="39"/>
      <c r="AR169" s="245" t="s">
        <v>190</v>
      </c>
      <c r="AT169" s="245" t="s">
        <v>185</v>
      </c>
      <c r="AU169" s="245" t="s">
        <v>82</v>
      </c>
      <c r="AY169" s="18" t="s">
        <v>182</v>
      </c>
      <c r="BE169" s="246">
        <f>IF(O169="základní",K169,0)</f>
        <v>0</v>
      </c>
      <c r="BF169" s="246">
        <f>IF(O169="snížená",K169,0)</f>
        <v>0</v>
      </c>
      <c r="BG169" s="246">
        <f>IF(O169="zákl. přenesená",K169,0)</f>
        <v>0</v>
      </c>
      <c r="BH169" s="246">
        <f>IF(O169="sníž. přenesená",K169,0)</f>
        <v>0</v>
      </c>
      <c r="BI169" s="246">
        <f>IF(O169="nulová",K169,0)</f>
        <v>0</v>
      </c>
      <c r="BJ169" s="18" t="s">
        <v>82</v>
      </c>
      <c r="BK169" s="246">
        <f>ROUND(P169*H169,2)</f>
        <v>0</v>
      </c>
      <c r="BL169" s="18" t="s">
        <v>190</v>
      </c>
      <c r="BM169" s="245" t="s">
        <v>496</v>
      </c>
    </row>
    <row r="170" s="2" customFormat="1">
      <c r="A170" s="39"/>
      <c r="B170" s="40"/>
      <c r="C170" s="41"/>
      <c r="D170" s="247" t="s">
        <v>192</v>
      </c>
      <c r="E170" s="41"/>
      <c r="F170" s="248" t="s">
        <v>2848</v>
      </c>
      <c r="G170" s="41"/>
      <c r="H170" s="41"/>
      <c r="I170" s="249"/>
      <c r="J170" s="249"/>
      <c r="K170" s="41"/>
      <c r="L170" s="41"/>
      <c r="M170" s="45"/>
      <c r="N170" s="250"/>
      <c r="O170" s="251"/>
      <c r="P170" s="92"/>
      <c r="Q170" s="92"/>
      <c r="R170" s="92"/>
      <c r="S170" s="92"/>
      <c r="T170" s="92"/>
      <c r="U170" s="92"/>
      <c r="V170" s="92"/>
      <c r="W170" s="92"/>
      <c r="X170" s="93"/>
      <c r="Y170" s="39"/>
      <c r="Z170" s="39"/>
      <c r="AA170" s="39"/>
      <c r="AB170" s="39"/>
      <c r="AC170" s="39"/>
      <c r="AD170" s="39"/>
      <c r="AE170" s="39"/>
      <c r="AT170" s="18" t="s">
        <v>192</v>
      </c>
      <c r="AU170" s="18" t="s">
        <v>82</v>
      </c>
    </row>
    <row r="171" s="2" customFormat="1" ht="16.5" customHeight="1">
      <c r="A171" s="39"/>
      <c r="B171" s="40"/>
      <c r="C171" s="233" t="s">
        <v>120</v>
      </c>
      <c r="D171" s="233" t="s">
        <v>185</v>
      </c>
      <c r="E171" s="234" t="s">
        <v>2849</v>
      </c>
      <c r="F171" s="235" t="s">
        <v>2850</v>
      </c>
      <c r="G171" s="236" t="s">
        <v>2846</v>
      </c>
      <c r="H171" s="237">
        <v>20</v>
      </c>
      <c r="I171" s="238"/>
      <c r="J171" s="238"/>
      <c r="K171" s="239">
        <f>ROUND(P171*H171,2)</f>
        <v>0</v>
      </c>
      <c r="L171" s="235" t="s">
        <v>1</v>
      </c>
      <c r="M171" s="45"/>
      <c r="N171" s="240" t="s">
        <v>1</v>
      </c>
      <c r="O171" s="241" t="s">
        <v>38</v>
      </c>
      <c r="P171" s="242">
        <f>I171+J171</f>
        <v>0</v>
      </c>
      <c r="Q171" s="242">
        <f>ROUND(I171*H171,2)</f>
        <v>0</v>
      </c>
      <c r="R171" s="242">
        <f>ROUND(J171*H171,2)</f>
        <v>0</v>
      </c>
      <c r="S171" s="92"/>
      <c r="T171" s="243">
        <f>S171*H171</f>
        <v>0</v>
      </c>
      <c r="U171" s="243">
        <v>0</v>
      </c>
      <c r="V171" s="243">
        <f>U171*H171</f>
        <v>0</v>
      </c>
      <c r="W171" s="243">
        <v>0</v>
      </c>
      <c r="X171" s="244">
        <f>W171*H171</f>
        <v>0</v>
      </c>
      <c r="Y171" s="39"/>
      <c r="Z171" s="39"/>
      <c r="AA171" s="39"/>
      <c r="AB171" s="39"/>
      <c r="AC171" s="39"/>
      <c r="AD171" s="39"/>
      <c r="AE171" s="39"/>
      <c r="AR171" s="245" t="s">
        <v>190</v>
      </c>
      <c r="AT171" s="245" t="s">
        <v>185</v>
      </c>
      <c r="AU171" s="245" t="s">
        <v>82</v>
      </c>
      <c r="AY171" s="18" t="s">
        <v>182</v>
      </c>
      <c r="BE171" s="246">
        <f>IF(O171="základní",K171,0)</f>
        <v>0</v>
      </c>
      <c r="BF171" s="246">
        <f>IF(O171="snížená",K171,0)</f>
        <v>0</v>
      </c>
      <c r="BG171" s="246">
        <f>IF(O171="zákl. přenesená",K171,0)</f>
        <v>0</v>
      </c>
      <c r="BH171" s="246">
        <f>IF(O171="sníž. přenesená",K171,0)</f>
        <v>0</v>
      </c>
      <c r="BI171" s="246">
        <f>IF(O171="nulová",K171,0)</f>
        <v>0</v>
      </c>
      <c r="BJ171" s="18" t="s">
        <v>82</v>
      </c>
      <c r="BK171" s="246">
        <f>ROUND(P171*H171,2)</f>
        <v>0</v>
      </c>
      <c r="BL171" s="18" t="s">
        <v>190</v>
      </c>
      <c r="BM171" s="245" t="s">
        <v>507</v>
      </c>
    </row>
    <row r="172" s="2" customFormat="1">
      <c r="A172" s="39"/>
      <c r="B172" s="40"/>
      <c r="C172" s="41"/>
      <c r="D172" s="247" t="s">
        <v>192</v>
      </c>
      <c r="E172" s="41"/>
      <c r="F172" s="248" t="s">
        <v>2850</v>
      </c>
      <c r="G172" s="41"/>
      <c r="H172" s="41"/>
      <c r="I172" s="249"/>
      <c r="J172" s="249"/>
      <c r="K172" s="41"/>
      <c r="L172" s="41"/>
      <c r="M172" s="45"/>
      <c r="N172" s="250"/>
      <c r="O172" s="251"/>
      <c r="P172" s="92"/>
      <c r="Q172" s="92"/>
      <c r="R172" s="92"/>
      <c r="S172" s="92"/>
      <c r="T172" s="92"/>
      <c r="U172" s="92"/>
      <c r="V172" s="92"/>
      <c r="W172" s="92"/>
      <c r="X172" s="93"/>
      <c r="Y172" s="39"/>
      <c r="Z172" s="39"/>
      <c r="AA172" s="39"/>
      <c r="AB172" s="39"/>
      <c r="AC172" s="39"/>
      <c r="AD172" s="39"/>
      <c r="AE172" s="39"/>
      <c r="AT172" s="18" t="s">
        <v>192</v>
      </c>
      <c r="AU172" s="18" t="s">
        <v>82</v>
      </c>
    </row>
    <row r="173" s="2" customFormat="1" ht="16.5" customHeight="1">
      <c r="A173" s="39"/>
      <c r="B173" s="40"/>
      <c r="C173" s="233" t="s">
        <v>190</v>
      </c>
      <c r="D173" s="233" t="s">
        <v>185</v>
      </c>
      <c r="E173" s="234" t="s">
        <v>2851</v>
      </c>
      <c r="F173" s="235" t="s">
        <v>2852</v>
      </c>
      <c r="G173" s="236" t="s">
        <v>2846</v>
      </c>
      <c r="H173" s="237">
        <v>30</v>
      </c>
      <c r="I173" s="238"/>
      <c r="J173" s="238"/>
      <c r="K173" s="239">
        <f>ROUND(P173*H173,2)</f>
        <v>0</v>
      </c>
      <c r="L173" s="235" t="s">
        <v>1</v>
      </c>
      <c r="M173" s="45"/>
      <c r="N173" s="240" t="s">
        <v>1</v>
      </c>
      <c r="O173" s="241" t="s">
        <v>38</v>
      </c>
      <c r="P173" s="242">
        <f>I173+J173</f>
        <v>0</v>
      </c>
      <c r="Q173" s="242">
        <f>ROUND(I173*H173,2)</f>
        <v>0</v>
      </c>
      <c r="R173" s="242">
        <f>ROUND(J173*H173,2)</f>
        <v>0</v>
      </c>
      <c r="S173" s="92"/>
      <c r="T173" s="243">
        <f>S173*H173</f>
        <v>0</v>
      </c>
      <c r="U173" s="243">
        <v>0</v>
      </c>
      <c r="V173" s="243">
        <f>U173*H173</f>
        <v>0</v>
      </c>
      <c r="W173" s="243">
        <v>0</v>
      </c>
      <c r="X173" s="244">
        <f>W173*H173</f>
        <v>0</v>
      </c>
      <c r="Y173" s="39"/>
      <c r="Z173" s="39"/>
      <c r="AA173" s="39"/>
      <c r="AB173" s="39"/>
      <c r="AC173" s="39"/>
      <c r="AD173" s="39"/>
      <c r="AE173" s="39"/>
      <c r="AR173" s="245" t="s">
        <v>190</v>
      </c>
      <c r="AT173" s="245" t="s">
        <v>185</v>
      </c>
      <c r="AU173" s="245" t="s">
        <v>82</v>
      </c>
      <c r="AY173" s="18" t="s">
        <v>182</v>
      </c>
      <c r="BE173" s="246">
        <f>IF(O173="základní",K173,0)</f>
        <v>0</v>
      </c>
      <c r="BF173" s="246">
        <f>IF(O173="snížená",K173,0)</f>
        <v>0</v>
      </c>
      <c r="BG173" s="246">
        <f>IF(O173="zákl. přenesená",K173,0)</f>
        <v>0</v>
      </c>
      <c r="BH173" s="246">
        <f>IF(O173="sníž. přenesená",K173,0)</f>
        <v>0</v>
      </c>
      <c r="BI173" s="246">
        <f>IF(O173="nulová",K173,0)</f>
        <v>0</v>
      </c>
      <c r="BJ173" s="18" t="s">
        <v>82</v>
      </c>
      <c r="BK173" s="246">
        <f>ROUND(P173*H173,2)</f>
        <v>0</v>
      </c>
      <c r="BL173" s="18" t="s">
        <v>190</v>
      </c>
      <c r="BM173" s="245" t="s">
        <v>522</v>
      </c>
    </row>
    <row r="174" s="2" customFormat="1">
      <c r="A174" s="39"/>
      <c r="B174" s="40"/>
      <c r="C174" s="41"/>
      <c r="D174" s="247" t="s">
        <v>192</v>
      </c>
      <c r="E174" s="41"/>
      <c r="F174" s="248" t="s">
        <v>2852</v>
      </c>
      <c r="G174" s="41"/>
      <c r="H174" s="41"/>
      <c r="I174" s="249"/>
      <c r="J174" s="249"/>
      <c r="K174" s="41"/>
      <c r="L174" s="41"/>
      <c r="M174" s="45"/>
      <c r="N174" s="250"/>
      <c r="O174" s="251"/>
      <c r="P174" s="92"/>
      <c r="Q174" s="92"/>
      <c r="R174" s="92"/>
      <c r="S174" s="92"/>
      <c r="T174" s="92"/>
      <c r="U174" s="92"/>
      <c r="V174" s="92"/>
      <c r="W174" s="92"/>
      <c r="X174" s="93"/>
      <c r="Y174" s="39"/>
      <c r="Z174" s="39"/>
      <c r="AA174" s="39"/>
      <c r="AB174" s="39"/>
      <c r="AC174" s="39"/>
      <c r="AD174" s="39"/>
      <c r="AE174" s="39"/>
      <c r="AT174" s="18" t="s">
        <v>192</v>
      </c>
      <c r="AU174" s="18" t="s">
        <v>82</v>
      </c>
    </row>
    <row r="175" s="2" customFormat="1" ht="16.5" customHeight="1">
      <c r="A175" s="39"/>
      <c r="B175" s="40"/>
      <c r="C175" s="233" t="s">
        <v>226</v>
      </c>
      <c r="D175" s="233" t="s">
        <v>185</v>
      </c>
      <c r="E175" s="234" t="s">
        <v>2853</v>
      </c>
      <c r="F175" s="235" t="s">
        <v>2854</v>
      </c>
      <c r="G175" s="236" t="s">
        <v>2846</v>
      </c>
      <c r="H175" s="237">
        <v>8</v>
      </c>
      <c r="I175" s="238"/>
      <c r="J175" s="238"/>
      <c r="K175" s="239">
        <f>ROUND(P175*H175,2)</f>
        <v>0</v>
      </c>
      <c r="L175" s="235" t="s">
        <v>1</v>
      </c>
      <c r="M175" s="45"/>
      <c r="N175" s="240" t="s">
        <v>1</v>
      </c>
      <c r="O175" s="241" t="s">
        <v>38</v>
      </c>
      <c r="P175" s="242">
        <f>I175+J175</f>
        <v>0</v>
      </c>
      <c r="Q175" s="242">
        <f>ROUND(I175*H175,2)</f>
        <v>0</v>
      </c>
      <c r="R175" s="242">
        <f>ROUND(J175*H175,2)</f>
        <v>0</v>
      </c>
      <c r="S175" s="92"/>
      <c r="T175" s="243">
        <f>S175*H175</f>
        <v>0</v>
      </c>
      <c r="U175" s="243">
        <v>0</v>
      </c>
      <c r="V175" s="243">
        <f>U175*H175</f>
        <v>0</v>
      </c>
      <c r="W175" s="243">
        <v>0</v>
      </c>
      <c r="X175" s="244">
        <f>W175*H175</f>
        <v>0</v>
      </c>
      <c r="Y175" s="39"/>
      <c r="Z175" s="39"/>
      <c r="AA175" s="39"/>
      <c r="AB175" s="39"/>
      <c r="AC175" s="39"/>
      <c r="AD175" s="39"/>
      <c r="AE175" s="39"/>
      <c r="AR175" s="245" t="s">
        <v>190</v>
      </c>
      <c r="AT175" s="245" t="s">
        <v>185</v>
      </c>
      <c r="AU175" s="245" t="s">
        <v>82</v>
      </c>
      <c r="AY175" s="18" t="s">
        <v>182</v>
      </c>
      <c r="BE175" s="246">
        <f>IF(O175="základní",K175,0)</f>
        <v>0</v>
      </c>
      <c r="BF175" s="246">
        <f>IF(O175="snížená",K175,0)</f>
        <v>0</v>
      </c>
      <c r="BG175" s="246">
        <f>IF(O175="zákl. přenesená",K175,0)</f>
        <v>0</v>
      </c>
      <c r="BH175" s="246">
        <f>IF(O175="sníž. přenesená",K175,0)</f>
        <v>0</v>
      </c>
      <c r="BI175" s="246">
        <f>IF(O175="nulová",K175,0)</f>
        <v>0</v>
      </c>
      <c r="BJ175" s="18" t="s">
        <v>82</v>
      </c>
      <c r="BK175" s="246">
        <f>ROUND(P175*H175,2)</f>
        <v>0</v>
      </c>
      <c r="BL175" s="18" t="s">
        <v>190</v>
      </c>
      <c r="BM175" s="245" t="s">
        <v>535</v>
      </c>
    </row>
    <row r="176" s="2" customFormat="1">
      <c r="A176" s="39"/>
      <c r="B176" s="40"/>
      <c r="C176" s="41"/>
      <c r="D176" s="247" t="s">
        <v>192</v>
      </c>
      <c r="E176" s="41"/>
      <c r="F176" s="248" t="s">
        <v>2854</v>
      </c>
      <c r="G176" s="41"/>
      <c r="H176" s="41"/>
      <c r="I176" s="249"/>
      <c r="J176" s="249"/>
      <c r="K176" s="41"/>
      <c r="L176" s="41"/>
      <c r="M176" s="45"/>
      <c r="N176" s="250"/>
      <c r="O176" s="251"/>
      <c r="P176" s="92"/>
      <c r="Q176" s="92"/>
      <c r="R176" s="92"/>
      <c r="S176" s="92"/>
      <c r="T176" s="92"/>
      <c r="U176" s="92"/>
      <c r="V176" s="92"/>
      <c r="W176" s="92"/>
      <c r="X176" s="93"/>
      <c r="Y176" s="39"/>
      <c r="Z176" s="39"/>
      <c r="AA176" s="39"/>
      <c r="AB176" s="39"/>
      <c r="AC176" s="39"/>
      <c r="AD176" s="39"/>
      <c r="AE176" s="39"/>
      <c r="AT176" s="18" t="s">
        <v>192</v>
      </c>
      <c r="AU176" s="18" t="s">
        <v>82</v>
      </c>
    </row>
    <row r="177" s="2" customFormat="1" ht="16.5" customHeight="1">
      <c r="A177" s="39"/>
      <c r="B177" s="40"/>
      <c r="C177" s="233" t="s">
        <v>183</v>
      </c>
      <c r="D177" s="233" t="s">
        <v>185</v>
      </c>
      <c r="E177" s="234" t="s">
        <v>2855</v>
      </c>
      <c r="F177" s="235" t="s">
        <v>2856</v>
      </c>
      <c r="G177" s="236" t="s">
        <v>2846</v>
      </c>
      <c r="H177" s="237">
        <v>20</v>
      </c>
      <c r="I177" s="238"/>
      <c r="J177" s="238"/>
      <c r="K177" s="239">
        <f>ROUND(P177*H177,2)</f>
        <v>0</v>
      </c>
      <c r="L177" s="235" t="s">
        <v>1</v>
      </c>
      <c r="M177" s="45"/>
      <c r="N177" s="240" t="s">
        <v>1</v>
      </c>
      <c r="O177" s="241" t="s">
        <v>38</v>
      </c>
      <c r="P177" s="242">
        <f>I177+J177</f>
        <v>0</v>
      </c>
      <c r="Q177" s="242">
        <f>ROUND(I177*H177,2)</f>
        <v>0</v>
      </c>
      <c r="R177" s="242">
        <f>ROUND(J177*H177,2)</f>
        <v>0</v>
      </c>
      <c r="S177" s="92"/>
      <c r="T177" s="243">
        <f>S177*H177</f>
        <v>0</v>
      </c>
      <c r="U177" s="243">
        <v>0</v>
      </c>
      <c r="V177" s="243">
        <f>U177*H177</f>
        <v>0</v>
      </c>
      <c r="W177" s="243">
        <v>0</v>
      </c>
      <c r="X177" s="244">
        <f>W177*H177</f>
        <v>0</v>
      </c>
      <c r="Y177" s="39"/>
      <c r="Z177" s="39"/>
      <c r="AA177" s="39"/>
      <c r="AB177" s="39"/>
      <c r="AC177" s="39"/>
      <c r="AD177" s="39"/>
      <c r="AE177" s="39"/>
      <c r="AR177" s="245" t="s">
        <v>190</v>
      </c>
      <c r="AT177" s="245" t="s">
        <v>185</v>
      </c>
      <c r="AU177" s="245" t="s">
        <v>82</v>
      </c>
      <c r="AY177" s="18" t="s">
        <v>182</v>
      </c>
      <c r="BE177" s="246">
        <f>IF(O177="základní",K177,0)</f>
        <v>0</v>
      </c>
      <c r="BF177" s="246">
        <f>IF(O177="snížená",K177,0)</f>
        <v>0</v>
      </c>
      <c r="BG177" s="246">
        <f>IF(O177="zákl. přenesená",K177,0)</f>
        <v>0</v>
      </c>
      <c r="BH177" s="246">
        <f>IF(O177="sníž. přenesená",K177,0)</f>
        <v>0</v>
      </c>
      <c r="BI177" s="246">
        <f>IF(O177="nulová",K177,0)</f>
        <v>0</v>
      </c>
      <c r="BJ177" s="18" t="s">
        <v>82</v>
      </c>
      <c r="BK177" s="246">
        <f>ROUND(P177*H177,2)</f>
        <v>0</v>
      </c>
      <c r="BL177" s="18" t="s">
        <v>190</v>
      </c>
      <c r="BM177" s="245" t="s">
        <v>554</v>
      </c>
    </row>
    <row r="178" s="2" customFormat="1">
      <c r="A178" s="39"/>
      <c r="B178" s="40"/>
      <c r="C178" s="41"/>
      <c r="D178" s="247" t="s">
        <v>192</v>
      </c>
      <c r="E178" s="41"/>
      <c r="F178" s="248" t="s">
        <v>2856</v>
      </c>
      <c r="G178" s="41"/>
      <c r="H178" s="41"/>
      <c r="I178" s="249"/>
      <c r="J178" s="249"/>
      <c r="K178" s="41"/>
      <c r="L178" s="41"/>
      <c r="M178" s="45"/>
      <c r="N178" s="250"/>
      <c r="O178" s="251"/>
      <c r="P178" s="92"/>
      <c r="Q178" s="92"/>
      <c r="R178" s="92"/>
      <c r="S178" s="92"/>
      <c r="T178" s="92"/>
      <c r="U178" s="92"/>
      <c r="V178" s="92"/>
      <c r="W178" s="92"/>
      <c r="X178" s="93"/>
      <c r="Y178" s="39"/>
      <c r="Z178" s="39"/>
      <c r="AA178" s="39"/>
      <c r="AB178" s="39"/>
      <c r="AC178" s="39"/>
      <c r="AD178" s="39"/>
      <c r="AE178" s="39"/>
      <c r="AT178" s="18" t="s">
        <v>192</v>
      </c>
      <c r="AU178" s="18" t="s">
        <v>82</v>
      </c>
    </row>
    <row r="179" s="2" customFormat="1" ht="16.5" customHeight="1">
      <c r="A179" s="39"/>
      <c r="B179" s="40"/>
      <c r="C179" s="233" t="s">
        <v>233</v>
      </c>
      <c r="D179" s="233" t="s">
        <v>185</v>
      </c>
      <c r="E179" s="234" t="s">
        <v>2857</v>
      </c>
      <c r="F179" s="235" t="s">
        <v>2858</v>
      </c>
      <c r="G179" s="236" t="s">
        <v>2846</v>
      </c>
      <c r="H179" s="237">
        <v>40</v>
      </c>
      <c r="I179" s="238"/>
      <c r="J179" s="238"/>
      <c r="K179" s="239">
        <f>ROUND(P179*H179,2)</f>
        <v>0</v>
      </c>
      <c r="L179" s="235" t="s">
        <v>1</v>
      </c>
      <c r="M179" s="45"/>
      <c r="N179" s="240" t="s">
        <v>1</v>
      </c>
      <c r="O179" s="241" t="s">
        <v>38</v>
      </c>
      <c r="P179" s="242">
        <f>I179+J179</f>
        <v>0</v>
      </c>
      <c r="Q179" s="242">
        <f>ROUND(I179*H179,2)</f>
        <v>0</v>
      </c>
      <c r="R179" s="242">
        <f>ROUND(J179*H179,2)</f>
        <v>0</v>
      </c>
      <c r="S179" s="92"/>
      <c r="T179" s="243">
        <f>S179*H179</f>
        <v>0</v>
      </c>
      <c r="U179" s="243">
        <v>0</v>
      </c>
      <c r="V179" s="243">
        <f>U179*H179</f>
        <v>0</v>
      </c>
      <c r="W179" s="243">
        <v>0</v>
      </c>
      <c r="X179" s="244">
        <f>W179*H179</f>
        <v>0</v>
      </c>
      <c r="Y179" s="39"/>
      <c r="Z179" s="39"/>
      <c r="AA179" s="39"/>
      <c r="AB179" s="39"/>
      <c r="AC179" s="39"/>
      <c r="AD179" s="39"/>
      <c r="AE179" s="39"/>
      <c r="AR179" s="245" t="s">
        <v>190</v>
      </c>
      <c r="AT179" s="245" t="s">
        <v>185</v>
      </c>
      <c r="AU179" s="245" t="s">
        <v>82</v>
      </c>
      <c r="AY179" s="18" t="s">
        <v>182</v>
      </c>
      <c r="BE179" s="246">
        <f>IF(O179="základní",K179,0)</f>
        <v>0</v>
      </c>
      <c r="BF179" s="246">
        <f>IF(O179="snížená",K179,0)</f>
        <v>0</v>
      </c>
      <c r="BG179" s="246">
        <f>IF(O179="zákl. přenesená",K179,0)</f>
        <v>0</v>
      </c>
      <c r="BH179" s="246">
        <f>IF(O179="sníž. přenesená",K179,0)</f>
        <v>0</v>
      </c>
      <c r="BI179" s="246">
        <f>IF(O179="nulová",K179,0)</f>
        <v>0</v>
      </c>
      <c r="BJ179" s="18" t="s">
        <v>82</v>
      </c>
      <c r="BK179" s="246">
        <f>ROUND(P179*H179,2)</f>
        <v>0</v>
      </c>
      <c r="BL179" s="18" t="s">
        <v>190</v>
      </c>
      <c r="BM179" s="245" t="s">
        <v>569</v>
      </c>
    </row>
    <row r="180" s="2" customFormat="1">
      <c r="A180" s="39"/>
      <c r="B180" s="40"/>
      <c r="C180" s="41"/>
      <c r="D180" s="247" t="s">
        <v>192</v>
      </c>
      <c r="E180" s="41"/>
      <c r="F180" s="248" t="s">
        <v>2858</v>
      </c>
      <c r="G180" s="41"/>
      <c r="H180" s="41"/>
      <c r="I180" s="249"/>
      <c r="J180" s="249"/>
      <c r="K180" s="41"/>
      <c r="L180" s="41"/>
      <c r="M180" s="45"/>
      <c r="N180" s="314"/>
      <c r="O180" s="315"/>
      <c r="P180" s="316"/>
      <c r="Q180" s="316"/>
      <c r="R180" s="316"/>
      <c r="S180" s="316"/>
      <c r="T180" s="316"/>
      <c r="U180" s="316"/>
      <c r="V180" s="316"/>
      <c r="W180" s="316"/>
      <c r="X180" s="317"/>
      <c r="Y180" s="39"/>
      <c r="Z180" s="39"/>
      <c r="AA180" s="39"/>
      <c r="AB180" s="39"/>
      <c r="AC180" s="39"/>
      <c r="AD180" s="39"/>
      <c r="AE180" s="39"/>
      <c r="AT180" s="18" t="s">
        <v>192</v>
      </c>
      <c r="AU180" s="18" t="s">
        <v>82</v>
      </c>
    </row>
    <row r="181" s="2" customFormat="1" ht="6.96" customHeight="1">
      <c r="A181" s="39"/>
      <c r="B181" s="67"/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45"/>
      <c r="N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</row>
  </sheetData>
  <sheetProtection sheet="1" autoFilter="0" formatColumns="0" formatRows="0" objects="1" scenarios="1" spinCount="100000" saltValue="AvAkX9y7nkblXcS0F21J2NMaSfZZvSajeqLplXuNzgzzo3XDa2Gb4Lw6abJ5c2fwXs8CQUQ03b0uCtpiuFcqAg==" hashValue="32laMPRWj4qkBnw2mt1qYE4+DDXklB52gVw0iYck6BzoJAcIxgHd0oxVyH29w4sThW3a6n1+xMdabScMfZXy9w==" algorithmName="SHA-512" password="CC35"/>
  <autoFilter ref="C119:L18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116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21"/>
      <c r="AT3" s="18" t="s">
        <v>84</v>
      </c>
    </row>
    <row r="4" s="1" customFormat="1" ht="24.96" customHeight="1">
      <c r="B4" s="21"/>
      <c r="D4" s="153" t="s">
        <v>124</v>
      </c>
      <c r="M4" s="21"/>
      <c r="N4" s="15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55" t="s">
        <v>17</v>
      </c>
      <c r="M6" s="21"/>
    </row>
    <row r="7" s="1" customFormat="1" ht="16.5" customHeight="1">
      <c r="B7" s="21"/>
      <c r="E7" s="156" t="str">
        <f>'Rekapitulace stavby'!K6</f>
        <v>VOŠ a SŠ zdravotnická Ústí nad Orlicí - sanace suterénu</v>
      </c>
      <c r="F7" s="155"/>
      <c r="G7" s="155"/>
      <c r="H7" s="155"/>
      <c r="M7" s="21"/>
    </row>
    <row r="8" s="2" customFormat="1" ht="12" customHeight="1">
      <c r="A8" s="39"/>
      <c r="B8" s="45"/>
      <c r="C8" s="39"/>
      <c r="D8" s="155" t="s">
        <v>137</v>
      </c>
      <c r="E8" s="39"/>
      <c r="F8" s="39"/>
      <c r="G8" s="39"/>
      <c r="H8" s="39"/>
      <c r="I8" s="39"/>
      <c r="J8" s="39"/>
      <c r="K8" s="39"/>
      <c r="L8" s="39"/>
      <c r="M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2859</v>
      </c>
      <c r="F9" s="39"/>
      <c r="G9" s="39"/>
      <c r="H9" s="39"/>
      <c r="I9" s="39"/>
      <c r="J9" s="39"/>
      <c r="K9" s="39"/>
      <c r="L9" s="39"/>
      <c r="M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5" t="s">
        <v>19</v>
      </c>
      <c r="E11" s="39"/>
      <c r="F11" s="144" t="s">
        <v>1</v>
      </c>
      <c r="G11" s="39"/>
      <c r="H11" s="39"/>
      <c r="I11" s="155" t="s">
        <v>20</v>
      </c>
      <c r="J11" s="144" t="s">
        <v>1</v>
      </c>
      <c r="K11" s="39"/>
      <c r="L11" s="39"/>
      <c r="M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5" t="s">
        <v>21</v>
      </c>
      <c r="E12" s="39"/>
      <c r="F12" s="144" t="s">
        <v>22</v>
      </c>
      <c r="G12" s="39"/>
      <c r="H12" s="39"/>
      <c r="I12" s="155" t="s">
        <v>23</v>
      </c>
      <c r="J12" s="158" t="str">
        <f>'Rekapitulace stavby'!AN8</f>
        <v>24. 7. 2023</v>
      </c>
      <c r="K12" s="39"/>
      <c r="L12" s="39"/>
      <c r="M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5" t="s">
        <v>25</v>
      </c>
      <c r="E14" s="39"/>
      <c r="F14" s="39"/>
      <c r="G14" s="39"/>
      <c r="H14" s="39"/>
      <c r="I14" s="155" t="s">
        <v>26</v>
      </c>
      <c r="J14" s="144" t="str">
        <f>IF('Rekapitulace stavby'!AN10="","",'Rekapitulace stavby'!AN10)</f>
        <v/>
      </c>
      <c r="K14" s="39"/>
      <c r="L14" s="39"/>
      <c r="M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55" t="s">
        <v>27</v>
      </c>
      <c r="J15" s="144" t="str">
        <f>IF('Rekapitulace stavby'!AN11="","",'Rekapitulace stavby'!AN11)</f>
        <v/>
      </c>
      <c r="K15" s="39"/>
      <c r="L15" s="39"/>
      <c r="M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5" t="s">
        <v>28</v>
      </c>
      <c r="E17" s="39"/>
      <c r="F17" s="39"/>
      <c r="G17" s="39"/>
      <c r="H17" s="39"/>
      <c r="I17" s="155" t="s">
        <v>26</v>
      </c>
      <c r="J17" s="34" t="str">
        <f>'Rekapitulace stavby'!AN13</f>
        <v>Vyplň údaj</v>
      </c>
      <c r="K17" s="39"/>
      <c r="L17" s="39"/>
      <c r="M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55" t="s">
        <v>27</v>
      </c>
      <c r="J18" s="34" t="str">
        <f>'Rekapitulace stavby'!AN14</f>
        <v>Vyplň údaj</v>
      </c>
      <c r="K18" s="39"/>
      <c r="L18" s="39"/>
      <c r="M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5" t="s">
        <v>30</v>
      </c>
      <c r="E20" s="39"/>
      <c r="F20" s="39"/>
      <c r="G20" s="39"/>
      <c r="H20" s="39"/>
      <c r="I20" s="155" t="s">
        <v>26</v>
      </c>
      <c r="J20" s="144" t="str">
        <f>IF('Rekapitulace stavby'!AN16="","",'Rekapitulace stavby'!AN16)</f>
        <v/>
      </c>
      <c r="K20" s="39"/>
      <c r="L20" s="39"/>
      <c r="M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55" t="s">
        <v>27</v>
      </c>
      <c r="J21" s="144" t="str">
        <f>IF('Rekapitulace stavby'!AN17="","",'Rekapitulace stavby'!AN17)</f>
        <v/>
      </c>
      <c r="K21" s="39"/>
      <c r="L21" s="39"/>
      <c r="M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5" t="s">
        <v>31</v>
      </c>
      <c r="E23" s="39"/>
      <c r="F23" s="39"/>
      <c r="G23" s="39"/>
      <c r="H23" s="39"/>
      <c r="I23" s="155" t="s">
        <v>26</v>
      </c>
      <c r="J23" s="144" t="str">
        <f>IF('Rekapitulace stavby'!AN19="","",'Rekapitulace stavby'!AN19)</f>
        <v/>
      </c>
      <c r="K23" s="39"/>
      <c r="L23" s="39"/>
      <c r="M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55" t="s">
        <v>27</v>
      </c>
      <c r="J24" s="144" t="str">
        <f>IF('Rekapitulace stavby'!AN20="","",'Rekapitulace stavby'!AN20)</f>
        <v/>
      </c>
      <c r="K24" s="39"/>
      <c r="L24" s="39"/>
      <c r="M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5" t="s">
        <v>32</v>
      </c>
      <c r="E26" s="39"/>
      <c r="F26" s="39"/>
      <c r="G26" s="39"/>
      <c r="H26" s="39"/>
      <c r="I26" s="39"/>
      <c r="J26" s="39"/>
      <c r="K26" s="39"/>
      <c r="L26" s="39"/>
      <c r="M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59"/>
      <c r="M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163"/>
      <c r="M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55" t="s">
        <v>141</v>
      </c>
      <c r="F30" s="39"/>
      <c r="G30" s="39"/>
      <c r="H30" s="39"/>
      <c r="I30" s="39"/>
      <c r="J30" s="39"/>
      <c r="K30" s="164">
        <f>I96</f>
        <v>0</v>
      </c>
      <c r="L30" s="39"/>
      <c r="M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55" t="s">
        <v>142</v>
      </c>
      <c r="F31" s="39"/>
      <c r="G31" s="39"/>
      <c r="H31" s="39"/>
      <c r="I31" s="39"/>
      <c r="J31" s="39"/>
      <c r="K31" s="164">
        <f>J96</f>
        <v>0</v>
      </c>
      <c r="L31" s="39"/>
      <c r="M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5" t="s">
        <v>33</v>
      </c>
      <c r="E32" s="39"/>
      <c r="F32" s="39"/>
      <c r="G32" s="39"/>
      <c r="H32" s="39"/>
      <c r="I32" s="39"/>
      <c r="J32" s="39"/>
      <c r="K32" s="166">
        <f>ROUND(K121, 2)</f>
        <v>0</v>
      </c>
      <c r="L32" s="39"/>
      <c r="M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3"/>
      <c r="E33" s="163"/>
      <c r="F33" s="163"/>
      <c r="G33" s="163"/>
      <c r="H33" s="163"/>
      <c r="I33" s="163"/>
      <c r="J33" s="163"/>
      <c r="K33" s="163"/>
      <c r="L33" s="163"/>
      <c r="M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7" t="s">
        <v>35</v>
      </c>
      <c r="G34" s="39"/>
      <c r="H34" s="39"/>
      <c r="I34" s="167" t="s">
        <v>34</v>
      </c>
      <c r="J34" s="39"/>
      <c r="K34" s="167" t="s">
        <v>36</v>
      </c>
      <c r="L34" s="39"/>
      <c r="M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8" t="s">
        <v>37</v>
      </c>
      <c r="E35" s="155" t="s">
        <v>38</v>
      </c>
      <c r="F35" s="164">
        <f>ROUND((SUM(BE121:BE166)),  2)</f>
        <v>0</v>
      </c>
      <c r="G35" s="39"/>
      <c r="H35" s="39"/>
      <c r="I35" s="169">
        <v>0.20999999999999999</v>
      </c>
      <c r="J35" s="39"/>
      <c r="K35" s="164">
        <f>ROUND(((SUM(BE121:BE166))*I35),  2)</f>
        <v>0</v>
      </c>
      <c r="L35" s="39"/>
      <c r="M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5" t="s">
        <v>39</v>
      </c>
      <c r="F36" s="164">
        <f>ROUND((SUM(BF121:BF166)),  2)</f>
        <v>0</v>
      </c>
      <c r="G36" s="39"/>
      <c r="H36" s="39"/>
      <c r="I36" s="169">
        <v>0.14999999999999999</v>
      </c>
      <c r="J36" s="39"/>
      <c r="K36" s="164">
        <f>ROUND(((SUM(BF121:BF166))*I36),  2)</f>
        <v>0</v>
      </c>
      <c r="L36" s="39"/>
      <c r="M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5" t="s">
        <v>40</v>
      </c>
      <c r="F37" s="164">
        <f>ROUND((SUM(BG121:BG166)),  2)</f>
        <v>0</v>
      </c>
      <c r="G37" s="39"/>
      <c r="H37" s="39"/>
      <c r="I37" s="169">
        <v>0.20999999999999999</v>
      </c>
      <c r="J37" s="39"/>
      <c r="K37" s="164">
        <f>0</f>
        <v>0</v>
      </c>
      <c r="L37" s="39"/>
      <c r="M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5" t="s">
        <v>41</v>
      </c>
      <c r="F38" s="164">
        <f>ROUND((SUM(BH121:BH166)),  2)</f>
        <v>0</v>
      </c>
      <c r="G38" s="39"/>
      <c r="H38" s="39"/>
      <c r="I38" s="169">
        <v>0.14999999999999999</v>
      </c>
      <c r="J38" s="39"/>
      <c r="K38" s="164">
        <f>0</f>
        <v>0</v>
      </c>
      <c r="L38" s="39"/>
      <c r="M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5" t="s">
        <v>42</v>
      </c>
      <c r="F39" s="164">
        <f>ROUND((SUM(BI121:BI166)),  2)</f>
        <v>0</v>
      </c>
      <c r="G39" s="39"/>
      <c r="H39" s="39"/>
      <c r="I39" s="169">
        <v>0</v>
      </c>
      <c r="J39" s="39"/>
      <c r="K39" s="164">
        <f>0</f>
        <v>0</v>
      </c>
      <c r="L39" s="39"/>
      <c r="M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0"/>
      <c r="D41" s="171" t="s">
        <v>43</v>
      </c>
      <c r="E41" s="172"/>
      <c r="F41" s="172"/>
      <c r="G41" s="173" t="s">
        <v>44</v>
      </c>
      <c r="H41" s="174" t="s">
        <v>45</v>
      </c>
      <c r="I41" s="172"/>
      <c r="J41" s="172"/>
      <c r="K41" s="175">
        <f>SUM(K32:K39)</f>
        <v>0</v>
      </c>
      <c r="L41" s="176"/>
      <c r="M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M43" s="21"/>
    </row>
    <row r="44" s="1" customFormat="1" ht="14.4" customHeight="1">
      <c r="B44" s="21"/>
      <c r="M44" s="21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4"/>
      <c r="D50" s="177" t="s">
        <v>46</v>
      </c>
      <c r="E50" s="178"/>
      <c r="F50" s="178"/>
      <c r="G50" s="177" t="s">
        <v>47</v>
      </c>
      <c r="H50" s="178"/>
      <c r="I50" s="178"/>
      <c r="J50" s="178"/>
      <c r="K50" s="178"/>
      <c r="L50" s="178"/>
      <c r="M50" s="6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9"/>
      <c r="B61" s="45"/>
      <c r="C61" s="39"/>
      <c r="D61" s="179" t="s">
        <v>48</v>
      </c>
      <c r="E61" s="180"/>
      <c r="F61" s="181" t="s">
        <v>49</v>
      </c>
      <c r="G61" s="179" t="s">
        <v>48</v>
      </c>
      <c r="H61" s="180"/>
      <c r="I61" s="180"/>
      <c r="J61" s="182" t="s">
        <v>49</v>
      </c>
      <c r="K61" s="180"/>
      <c r="L61" s="180"/>
      <c r="M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9"/>
      <c r="B65" s="45"/>
      <c r="C65" s="39"/>
      <c r="D65" s="177" t="s">
        <v>50</v>
      </c>
      <c r="E65" s="183"/>
      <c r="F65" s="183"/>
      <c r="G65" s="177" t="s">
        <v>51</v>
      </c>
      <c r="H65" s="183"/>
      <c r="I65" s="183"/>
      <c r="J65" s="183"/>
      <c r="K65" s="183"/>
      <c r="L65" s="183"/>
      <c r="M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9"/>
      <c r="B76" s="45"/>
      <c r="C76" s="39"/>
      <c r="D76" s="179" t="s">
        <v>48</v>
      </c>
      <c r="E76" s="180"/>
      <c r="F76" s="181" t="s">
        <v>49</v>
      </c>
      <c r="G76" s="179" t="s">
        <v>48</v>
      </c>
      <c r="H76" s="180"/>
      <c r="I76" s="180"/>
      <c r="J76" s="182" t="s">
        <v>49</v>
      </c>
      <c r="K76" s="180"/>
      <c r="L76" s="180"/>
      <c r="M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143</v>
      </c>
      <c r="D82" s="41"/>
      <c r="E82" s="41"/>
      <c r="F82" s="41"/>
      <c r="G82" s="41"/>
      <c r="H82" s="41"/>
      <c r="I82" s="41"/>
      <c r="J82" s="41"/>
      <c r="K82" s="41"/>
      <c r="L82" s="41"/>
      <c r="M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41"/>
      <c r="M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VOŠ a SŠ zdravotnická Ústí nad Orlicí - sanace suterénu</v>
      </c>
      <c r="F85" s="33"/>
      <c r="G85" s="33"/>
      <c r="H85" s="33"/>
      <c r="I85" s="41"/>
      <c r="J85" s="41"/>
      <c r="K85" s="41"/>
      <c r="L85" s="41"/>
      <c r="M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41"/>
      <c r="J86" s="41"/>
      <c r="K86" s="41"/>
      <c r="L86" s="41"/>
      <c r="M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...</v>
      </c>
      <c r="F87" s="41"/>
      <c r="G87" s="41"/>
      <c r="H87" s="41"/>
      <c r="I87" s="41"/>
      <c r="J87" s="41"/>
      <c r="K87" s="41"/>
      <c r="L87" s="41"/>
      <c r="M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 xml:space="preserve"> </v>
      </c>
      <c r="G89" s="41"/>
      <c r="H89" s="41"/>
      <c r="I89" s="33" t="s">
        <v>23</v>
      </c>
      <c r="J89" s="80" t="str">
        <f>IF(J12="","",J12)</f>
        <v>24. 7. 2023</v>
      </c>
      <c r="K89" s="41"/>
      <c r="L89" s="41"/>
      <c r="M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41"/>
      <c r="M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41"/>
      <c r="M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144</v>
      </c>
      <c r="D94" s="190"/>
      <c r="E94" s="190"/>
      <c r="F94" s="190"/>
      <c r="G94" s="190"/>
      <c r="H94" s="190"/>
      <c r="I94" s="191" t="s">
        <v>145</v>
      </c>
      <c r="J94" s="191" t="s">
        <v>146</v>
      </c>
      <c r="K94" s="191" t="s">
        <v>147</v>
      </c>
      <c r="L94" s="190"/>
      <c r="M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2" t="s">
        <v>148</v>
      </c>
      <c r="D96" s="41"/>
      <c r="E96" s="41"/>
      <c r="F96" s="41"/>
      <c r="G96" s="41"/>
      <c r="H96" s="41"/>
      <c r="I96" s="111">
        <f>Q121</f>
        <v>0</v>
      </c>
      <c r="J96" s="111">
        <f>R121</f>
        <v>0</v>
      </c>
      <c r="K96" s="111">
        <f>K121</f>
        <v>0</v>
      </c>
      <c r="L96" s="41"/>
      <c r="M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3"/>
      <c r="C97" s="194"/>
      <c r="D97" s="195" t="s">
        <v>2860</v>
      </c>
      <c r="E97" s="196"/>
      <c r="F97" s="196"/>
      <c r="G97" s="196"/>
      <c r="H97" s="196"/>
      <c r="I97" s="197">
        <f>Q122</f>
        <v>0</v>
      </c>
      <c r="J97" s="197">
        <f>R122</f>
        <v>0</v>
      </c>
      <c r="K97" s="197">
        <f>K122</f>
        <v>0</v>
      </c>
      <c r="L97" s="194"/>
      <c r="M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136"/>
      <c r="D98" s="200" t="s">
        <v>2861</v>
      </c>
      <c r="E98" s="201"/>
      <c r="F98" s="201"/>
      <c r="G98" s="201"/>
      <c r="H98" s="201"/>
      <c r="I98" s="202">
        <f>Q145</f>
        <v>0</v>
      </c>
      <c r="J98" s="202">
        <f>R145</f>
        <v>0</v>
      </c>
      <c r="K98" s="202">
        <f>K145</f>
        <v>0</v>
      </c>
      <c r="L98" s="136"/>
      <c r="M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136"/>
      <c r="D99" s="200" t="s">
        <v>2862</v>
      </c>
      <c r="E99" s="201"/>
      <c r="F99" s="201"/>
      <c r="G99" s="201"/>
      <c r="H99" s="201"/>
      <c r="I99" s="202">
        <f>Q149</f>
        <v>0</v>
      </c>
      <c r="J99" s="202">
        <f>R149</f>
        <v>0</v>
      </c>
      <c r="K99" s="202">
        <f>K149</f>
        <v>0</v>
      </c>
      <c r="L99" s="136"/>
      <c r="M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136"/>
      <c r="D100" s="200" t="s">
        <v>2863</v>
      </c>
      <c r="E100" s="201"/>
      <c r="F100" s="201"/>
      <c r="G100" s="201"/>
      <c r="H100" s="201"/>
      <c r="I100" s="202">
        <f>Q153</f>
        <v>0</v>
      </c>
      <c r="J100" s="202">
        <f>R153</f>
        <v>0</v>
      </c>
      <c r="K100" s="202">
        <f>K153</f>
        <v>0</v>
      </c>
      <c r="L100" s="136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6"/>
      <c r="D101" s="200" t="s">
        <v>2864</v>
      </c>
      <c r="E101" s="201"/>
      <c r="F101" s="201"/>
      <c r="G101" s="201"/>
      <c r="H101" s="201"/>
      <c r="I101" s="202">
        <f>Q162</f>
        <v>0</v>
      </c>
      <c r="J101" s="202">
        <f>R162</f>
        <v>0</v>
      </c>
      <c r="K101" s="202">
        <f>K162</f>
        <v>0</v>
      </c>
      <c r="L101" s="136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163</v>
      </c>
      <c r="D108" s="41"/>
      <c r="E108" s="41"/>
      <c r="F108" s="41"/>
      <c r="G108" s="41"/>
      <c r="H108" s="41"/>
      <c r="I108" s="41"/>
      <c r="J108" s="41"/>
      <c r="K108" s="41"/>
      <c r="L108" s="41"/>
      <c r="M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17</v>
      </c>
      <c r="D110" s="41"/>
      <c r="E110" s="41"/>
      <c r="F110" s="41"/>
      <c r="G110" s="41"/>
      <c r="H110" s="41"/>
      <c r="I110" s="41"/>
      <c r="J110" s="41"/>
      <c r="K110" s="41"/>
      <c r="L110" s="41"/>
      <c r="M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8" t="str">
        <f>E7</f>
        <v>VOŠ a SŠ zdravotnická Ústí nad Orlicí - sanace suterénu</v>
      </c>
      <c r="F111" s="33"/>
      <c r="G111" s="33"/>
      <c r="H111" s="33"/>
      <c r="I111" s="41"/>
      <c r="J111" s="41"/>
      <c r="K111" s="41"/>
      <c r="L111" s="41"/>
      <c r="M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137</v>
      </c>
      <c r="D112" s="41"/>
      <c r="E112" s="41"/>
      <c r="F112" s="41"/>
      <c r="G112" s="41"/>
      <c r="H112" s="41"/>
      <c r="I112" s="41"/>
      <c r="J112" s="41"/>
      <c r="K112" s="41"/>
      <c r="L112" s="41"/>
      <c r="M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VON - Vedlejší a ostatní ...</v>
      </c>
      <c r="F113" s="41"/>
      <c r="G113" s="41"/>
      <c r="H113" s="41"/>
      <c r="I113" s="41"/>
      <c r="J113" s="41"/>
      <c r="K113" s="41"/>
      <c r="L113" s="41"/>
      <c r="M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21</v>
      </c>
      <c r="D115" s="41"/>
      <c r="E115" s="41"/>
      <c r="F115" s="28" t="str">
        <f>F12</f>
        <v xml:space="preserve"> </v>
      </c>
      <c r="G115" s="41"/>
      <c r="H115" s="41"/>
      <c r="I115" s="33" t="s">
        <v>23</v>
      </c>
      <c r="J115" s="80" t="str">
        <f>IF(J12="","",J12)</f>
        <v>24. 7. 2023</v>
      </c>
      <c r="K115" s="41"/>
      <c r="L115" s="41"/>
      <c r="M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25</v>
      </c>
      <c r="D117" s="41"/>
      <c r="E117" s="41"/>
      <c r="F117" s="28" t="str">
        <f>E15</f>
        <v xml:space="preserve"> </v>
      </c>
      <c r="G117" s="41"/>
      <c r="H117" s="41"/>
      <c r="I117" s="33" t="s">
        <v>30</v>
      </c>
      <c r="J117" s="37" t="str">
        <f>E21</f>
        <v xml:space="preserve"> </v>
      </c>
      <c r="K117" s="41"/>
      <c r="L117" s="41"/>
      <c r="M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41"/>
      <c r="M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4"/>
      <c r="B120" s="205"/>
      <c r="C120" s="206" t="s">
        <v>164</v>
      </c>
      <c r="D120" s="207" t="s">
        <v>58</v>
      </c>
      <c r="E120" s="207" t="s">
        <v>54</v>
      </c>
      <c r="F120" s="207" t="s">
        <v>55</v>
      </c>
      <c r="G120" s="207" t="s">
        <v>165</v>
      </c>
      <c r="H120" s="207" t="s">
        <v>166</v>
      </c>
      <c r="I120" s="207" t="s">
        <v>167</v>
      </c>
      <c r="J120" s="207" t="s">
        <v>168</v>
      </c>
      <c r="K120" s="207" t="s">
        <v>147</v>
      </c>
      <c r="L120" s="208" t="s">
        <v>169</v>
      </c>
      <c r="M120" s="209"/>
      <c r="N120" s="101" t="s">
        <v>1</v>
      </c>
      <c r="O120" s="102" t="s">
        <v>37</v>
      </c>
      <c r="P120" s="102" t="s">
        <v>170</v>
      </c>
      <c r="Q120" s="102" t="s">
        <v>171</v>
      </c>
      <c r="R120" s="102" t="s">
        <v>172</v>
      </c>
      <c r="S120" s="102" t="s">
        <v>173</v>
      </c>
      <c r="T120" s="102" t="s">
        <v>174</v>
      </c>
      <c r="U120" s="102" t="s">
        <v>175</v>
      </c>
      <c r="V120" s="102" t="s">
        <v>176</v>
      </c>
      <c r="W120" s="102" t="s">
        <v>177</v>
      </c>
      <c r="X120" s="103" t="s">
        <v>178</v>
      </c>
      <c r="Y120" s="204"/>
      <c r="Z120" s="204"/>
      <c r="AA120" s="204"/>
      <c r="AB120" s="204"/>
      <c r="AC120" s="204"/>
      <c r="AD120" s="204"/>
      <c r="AE120" s="204"/>
    </row>
    <row r="121" s="2" customFormat="1" ht="22.8" customHeight="1">
      <c r="A121" s="39"/>
      <c r="B121" s="40"/>
      <c r="C121" s="108" t="s">
        <v>179</v>
      </c>
      <c r="D121" s="41"/>
      <c r="E121" s="41"/>
      <c r="F121" s="41"/>
      <c r="G121" s="41"/>
      <c r="H121" s="41"/>
      <c r="I121" s="41"/>
      <c r="J121" s="41"/>
      <c r="K121" s="210">
        <f>BK121</f>
        <v>0</v>
      </c>
      <c r="L121" s="41"/>
      <c r="M121" s="45"/>
      <c r="N121" s="104"/>
      <c r="O121" s="211"/>
      <c r="P121" s="105"/>
      <c r="Q121" s="212">
        <f>Q122</f>
        <v>0</v>
      </c>
      <c r="R121" s="212">
        <f>R122</f>
        <v>0</v>
      </c>
      <c r="S121" s="105"/>
      <c r="T121" s="213">
        <f>T122</f>
        <v>0</v>
      </c>
      <c r="U121" s="105"/>
      <c r="V121" s="213">
        <f>V122</f>
        <v>0</v>
      </c>
      <c r="W121" s="105"/>
      <c r="X121" s="214">
        <f>X122</f>
        <v>0</v>
      </c>
      <c r="Y121" s="39"/>
      <c r="Z121" s="39"/>
      <c r="AA121" s="39"/>
      <c r="AB121" s="39"/>
      <c r="AC121" s="39"/>
      <c r="AD121" s="39"/>
      <c r="AE121" s="39"/>
      <c r="AT121" s="18" t="s">
        <v>74</v>
      </c>
      <c r="AU121" s="18" t="s">
        <v>149</v>
      </c>
      <c r="BK121" s="215">
        <f>BK122</f>
        <v>0</v>
      </c>
    </row>
    <row r="122" s="12" customFormat="1" ht="25.92" customHeight="1">
      <c r="A122" s="12"/>
      <c r="B122" s="216"/>
      <c r="C122" s="217"/>
      <c r="D122" s="218" t="s">
        <v>74</v>
      </c>
      <c r="E122" s="219" t="s">
        <v>2811</v>
      </c>
      <c r="F122" s="219" t="s">
        <v>2865</v>
      </c>
      <c r="G122" s="217"/>
      <c r="H122" s="217"/>
      <c r="I122" s="220"/>
      <c r="J122" s="220"/>
      <c r="K122" s="221">
        <f>BK122</f>
        <v>0</v>
      </c>
      <c r="L122" s="217"/>
      <c r="M122" s="222"/>
      <c r="N122" s="223"/>
      <c r="O122" s="224"/>
      <c r="P122" s="224"/>
      <c r="Q122" s="225">
        <f>Q123+SUM(Q124:Q145)+Q149+Q153+Q162</f>
        <v>0</v>
      </c>
      <c r="R122" s="225">
        <f>R123+SUM(R124:R145)+R149+R153+R162</f>
        <v>0</v>
      </c>
      <c r="S122" s="224"/>
      <c r="T122" s="226">
        <f>T123+SUM(T124:T145)+T149+T153+T162</f>
        <v>0</v>
      </c>
      <c r="U122" s="224"/>
      <c r="V122" s="226">
        <f>V123+SUM(V124:V145)+V149+V153+V162</f>
        <v>0</v>
      </c>
      <c r="W122" s="224"/>
      <c r="X122" s="227">
        <f>X123+SUM(X124:X145)+X149+X153+X162</f>
        <v>0</v>
      </c>
      <c r="Y122" s="12"/>
      <c r="Z122" s="12"/>
      <c r="AA122" s="12"/>
      <c r="AB122" s="12"/>
      <c r="AC122" s="12"/>
      <c r="AD122" s="12"/>
      <c r="AE122" s="12"/>
      <c r="AR122" s="228" t="s">
        <v>226</v>
      </c>
      <c r="AT122" s="229" t="s">
        <v>74</v>
      </c>
      <c r="AU122" s="229" t="s">
        <v>75</v>
      </c>
      <c r="AY122" s="228" t="s">
        <v>182</v>
      </c>
      <c r="BK122" s="230">
        <f>BK123+SUM(BK124:BK145)+BK149+BK153+BK162</f>
        <v>0</v>
      </c>
    </row>
    <row r="123" s="2" customFormat="1" ht="55.5" customHeight="1">
      <c r="A123" s="39"/>
      <c r="B123" s="40"/>
      <c r="C123" s="233" t="s">
        <v>82</v>
      </c>
      <c r="D123" s="233" t="s">
        <v>185</v>
      </c>
      <c r="E123" s="234" t="s">
        <v>2866</v>
      </c>
      <c r="F123" s="235" t="s">
        <v>2867</v>
      </c>
      <c r="G123" s="236" t="s">
        <v>236</v>
      </c>
      <c r="H123" s="237">
        <v>1</v>
      </c>
      <c r="I123" s="238"/>
      <c r="J123" s="238"/>
      <c r="K123" s="239">
        <f>ROUND(P123*H123,2)</f>
        <v>0</v>
      </c>
      <c r="L123" s="235" t="s">
        <v>1</v>
      </c>
      <c r="M123" s="45"/>
      <c r="N123" s="240" t="s">
        <v>1</v>
      </c>
      <c r="O123" s="241" t="s">
        <v>38</v>
      </c>
      <c r="P123" s="242">
        <f>I123+J123</f>
        <v>0</v>
      </c>
      <c r="Q123" s="242">
        <f>ROUND(I123*H123,2)</f>
        <v>0</v>
      </c>
      <c r="R123" s="242">
        <f>ROUND(J123*H123,2)</f>
        <v>0</v>
      </c>
      <c r="S123" s="92"/>
      <c r="T123" s="243">
        <f>S123*H123</f>
        <v>0</v>
      </c>
      <c r="U123" s="243">
        <v>0</v>
      </c>
      <c r="V123" s="243">
        <f>U123*H123</f>
        <v>0</v>
      </c>
      <c r="W123" s="243">
        <v>0</v>
      </c>
      <c r="X123" s="244">
        <f>W123*H123</f>
        <v>0</v>
      </c>
      <c r="Y123" s="39"/>
      <c r="Z123" s="39"/>
      <c r="AA123" s="39"/>
      <c r="AB123" s="39"/>
      <c r="AC123" s="39"/>
      <c r="AD123" s="39"/>
      <c r="AE123" s="39"/>
      <c r="AR123" s="245" t="s">
        <v>190</v>
      </c>
      <c r="AT123" s="245" t="s">
        <v>185</v>
      </c>
      <c r="AU123" s="245" t="s">
        <v>82</v>
      </c>
      <c r="AY123" s="18" t="s">
        <v>182</v>
      </c>
      <c r="BE123" s="246">
        <f>IF(O123="základní",K123,0)</f>
        <v>0</v>
      </c>
      <c r="BF123" s="246">
        <f>IF(O123="snížená",K123,0)</f>
        <v>0</v>
      </c>
      <c r="BG123" s="246">
        <f>IF(O123="zákl. přenesená",K123,0)</f>
        <v>0</v>
      </c>
      <c r="BH123" s="246">
        <f>IF(O123="sníž. přenesená",K123,0)</f>
        <v>0</v>
      </c>
      <c r="BI123" s="246">
        <f>IF(O123="nulová",K123,0)</f>
        <v>0</v>
      </c>
      <c r="BJ123" s="18" t="s">
        <v>82</v>
      </c>
      <c r="BK123" s="246">
        <f>ROUND(P123*H123,2)</f>
        <v>0</v>
      </c>
      <c r="BL123" s="18" t="s">
        <v>190</v>
      </c>
      <c r="BM123" s="245" t="s">
        <v>84</v>
      </c>
    </row>
    <row r="124" s="2" customFormat="1">
      <c r="A124" s="39"/>
      <c r="B124" s="40"/>
      <c r="C124" s="41"/>
      <c r="D124" s="247" t="s">
        <v>192</v>
      </c>
      <c r="E124" s="41"/>
      <c r="F124" s="248" t="s">
        <v>2867</v>
      </c>
      <c r="G124" s="41"/>
      <c r="H124" s="41"/>
      <c r="I124" s="249"/>
      <c r="J124" s="249"/>
      <c r="K124" s="41"/>
      <c r="L124" s="41"/>
      <c r="M124" s="45"/>
      <c r="N124" s="250"/>
      <c r="O124" s="251"/>
      <c r="P124" s="92"/>
      <c r="Q124" s="92"/>
      <c r="R124" s="92"/>
      <c r="S124" s="92"/>
      <c r="T124" s="92"/>
      <c r="U124" s="92"/>
      <c r="V124" s="92"/>
      <c r="W124" s="92"/>
      <c r="X124" s="93"/>
      <c r="Y124" s="39"/>
      <c r="Z124" s="39"/>
      <c r="AA124" s="39"/>
      <c r="AB124" s="39"/>
      <c r="AC124" s="39"/>
      <c r="AD124" s="39"/>
      <c r="AE124" s="39"/>
      <c r="AT124" s="18" t="s">
        <v>192</v>
      </c>
      <c r="AU124" s="18" t="s">
        <v>82</v>
      </c>
    </row>
    <row r="125" s="2" customFormat="1" ht="24.15" customHeight="1">
      <c r="A125" s="39"/>
      <c r="B125" s="40"/>
      <c r="C125" s="233" t="s">
        <v>84</v>
      </c>
      <c r="D125" s="233" t="s">
        <v>185</v>
      </c>
      <c r="E125" s="234" t="s">
        <v>2868</v>
      </c>
      <c r="F125" s="235" t="s">
        <v>2869</v>
      </c>
      <c r="G125" s="236" t="s">
        <v>918</v>
      </c>
      <c r="H125" s="237">
        <v>10</v>
      </c>
      <c r="I125" s="238"/>
      <c r="J125" s="238"/>
      <c r="K125" s="239">
        <f>ROUND(P125*H125,2)</f>
        <v>0</v>
      </c>
      <c r="L125" s="235" t="s">
        <v>1</v>
      </c>
      <c r="M125" s="45"/>
      <c r="N125" s="240" t="s">
        <v>1</v>
      </c>
      <c r="O125" s="241" t="s">
        <v>38</v>
      </c>
      <c r="P125" s="242">
        <f>I125+J125</f>
        <v>0</v>
      </c>
      <c r="Q125" s="242">
        <f>ROUND(I125*H125,2)</f>
        <v>0</v>
      </c>
      <c r="R125" s="242">
        <f>ROUND(J125*H125,2)</f>
        <v>0</v>
      </c>
      <c r="S125" s="92"/>
      <c r="T125" s="243">
        <f>S125*H125</f>
        <v>0</v>
      </c>
      <c r="U125" s="243">
        <v>0</v>
      </c>
      <c r="V125" s="243">
        <f>U125*H125</f>
        <v>0</v>
      </c>
      <c r="W125" s="243">
        <v>0</v>
      </c>
      <c r="X125" s="244">
        <f>W125*H125</f>
        <v>0</v>
      </c>
      <c r="Y125" s="39"/>
      <c r="Z125" s="39"/>
      <c r="AA125" s="39"/>
      <c r="AB125" s="39"/>
      <c r="AC125" s="39"/>
      <c r="AD125" s="39"/>
      <c r="AE125" s="39"/>
      <c r="AR125" s="245" t="s">
        <v>190</v>
      </c>
      <c r="AT125" s="245" t="s">
        <v>185</v>
      </c>
      <c r="AU125" s="245" t="s">
        <v>82</v>
      </c>
      <c r="AY125" s="18" t="s">
        <v>182</v>
      </c>
      <c r="BE125" s="246">
        <f>IF(O125="základní",K125,0)</f>
        <v>0</v>
      </c>
      <c r="BF125" s="246">
        <f>IF(O125="snížená",K125,0)</f>
        <v>0</v>
      </c>
      <c r="BG125" s="246">
        <f>IF(O125="zákl. přenesená",K125,0)</f>
        <v>0</v>
      </c>
      <c r="BH125" s="246">
        <f>IF(O125="sníž. přenesená",K125,0)</f>
        <v>0</v>
      </c>
      <c r="BI125" s="246">
        <f>IF(O125="nulová",K125,0)</f>
        <v>0</v>
      </c>
      <c r="BJ125" s="18" t="s">
        <v>82</v>
      </c>
      <c r="BK125" s="246">
        <f>ROUND(P125*H125,2)</f>
        <v>0</v>
      </c>
      <c r="BL125" s="18" t="s">
        <v>190</v>
      </c>
      <c r="BM125" s="245" t="s">
        <v>183</v>
      </c>
    </row>
    <row r="126" s="2" customFormat="1">
      <c r="A126" s="39"/>
      <c r="B126" s="40"/>
      <c r="C126" s="41"/>
      <c r="D126" s="247" t="s">
        <v>192</v>
      </c>
      <c r="E126" s="41"/>
      <c r="F126" s="248" t="s">
        <v>2869</v>
      </c>
      <c r="G126" s="41"/>
      <c r="H126" s="41"/>
      <c r="I126" s="249"/>
      <c r="J126" s="249"/>
      <c r="K126" s="41"/>
      <c r="L126" s="41"/>
      <c r="M126" s="45"/>
      <c r="N126" s="250"/>
      <c r="O126" s="251"/>
      <c r="P126" s="92"/>
      <c r="Q126" s="92"/>
      <c r="R126" s="92"/>
      <c r="S126" s="92"/>
      <c r="T126" s="92"/>
      <c r="U126" s="92"/>
      <c r="V126" s="92"/>
      <c r="W126" s="92"/>
      <c r="X126" s="93"/>
      <c r="Y126" s="39"/>
      <c r="Z126" s="39"/>
      <c r="AA126" s="39"/>
      <c r="AB126" s="39"/>
      <c r="AC126" s="39"/>
      <c r="AD126" s="39"/>
      <c r="AE126" s="39"/>
      <c r="AT126" s="18" t="s">
        <v>192</v>
      </c>
      <c r="AU126" s="18" t="s">
        <v>82</v>
      </c>
    </row>
    <row r="127" s="2" customFormat="1" ht="24.15" customHeight="1">
      <c r="A127" s="39"/>
      <c r="B127" s="40"/>
      <c r="C127" s="233" t="s">
        <v>120</v>
      </c>
      <c r="D127" s="233" t="s">
        <v>185</v>
      </c>
      <c r="E127" s="234" t="s">
        <v>2870</v>
      </c>
      <c r="F127" s="235" t="s">
        <v>2871</v>
      </c>
      <c r="G127" s="236" t="s">
        <v>236</v>
      </c>
      <c r="H127" s="237">
        <v>1</v>
      </c>
      <c r="I127" s="238"/>
      <c r="J127" s="238"/>
      <c r="K127" s="239">
        <f>ROUND(P127*H127,2)</f>
        <v>0</v>
      </c>
      <c r="L127" s="235" t="s">
        <v>1</v>
      </c>
      <c r="M127" s="45"/>
      <c r="N127" s="240" t="s">
        <v>1</v>
      </c>
      <c r="O127" s="241" t="s">
        <v>38</v>
      </c>
      <c r="P127" s="242">
        <f>I127+J127</f>
        <v>0</v>
      </c>
      <c r="Q127" s="242">
        <f>ROUND(I127*H127,2)</f>
        <v>0</v>
      </c>
      <c r="R127" s="242">
        <f>ROUND(J127*H127,2)</f>
        <v>0</v>
      </c>
      <c r="S127" s="92"/>
      <c r="T127" s="243">
        <f>S127*H127</f>
        <v>0</v>
      </c>
      <c r="U127" s="243">
        <v>0</v>
      </c>
      <c r="V127" s="243">
        <f>U127*H127</f>
        <v>0</v>
      </c>
      <c r="W127" s="243">
        <v>0</v>
      </c>
      <c r="X127" s="244">
        <f>W127*H127</f>
        <v>0</v>
      </c>
      <c r="Y127" s="39"/>
      <c r="Z127" s="39"/>
      <c r="AA127" s="39"/>
      <c r="AB127" s="39"/>
      <c r="AC127" s="39"/>
      <c r="AD127" s="39"/>
      <c r="AE127" s="39"/>
      <c r="AR127" s="245" t="s">
        <v>190</v>
      </c>
      <c r="AT127" s="245" t="s">
        <v>185</v>
      </c>
      <c r="AU127" s="245" t="s">
        <v>82</v>
      </c>
      <c r="AY127" s="18" t="s">
        <v>182</v>
      </c>
      <c r="BE127" s="246">
        <f>IF(O127="základní",K127,0)</f>
        <v>0</v>
      </c>
      <c r="BF127" s="246">
        <f>IF(O127="snížená",K127,0)</f>
        <v>0</v>
      </c>
      <c r="BG127" s="246">
        <f>IF(O127="zákl. přenesená",K127,0)</f>
        <v>0</v>
      </c>
      <c r="BH127" s="246">
        <f>IF(O127="sníž. přenesená",K127,0)</f>
        <v>0</v>
      </c>
      <c r="BI127" s="246">
        <f>IF(O127="nulová",K127,0)</f>
        <v>0</v>
      </c>
      <c r="BJ127" s="18" t="s">
        <v>82</v>
      </c>
      <c r="BK127" s="246">
        <f>ROUND(P127*H127,2)</f>
        <v>0</v>
      </c>
      <c r="BL127" s="18" t="s">
        <v>190</v>
      </c>
      <c r="BM127" s="245" t="s">
        <v>240</v>
      </c>
    </row>
    <row r="128" s="2" customFormat="1">
      <c r="A128" s="39"/>
      <c r="B128" s="40"/>
      <c r="C128" s="41"/>
      <c r="D128" s="247" t="s">
        <v>192</v>
      </c>
      <c r="E128" s="41"/>
      <c r="F128" s="248" t="s">
        <v>2871</v>
      </c>
      <c r="G128" s="41"/>
      <c r="H128" s="41"/>
      <c r="I128" s="249"/>
      <c r="J128" s="249"/>
      <c r="K128" s="41"/>
      <c r="L128" s="41"/>
      <c r="M128" s="45"/>
      <c r="N128" s="250"/>
      <c r="O128" s="251"/>
      <c r="P128" s="92"/>
      <c r="Q128" s="92"/>
      <c r="R128" s="92"/>
      <c r="S128" s="92"/>
      <c r="T128" s="92"/>
      <c r="U128" s="92"/>
      <c r="V128" s="92"/>
      <c r="W128" s="92"/>
      <c r="X128" s="93"/>
      <c r="Y128" s="39"/>
      <c r="Z128" s="39"/>
      <c r="AA128" s="39"/>
      <c r="AB128" s="39"/>
      <c r="AC128" s="39"/>
      <c r="AD128" s="39"/>
      <c r="AE128" s="39"/>
      <c r="AT128" s="18" t="s">
        <v>192</v>
      </c>
      <c r="AU128" s="18" t="s">
        <v>82</v>
      </c>
    </row>
    <row r="129" s="2" customFormat="1" ht="21.75" customHeight="1">
      <c r="A129" s="39"/>
      <c r="B129" s="40"/>
      <c r="C129" s="233" t="s">
        <v>190</v>
      </c>
      <c r="D129" s="233" t="s">
        <v>185</v>
      </c>
      <c r="E129" s="234" t="s">
        <v>2872</v>
      </c>
      <c r="F129" s="235" t="s">
        <v>2873</v>
      </c>
      <c r="G129" s="236" t="s">
        <v>236</v>
      </c>
      <c r="H129" s="237">
        <v>1</v>
      </c>
      <c r="I129" s="238"/>
      <c r="J129" s="238"/>
      <c r="K129" s="239">
        <f>ROUND(P129*H129,2)</f>
        <v>0</v>
      </c>
      <c r="L129" s="235" t="s">
        <v>1</v>
      </c>
      <c r="M129" s="45"/>
      <c r="N129" s="240" t="s">
        <v>1</v>
      </c>
      <c r="O129" s="241" t="s">
        <v>38</v>
      </c>
      <c r="P129" s="242">
        <f>I129+J129</f>
        <v>0</v>
      </c>
      <c r="Q129" s="242">
        <f>ROUND(I129*H129,2)</f>
        <v>0</v>
      </c>
      <c r="R129" s="242">
        <f>ROUND(J129*H129,2)</f>
        <v>0</v>
      </c>
      <c r="S129" s="92"/>
      <c r="T129" s="243">
        <f>S129*H129</f>
        <v>0</v>
      </c>
      <c r="U129" s="243">
        <v>0</v>
      </c>
      <c r="V129" s="243">
        <f>U129*H129</f>
        <v>0</v>
      </c>
      <c r="W129" s="243">
        <v>0</v>
      </c>
      <c r="X129" s="244">
        <f>W129*H129</f>
        <v>0</v>
      </c>
      <c r="Y129" s="39"/>
      <c r="Z129" s="39"/>
      <c r="AA129" s="39"/>
      <c r="AB129" s="39"/>
      <c r="AC129" s="39"/>
      <c r="AD129" s="39"/>
      <c r="AE129" s="39"/>
      <c r="AR129" s="245" t="s">
        <v>190</v>
      </c>
      <c r="AT129" s="245" t="s">
        <v>185</v>
      </c>
      <c r="AU129" s="245" t="s">
        <v>82</v>
      </c>
      <c r="AY129" s="18" t="s">
        <v>182</v>
      </c>
      <c r="BE129" s="246">
        <f>IF(O129="základní",K129,0)</f>
        <v>0</v>
      </c>
      <c r="BF129" s="246">
        <f>IF(O129="snížená",K129,0)</f>
        <v>0</v>
      </c>
      <c r="BG129" s="246">
        <f>IF(O129="zákl. přenesená",K129,0)</f>
        <v>0</v>
      </c>
      <c r="BH129" s="246">
        <f>IF(O129="sníž. přenesená",K129,0)</f>
        <v>0</v>
      </c>
      <c r="BI129" s="246">
        <f>IF(O129="nulová",K129,0)</f>
        <v>0</v>
      </c>
      <c r="BJ129" s="18" t="s">
        <v>82</v>
      </c>
      <c r="BK129" s="246">
        <f>ROUND(P129*H129,2)</f>
        <v>0</v>
      </c>
      <c r="BL129" s="18" t="s">
        <v>190</v>
      </c>
      <c r="BM129" s="245" t="s">
        <v>252</v>
      </c>
    </row>
    <row r="130" s="2" customFormat="1">
      <c r="A130" s="39"/>
      <c r="B130" s="40"/>
      <c r="C130" s="41"/>
      <c r="D130" s="247" t="s">
        <v>192</v>
      </c>
      <c r="E130" s="41"/>
      <c r="F130" s="248" t="s">
        <v>2873</v>
      </c>
      <c r="G130" s="41"/>
      <c r="H130" s="41"/>
      <c r="I130" s="249"/>
      <c r="J130" s="249"/>
      <c r="K130" s="41"/>
      <c r="L130" s="41"/>
      <c r="M130" s="45"/>
      <c r="N130" s="250"/>
      <c r="O130" s="251"/>
      <c r="P130" s="92"/>
      <c r="Q130" s="92"/>
      <c r="R130" s="92"/>
      <c r="S130" s="92"/>
      <c r="T130" s="92"/>
      <c r="U130" s="92"/>
      <c r="V130" s="92"/>
      <c r="W130" s="92"/>
      <c r="X130" s="93"/>
      <c r="Y130" s="39"/>
      <c r="Z130" s="39"/>
      <c r="AA130" s="39"/>
      <c r="AB130" s="39"/>
      <c r="AC130" s="39"/>
      <c r="AD130" s="39"/>
      <c r="AE130" s="39"/>
      <c r="AT130" s="18" t="s">
        <v>192</v>
      </c>
      <c r="AU130" s="18" t="s">
        <v>82</v>
      </c>
    </row>
    <row r="131" s="2" customFormat="1" ht="76.35" customHeight="1">
      <c r="A131" s="39"/>
      <c r="B131" s="40"/>
      <c r="C131" s="233" t="s">
        <v>226</v>
      </c>
      <c r="D131" s="233" t="s">
        <v>185</v>
      </c>
      <c r="E131" s="234" t="s">
        <v>2874</v>
      </c>
      <c r="F131" s="235" t="s">
        <v>2875</v>
      </c>
      <c r="G131" s="236" t="s">
        <v>236</v>
      </c>
      <c r="H131" s="237">
        <v>1</v>
      </c>
      <c r="I131" s="238"/>
      <c r="J131" s="238"/>
      <c r="K131" s="239">
        <f>ROUND(P131*H131,2)</f>
        <v>0</v>
      </c>
      <c r="L131" s="235" t="s">
        <v>1</v>
      </c>
      <c r="M131" s="45"/>
      <c r="N131" s="240" t="s">
        <v>1</v>
      </c>
      <c r="O131" s="241" t="s">
        <v>38</v>
      </c>
      <c r="P131" s="242">
        <f>I131+J131</f>
        <v>0</v>
      </c>
      <c r="Q131" s="242">
        <f>ROUND(I131*H131,2)</f>
        <v>0</v>
      </c>
      <c r="R131" s="242">
        <f>ROUND(J131*H131,2)</f>
        <v>0</v>
      </c>
      <c r="S131" s="92"/>
      <c r="T131" s="243">
        <f>S131*H131</f>
        <v>0</v>
      </c>
      <c r="U131" s="243">
        <v>0</v>
      </c>
      <c r="V131" s="243">
        <f>U131*H131</f>
        <v>0</v>
      </c>
      <c r="W131" s="243">
        <v>0</v>
      </c>
      <c r="X131" s="244">
        <f>W131*H131</f>
        <v>0</v>
      </c>
      <c r="Y131" s="39"/>
      <c r="Z131" s="39"/>
      <c r="AA131" s="39"/>
      <c r="AB131" s="39"/>
      <c r="AC131" s="39"/>
      <c r="AD131" s="39"/>
      <c r="AE131" s="39"/>
      <c r="AR131" s="245" t="s">
        <v>190</v>
      </c>
      <c r="AT131" s="245" t="s">
        <v>185</v>
      </c>
      <c r="AU131" s="245" t="s">
        <v>82</v>
      </c>
      <c r="AY131" s="18" t="s">
        <v>182</v>
      </c>
      <c r="BE131" s="246">
        <f>IF(O131="základní",K131,0)</f>
        <v>0</v>
      </c>
      <c r="BF131" s="246">
        <f>IF(O131="snížená",K131,0)</f>
        <v>0</v>
      </c>
      <c r="BG131" s="246">
        <f>IF(O131="zákl. přenesená",K131,0)</f>
        <v>0</v>
      </c>
      <c r="BH131" s="246">
        <f>IF(O131="sníž. přenesená",K131,0)</f>
        <v>0</v>
      </c>
      <c r="BI131" s="246">
        <f>IF(O131="nulová",K131,0)</f>
        <v>0</v>
      </c>
      <c r="BJ131" s="18" t="s">
        <v>82</v>
      </c>
      <c r="BK131" s="246">
        <f>ROUND(P131*H131,2)</f>
        <v>0</v>
      </c>
      <c r="BL131" s="18" t="s">
        <v>190</v>
      </c>
      <c r="BM131" s="245" t="s">
        <v>267</v>
      </c>
    </row>
    <row r="132" s="2" customFormat="1">
      <c r="A132" s="39"/>
      <c r="B132" s="40"/>
      <c r="C132" s="41"/>
      <c r="D132" s="247" t="s">
        <v>192</v>
      </c>
      <c r="E132" s="41"/>
      <c r="F132" s="248" t="s">
        <v>2876</v>
      </c>
      <c r="G132" s="41"/>
      <c r="H132" s="41"/>
      <c r="I132" s="249"/>
      <c r="J132" s="249"/>
      <c r="K132" s="41"/>
      <c r="L132" s="41"/>
      <c r="M132" s="45"/>
      <c r="N132" s="250"/>
      <c r="O132" s="251"/>
      <c r="P132" s="92"/>
      <c r="Q132" s="92"/>
      <c r="R132" s="92"/>
      <c r="S132" s="92"/>
      <c r="T132" s="92"/>
      <c r="U132" s="92"/>
      <c r="V132" s="92"/>
      <c r="W132" s="92"/>
      <c r="X132" s="93"/>
      <c r="Y132" s="39"/>
      <c r="Z132" s="39"/>
      <c r="AA132" s="39"/>
      <c r="AB132" s="39"/>
      <c r="AC132" s="39"/>
      <c r="AD132" s="39"/>
      <c r="AE132" s="39"/>
      <c r="AT132" s="18" t="s">
        <v>192</v>
      </c>
      <c r="AU132" s="18" t="s">
        <v>82</v>
      </c>
    </row>
    <row r="133" s="2" customFormat="1" ht="49.05" customHeight="1">
      <c r="A133" s="39"/>
      <c r="B133" s="40"/>
      <c r="C133" s="233" t="s">
        <v>183</v>
      </c>
      <c r="D133" s="233" t="s">
        <v>185</v>
      </c>
      <c r="E133" s="234" t="s">
        <v>2877</v>
      </c>
      <c r="F133" s="235" t="s">
        <v>2878</v>
      </c>
      <c r="G133" s="236" t="s">
        <v>236</v>
      </c>
      <c r="H133" s="237">
        <v>1</v>
      </c>
      <c r="I133" s="238"/>
      <c r="J133" s="238"/>
      <c r="K133" s="239">
        <f>ROUND(P133*H133,2)</f>
        <v>0</v>
      </c>
      <c r="L133" s="235" t="s">
        <v>1</v>
      </c>
      <c r="M133" s="45"/>
      <c r="N133" s="240" t="s">
        <v>1</v>
      </c>
      <c r="O133" s="241" t="s">
        <v>38</v>
      </c>
      <c r="P133" s="242">
        <f>I133+J133</f>
        <v>0</v>
      </c>
      <c r="Q133" s="242">
        <f>ROUND(I133*H133,2)</f>
        <v>0</v>
      </c>
      <c r="R133" s="242">
        <f>ROUND(J133*H133,2)</f>
        <v>0</v>
      </c>
      <c r="S133" s="92"/>
      <c r="T133" s="243">
        <f>S133*H133</f>
        <v>0</v>
      </c>
      <c r="U133" s="243">
        <v>0</v>
      </c>
      <c r="V133" s="243">
        <f>U133*H133</f>
        <v>0</v>
      </c>
      <c r="W133" s="243">
        <v>0</v>
      </c>
      <c r="X133" s="244">
        <f>W133*H133</f>
        <v>0</v>
      </c>
      <c r="Y133" s="39"/>
      <c r="Z133" s="39"/>
      <c r="AA133" s="39"/>
      <c r="AB133" s="39"/>
      <c r="AC133" s="39"/>
      <c r="AD133" s="39"/>
      <c r="AE133" s="39"/>
      <c r="AR133" s="245" t="s">
        <v>190</v>
      </c>
      <c r="AT133" s="245" t="s">
        <v>185</v>
      </c>
      <c r="AU133" s="245" t="s">
        <v>82</v>
      </c>
      <c r="AY133" s="18" t="s">
        <v>182</v>
      </c>
      <c r="BE133" s="246">
        <f>IF(O133="základní",K133,0)</f>
        <v>0</v>
      </c>
      <c r="BF133" s="246">
        <f>IF(O133="snížená",K133,0)</f>
        <v>0</v>
      </c>
      <c r="BG133" s="246">
        <f>IF(O133="zákl. přenesená",K133,0)</f>
        <v>0</v>
      </c>
      <c r="BH133" s="246">
        <f>IF(O133="sníž. přenesená",K133,0)</f>
        <v>0</v>
      </c>
      <c r="BI133" s="246">
        <f>IF(O133="nulová",K133,0)</f>
        <v>0</v>
      </c>
      <c r="BJ133" s="18" t="s">
        <v>82</v>
      </c>
      <c r="BK133" s="246">
        <f>ROUND(P133*H133,2)</f>
        <v>0</v>
      </c>
      <c r="BL133" s="18" t="s">
        <v>190</v>
      </c>
      <c r="BM133" s="245" t="s">
        <v>284</v>
      </c>
    </row>
    <row r="134" s="2" customFormat="1">
      <c r="A134" s="39"/>
      <c r="B134" s="40"/>
      <c r="C134" s="41"/>
      <c r="D134" s="247" t="s">
        <v>192</v>
      </c>
      <c r="E134" s="41"/>
      <c r="F134" s="248" t="s">
        <v>2878</v>
      </c>
      <c r="G134" s="41"/>
      <c r="H134" s="41"/>
      <c r="I134" s="249"/>
      <c r="J134" s="249"/>
      <c r="K134" s="41"/>
      <c r="L134" s="41"/>
      <c r="M134" s="45"/>
      <c r="N134" s="250"/>
      <c r="O134" s="251"/>
      <c r="P134" s="92"/>
      <c r="Q134" s="92"/>
      <c r="R134" s="92"/>
      <c r="S134" s="92"/>
      <c r="T134" s="92"/>
      <c r="U134" s="92"/>
      <c r="V134" s="92"/>
      <c r="W134" s="92"/>
      <c r="X134" s="93"/>
      <c r="Y134" s="39"/>
      <c r="Z134" s="39"/>
      <c r="AA134" s="39"/>
      <c r="AB134" s="39"/>
      <c r="AC134" s="39"/>
      <c r="AD134" s="39"/>
      <c r="AE134" s="39"/>
      <c r="AT134" s="18" t="s">
        <v>192</v>
      </c>
      <c r="AU134" s="18" t="s">
        <v>82</v>
      </c>
    </row>
    <row r="135" s="2" customFormat="1" ht="24.15" customHeight="1">
      <c r="A135" s="39"/>
      <c r="B135" s="40"/>
      <c r="C135" s="233" t="s">
        <v>233</v>
      </c>
      <c r="D135" s="233" t="s">
        <v>185</v>
      </c>
      <c r="E135" s="234" t="s">
        <v>2879</v>
      </c>
      <c r="F135" s="235" t="s">
        <v>2880</v>
      </c>
      <c r="G135" s="236" t="s">
        <v>236</v>
      </c>
      <c r="H135" s="237">
        <v>1</v>
      </c>
      <c r="I135" s="238"/>
      <c r="J135" s="238"/>
      <c r="K135" s="239">
        <f>ROUND(P135*H135,2)</f>
        <v>0</v>
      </c>
      <c r="L135" s="235" t="s">
        <v>1</v>
      </c>
      <c r="M135" s="45"/>
      <c r="N135" s="240" t="s">
        <v>1</v>
      </c>
      <c r="O135" s="241" t="s">
        <v>38</v>
      </c>
      <c r="P135" s="242">
        <f>I135+J135</f>
        <v>0</v>
      </c>
      <c r="Q135" s="242">
        <f>ROUND(I135*H135,2)</f>
        <v>0</v>
      </c>
      <c r="R135" s="242">
        <f>ROUND(J135*H135,2)</f>
        <v>0</v>
      </c>
      <c r="S135" s="92"/>
      <c r="T135" s="243">
        <f>S135*H135</f>
        <v>0</v>
      </c>
      <c r="U135" s="243">
        <v>0</v>
      </c>
      <c r="V135" s="243">
        <f>U135*H135</f>
        <v>0</v>
      </c>
      <c r="W135" s="243">
        <v>0</v>
      </c>
      <c r="X135" s="244">
        <f>W135*H135</f>
        <v>0</v>
      </c>
      <c r="Y135" s="39"/>
      <c r="Z135" s="39"/>
      <c r="AA135" s="39"/>
      <c r="AB135" s="39"/>
      <c r="AC135" s="39"/>
      <c r="AD135" s="39"/>
      <c r="AE135" s="39"/>
      <c r="AR135" s="245" t="s">
        <v>190</v>
      </c>
      <c r="AT135" s="245" t="s">
        <v>185</v>
      </c>
      <c r="AU135" s="245" t="s">
        <v>82</v>
      </c>
      <c r="AY135" s="18" t="s">
        <v>182</v>
      </c>
      <c r="BE135" s="246">
        <f>IF(O135="základní",K135,0)</f>
        <v>0</v>
      </c>
      <c r="BF135" s="246">
        <f>IF(O135="snížená",K135,0)</f>
        <v>0</v>
      </c>
      <c r="BG135" s="246">
        <f>IF(O135="zákl. přenesená",K135,0)</f>
        <v>0</v>
      </c>
      <c r="BH135" s="246">
        <f>IF(O135="sníž. přenesená",K135,0)</f>
        <v>0</v>
      </c>
      <c r="BI135" s="246">
        <f>IF(O135="nulová",K135,0)</f>
        <v>0</v>
      </c>
      <c r="BJ135" s="18" t="s">
        <v>82</v>
      </c>
      <c r="BK135" s="246">
        <f>ROUND(P135*H135,2)</f>
        <v>0</v>
      </c>
      <c r="BL135" s="18" t="s">
        <v>190</v>
      </c>
      <c r="BM135" s="245" t="s">
        <v>223</v>
      </c>
    </row>
    <row r="136" s="2" customFormat="1">
      <c r="A136" s="39"/>
      <c r="B136" s="40"/>
      <c r="C136" s="41"/>
      <c r="D136" s="247" t="s">
        <v>192</v>
      </c>
      <c r="E136" s="41"/>
      <c r="F136" s="248" t="s">
        <v>2880</v>
      </c>
      <c r="G136" s="41"/>
      <c r="H136" s="41"/>
      <c r="I136" s="249"/>
      <c r="J136" s="249"/>
      <c r="K136" s="41"/>
      <c r="L136" s="41"/>
      <c r="M136" s="45"/>
      <c r="N136" s="250"/>
      <c r="O136" s="251"/>
      <c r="P136" s="92"/>
      <c r="Q136" s="92"/>
      <c r="R136" s="92"/>
      <c r="S136" s="92"/>
      <c r="T136" s="92"/>
      <c r="U136" s="92"/>
      <c r="V136" s="92"/>
      <c r="W136" s="92"/>
      <c r="X136" s="93"/>
      <c r="Y136" s="39"/>
      <c r="Z136" s="39"/>
      <c r="AA136" s="39"/>
      <c r="AB136" s="39"/>
      <c r="AC136" s="39"/>
      <c r="AD136" s="39"/>
      <c r="AE136" s="39"/>
      <c r="AT136" s="18" t="s">
        <v>192</v>
      </c>
      <c r="AU136" s="18" t="s">
        <v>82</v>
      </c>
    </row>
    <row r="137" s="2" customFormat="1" ht="33" customHeight="1">
      <c r="A137" s="39"/>
      <c r="B137" s="40"/>
      <c r="C137" s="233" t="s">
        <v>240</v>
      </c>
      <c r="D137" s="233" t="s">
        <v>185</v>
      </c>
      <c r="E137" s="234" t="s">
        <v>2881</v>
      </c>
      <c r="F137" s="235" t="s">
        <v>2882</v>
      </c>
      <c r="G137" s="236" t="s">
        <v>236</v>
      </c>
      <c r="H137" s="237">
        <v>1</v>
      </c>
      <c r="I137" s="238"/>
      <c r="J137" s="238"/>
      <c r="K137" s="239">
        <f>ROUND(P137*H137,2)</f>
        <v>0</v>
      </c>
      <c r="L137" s="235" t="s">
        <v>1</v>
      </c>
      <c r="M137" s="45"/>
      <c r="N137" s="240" t="s">
        <v>1</v>
      </c>
      <c r="O137" s="241" t="s">
        <v>38</v>
      </c>
      <c r="P137" s="242">
        <f>I137+J137</f>
        <v>0</v>
      </c>
      <c r="Q137" s="242">
        <f>ROUND(I137*H137,2)</f>
        <v>0</v>
      </c>
      <c r="R137" s="242">
        <f>ROUND(J137*H137,2)</f>
        <v>0</v>
      </c>
      <c r="S137" s="92"/>
      <c r="T137" s="243">
        <f>S137*H137</f>
        <v>0</v>
      </c>
      <c r="U137" s="243">
        <v>0</v>
      </c>
      <c r="V137" s="243">
        <f>U137*H137</f>
        <v>0</v>
      </c>
      <c r="W137" s="243">
        <v>0</v>
      </c>
      <c r="X137" s="244">
        <f>W137*H137</f>
        <v>0</v>
      </c>
      <c r="Y137" s="39"/>
      <c r="Z137" s="39"/>
      <c r="AA137" s="39"/>
      <c r="AB137" s="39"/>
      <c r="AC137" s="39"/>
      <c r="AD137" s="39"/>
      <c r="AE137" s="39"/>
      <c r="AR137" s="245" t="s">
        <v>190</v>
      </c>
      <c r="AT137" s="245" t="s">
        <v>185</v>
      </c>
      <c r="AU137" s="245" t="s">
        <v>82</v>
      </c>
      <c r="AY137" s="18" t="s">
        <v>182</v>
      </c>
      <c r="BE137" s="246">
        <f>IF(O137="základní",K137,0)</f>
        <v>0</v>
      </c>
      <c r="BF137" s="246">
        <f>IF(O137="snížená",K137,0)</f>
        <v>0</v>
      </c>
      <c r="BG137" s="246">
        <f>IF(O137="zákl. přenesená",K137,0)</f>
        <v>0</v>
      </c>
      <c r="BH137" s="246">
        <f>IF(O137="sníž. přenesená",K137,0)</f>
        <v>0</v>
      </c>
      <c r="BI137" s="246">
        <f>IF(O137="nulová",K137,0)</f>
        <v>0</v>
      </c>
      <c r="BJ137" s="18" t="s">
        <v>82</v>
      </c>
      <c r="BK137" s="246">
        <f>ROUND(P137*H137,2)</f>
        <v>0</v>
      </c>
      <c r="BL137" s="18" t="s">
        <v>190</v>
      </c>
      <c r="BM137" s="245" t="s">
        <v>309</v>
      </c>
    </row>
    <row r="138" s="2" customFormat="1">
      <c r="A138" s="39"/>
      <c r="B138" s="40"/>
      <c r="C138" s="41"/>
      <c r="D138" s="247" t="s">
        <v>192</v>
      </c>
      <c r="E138" s="41"/>
      <c r="F138" s="248" t="s">
        <v>2882</v>
      </c>
      <c r="G138" s="41"/>
      <c r="H138" s="41"/>
      <c r="I138" s="249"/>
      <c r="J138" s="249"/>
      <c r="K138" s="41"/>
      <c r="L138" s="41"/>
      <c r="M138" s="45"/>
      <c r="N138" s="250"/>
      <c r="O138" s="251"/>
      <c r="P138" s="92"/>
      <c r="Q138" s="92"/>
      <c r="R138" s="92"/>
      <c r="S138" s="92"/>
      <c r="T138" s="92"/>
      <c r="U138" s="92"/>
      <c r="V138" s="92"/>
      <c r="W138" s="92"/>
      <c r="X138" s="93"/>
      <c r="Y138" s="39"/>
      <c r="Z138" s="39"/>
      <c r="AA138" s="39"/>
      <c r="AB138" s="39"/>
      <c r="AC138" s="39"/>
      <c r="AD138" s="39"/>
      <c r="AE138" s="39"/>
      <c r="AT138" s="18" t="s">
        <v>192</v>
      </c>
      <c r="AU138" s="18" t="s">
        <v>82</v>
      </c>
    </row>
    <row r="139" s="2" customFormat="1" ht="55.5" customHeight="1">
      <c r="A139" s="39"/>
      <c r="B139" s="40"/>
      <c r="C139" s="233" t="s">
        <v>209</v>
      </c>
      <c r="D139" s="233" t="s">
        <v>185</v>
      </c>
      <c r="E139" s="234" t="s">
        <v>2883</v>
      </c>
      <c r="F139" s="235" t="s">
        <v>2884</v>
      </c>
      <c r="G139" s="236" t="s">
        <v>236</v>
      </c>
      <c r="H139" s="237">
        <v>1</v>
      </c>
      <c r="I139" s="238"/>
      <c r="J139" s="238"/>
      <c r="K139" s="239">
        <f>ROUND(P139*H139,2)</f>
        <v>0</v>
      </c>
      <c r="L139" s="235" t="s">
        <v>1</v>
      </c>
      <c r="M139" s="45"/>
      <c r="N139" s="240" t="s">
        <v>1</v>
      </c>
      <c r="O139" s="241" t="s">
        <v>38</v>
      </c>
      <c r="P139" s="242">
        <f>I139+J139</f>
        <v>0</v>
      </c>
      <c r="Q139" s="242">
        <f>ROUND(I139*H139,2)</f>
        <v>0</v>
      </c>
      <c r="R139" s="242">
        <f>ROUND(J139*H139,2)</f>
        <v>0</v>
      </c>
      <c r="S139" s="92"/>
      <c r="T139" s="243">
        <f>S139*H139</f>
        <v>0</v>
      </c>
      <c r="U139" s="243">
        <v>0</v>
      </c>
      <c r="V139" s="243">
        <f>U139*H139</f>
        <v>0</v>
      </c>
      <c r="W139" s="243">
        <v>0</v>
      </c>
      <c r="X139" s="244">
        <f>W139*H139</f>
        <v>0</v>
      </c>
      <c r="Y139" s="39"/>
      <c r="Z139" s="39"/>
      <c r="AA139" s="39"/>
      <c r="AB139" s="39"/>
      <c r="AC139" s="39"/>
      <c r="AD139" s="39"/>
      <c r="AE139" s="39"/>
      <c r="AR139" s="245" t="s">
        <v>190</v>
      </c>
      <c r="AT139" s="245" t="s">
        <v>185</v>
      </c>
      <c r="AU139" s="245" t="s">
        <v>82</v>
      </c>
      <c r="AY139" s="18" t="s">
        <v>182</v>
      </c>
      <c r="BE139" s="246">
        <f>IF(O139="základní",K139,0)</f>
        <v>0</v>
      </c>
      <c r="BF139" s="246">
        <f>IF(O139="snížená",K139,0)</f>
        <v>0</v>
      </c>
      <c r="BG139" s="246">
        <f>IF(O139="zákl. přenesená",K139,0)</f>
        <v>0</v>
      </c>
      <c r="BH139" s="246">
        <f>IF(O139="sníž. přenesená",K139,0)</f>
        <v>0</v>
      </c>
      <c r="BI139" s="246">
        <f>IF(O139="nulová",K139,0)</f>
        <v>0</v>
      </c>
      <c r="BJ139" s="18" t="s">
        <v>82</v>
      </c>
      <c r="BK139" s="246">
        <f>ROUND(P139*H139,2)</f>
        <v>0</v>
      </c>
      <c r="BL139" s="18" t="s">
        <v>190</v>
      </c>
      <c r="BM139" s="245" t="s">
        <v>321</v>
      </c>
    </row>
    <row r="140" s="2" customFormat="1">
      <c r="A140" s="39"/>
      <c r="B140" s="40"/>
      <c r="C140" s="41"/>
      <c r="D140" s="247" t="s">
        <v>192</v>
      </c>
      <c r="E140" s="41"/>
      <c r="F140" s="248" t="s">
        <v>2884</v>
      </c>
      <c r="G140" s="41"/>
      <c r="H140" s="41"/>
      <c r="I140" s="249"/>
      <c r="J140" s="249"/>
      <c r="K140" s="41"/>
      <c r="L140" s="41"/>
      <c r="M140" s="45"/>
      <c r="N140" s="250"/>
      <c r="O140" s="251"/>
      <c r="P140" s="92"/>
      <c r="Q140" s="92"/>
      <c r="R140" s="92"/>
      <c r="S140" s="92"/>
      <c r="T140" s="92"/>
      <c r="U140" s="92"/>
      <c r="V140" s="92"/>
      <c r="W140" s="92"/>
      <c r="X140" s="93"/>
      <c r="Y140" s="39"/>
      <c r="Z140" s="39"/>
      <c r="AA140" s="39"/>
      <c r="AB140" s="39"/>
      <c r="AC140" s="39"/>
      <c r="AD140" s="39"/>
      <c r="AE140" s="39"/>
      <c r="AT140" s="18" t="s">
        <v>192</v>
      </c>
      <c r="AU140" s="18" t="s">
        <v>82</v>
      </c>
    </row>
    <row r="141" s="2" customFormat="1" ht="24.15" customHeight="1">
      <c r="A141" s="39"/>
      <c r="B141" s="40"/>
      <c r="C141" s="233" t="s">
        <v>252</v>
      </c>
      <c r="D141" s="233" t="s">
        <v>185</v>
      </c>
      <c r="E141" s="234" t="s">
        <v>2885</v>
      </c>
      <c r="F141" s="235" t="s">
        <v>2886</v>
      </c>
      <c r="G141" s="236" t="s">
        <v>236</v>
      </c>
      <c r="H141" s="237">
        <v>1</v>
      </c>
      <c r="I141" s="238"/>
      <c r="J141" s="238"/>
      <c r="K141" s="239">
        <f>ROUND(P141*H141,2)</f>
        <v>0</v>
      </c>
      <c r="L141" s="235" t="s">
        <v>1</v>
      </c>
      <c r="M141" s="45"/>
      <c r="N141" s="240" t="s">
        <v>1</v>
      </c>
      <c r="O141" s="241" t="s">
        <v>38</v>
      </c>
      <c r="P141" s="242">
        <f>I141+J141</f>
        <v>0</v>
      </c>
      <c r="Q141" s="242">
        <f>ROUND(I141*H141,2)</f>
        <v>0</v>
      </c>
      <c r="R141" s="242">
        <f>ROUND(J141*H141,2)</f>
        <v>0</v>
      </c>
      <c r="S141" s="92"/>
      <c r="T141" s="243">
        <f>S141*H141</f>
        <v>0</v>
      </c>
      <c r="U141" s="243">
        <v>0</v>
      </c>
      <c r="V141" s="243">
        <f>U141*H141</f>
        <v>0</v>
      </c>
      <c r="W141" s="243">
        <v>0</v>
      </c>
      <c r="X141" s="244">
        <f>W141*H141</f>
        <v>0</v>
      </c>
      <c r="Y141" s="39"/>
      <c r="Z141" s="39"/>
      <c r="AA141" s="39"/>
      <c r="AB141" s="39"/>
      <c r="AC141" s="39"/>
      <c r="AD141" s="39"/>
      <c r="AE141" s="39"/>
      <c r="AR141" s="245" t="s">
        <v>190</v>
      </c>
      <c r="AT141" s="245" t="s">
        <v>185</v>
      </c>
      <c r="AU141" s="245" t="s">
        <v>82</v>
      </c>
      <c r="AY141" s="18" t="s">
        <v>182</v>
      </c>
      <c r="BE141" s="246">
        <f>IF(O141="základní",K141,0)</f>
        <v>0</v>
      </c>
      <c r="BF141" s="246">
        <f>IF(O141="snížená",K141,0)</f>
        <v>0</v>
      </c>
      <c r="BG141" s="246">
        <f>IF(O141="zákl. přenesená",K141,0)</f>
        <v>0</v>
      </c>
      <c r="BH141" s="246">
        <f>IF(O141="sníž. přenesená",K141,0)</f>
        <v>0</v>
      </c>
      <c r="BI141" s="246">
        <f>IF(O141="nulová",K141,0)</f>
        <v>0</v>
      </c>
      <c r="BJ141" s="18" t="s">
        <v>82</v>
      </c>
      <c r="BK141" s="246">
        <f>ROUND(P141*H141,2)</f>
        <v>0</v>
      </c>
      <c r="BL141" s="18" t="s">
        <v>190</v>
      </c>
      <c r="BM141" s="245" t="s">
        <v>335</v>
      </c>
    </row>
    <row r="142" s="2" customFormat="1">
      <c r="A142" s="39"/>
      <c r="B142" s="40"/>
      <c r="C142" s="41"/>
      <c r="D142" s="247" t="s">
        <v>192</v>
      </c>
      <c r="E142" s="41"/>
      <c r="F142" s="248" t="s">
        <v>2886</v>
      </c>
      <c r="G142" s="41"/>
      <c r="H142" s="41"/>
      <c r="I142" s="249"/>
      <c r="J142" s="249"/>
      <c r="K142" s="41"/>
      <c r="L142" s="41"/>
      <c r="M142" s="45"/>
      <c r="N142" s="250"/>
      <c r="O142" s="251"/>
      <c r="P142" s="92"/>
      <c r="Q142" s="92"/>
      <c r="R142" s="92"/>
      <c r="S142" s="92"/>
      <c r="T142" s="92"/>
      <c r="U142" s="92"/>
      <c r="V142" s="92"/>
      <c r="W142" s="92"/>
      <c r="X142" s="93"/>
      <c r="Y142" s="39"/>
      <c r="Z142" s="39"/>
      <c r="AA142" s="39"/>
      <c r="AB142" s="39"/>
      <c r="AC142" s="39"/>
      <c r="AD142" s="39"/>
      <c r="AE142" s="39"/>
      <c r="AT142" s="18" t="s">
        <v>192</v>
      </c>
      <c r="AU142" s="18" t="s">
        <v>82</v>
      </c>
    </row>
    <row r="143" s="2" customFormat="1" ht="66.75" customHeight="1">
      <c r="A143" s="39"/>
      <c r="B143" s="40"/>
      <c r="C143" s="233" t="s">
        <v>259</v>
      </c>
      <c r="D143" s="233" t="s">
        <v>185</v>
      </c>
      <c r="E143" s="234" t="s">
        <v>2887</v>
      </c>
      <c r="F143" s="235" t="s">
        <v>2888</v>
      </c>
      <c r="G143" s="236" t="s">
        <v>236</v>
      </c>
      <c r="H143" s="237">
        <v>1</v>
      </c>
      <c r="I143" s="238"/>
      <c r="J143" s="238"/>
      <c r="K143" s="239">
        <f>ROUND(P143*H143,2)</f>
        <v>0</v>
      </c>
      <c r="L143" s="235" t="s">
        <v>1</v>
      </c>
      <c r="M143" s="45"/>
      <c r="N143" s="240" t="s">
        <v>1</v>
      </c>
      <c r="O143" s="241" t="s">
        <v>38</v>
      </c>
      <c r="P143" s="242">
        <f>I143+J143</f>
        <v>0</v>
      </c>
      <c r="Q143" s="242">
        <f>ROUND(I143*H143,2)</f>
        <v>0</v>
      </c>
      <c r="R143" s="242">
        <f>ROUND(J143*H143,2)</f>
        <v>0</v>
      </c>
      <c r="S143" s="92"/>
      <c r="T143" s="243">
        <f>S143*H143</f>
        <v>0</v>
      </c>
      <c r="U143" s="243">
        <v>0</v>
      </c>
      <c r="V143" s="243">
        <f>U143*H143</f>
        <v>0</v>
      </c>
      <c r="W143" s="243">
        <v>0</v>
      </c>
      <c r="X143" s="244">
        <f>W143*H143</f>
        <v>0</v>
      </c>
      <c r="Y143" s="39"/>
      <c r="Z143" s="39"/>
      <c r="AA143" s="39"/>
      <c r="AB143" s="39"/>
      <c r="AC143" s="39"/>
      <c r="AD143" s="39"/>
      <c r="AE143" s="39"/>
      <c r="AR143" s="245" t="s">
        <v>190</v>
      </c>
      <c r="AT143" s="245" t="s">
        <v>185</v>
      </c>
      <c r="AU143" s="245" t="s">
        <v>82</v>
      </c>
      <c r="AY143" s="18" t="s">
        <v>182</v>
      </c>
      <c r="BE143" s="246">
        <f>IF(O143="základní",K143,0)</f>
        <v>0</v>
      </c>
      <c r="BF143" s="246">
        <f>IF(O143="snížená",K143,0)</f>
        <v>0</v>
      </c>
      <c r="BG143" s="246">
        <f>IF(O143="zákl. přenesená",K143,0)</f>
        <v>0</v>
      </c>
      <c r="BH143" s="246">
        <f>IF(O143="sníž. přenesená",K143,0)</f>
        <v>0</v>
      </c>
      <c r="BI143" s="246">
        <f>IF(O143="nulová",K143,0)</f>
        <v>0</v>
      </c>
      <c r="BJ143" s="18" t="s">
        <v>82</v>
      </c>
      <c r="BK143" s="246">
        <f>ROUND(P143*H143,2)</f>
        <v>0</v>
      </c>
      <c r="BL143" s="18" t="s">
        <v>190</v>
      </c>
      <c r="BM143" s="245" t="s">
        <v>349</v>
      </c>
    </row>
    <row r="144" s="2" customFormat="1">
      <c r="A144" s="39"/>
      <c r="B144" s="40"/>
      <c r="C144" s="41"/>
      <c r="D144" s="247" t="s">
        <v>192</v>
      </c>
      <c r="E144" s="41"/>
      <c r="F144" s="248" t="s">
        <v>2888</v>
      </c>
      <c r="G144" s="41"/>
      <c r="H144" s="41"/>
      <c r="I144" s="249"/>
      <c r="J144" s="249"/>
      <c r="K144" s="41"/>
      <c r="L144" s="41"/>
      <c r="M144" s="45"/>
      <c r="N144" s="250"/>
      <c r="O144" s="251"/>
      <c r="P144" s="92"/>
      <c r="Q144" s="92"/>
      <c r="R144" s="92"/>
      <c r="S144" s="92"/>
      <c r="T144" s="92"/>
      <c r="U144" s="92"/>
      <c r="V144" s="92"/>
      <c r="W144" s="92"/>
      <c r="X144" s="93"/>
      <c r="Y144" s="39"/>
      <c r="Z144" s="39"/>
      <c r="AA144" s="39"/>
      <c r="AB144" s="39"/>
      <c r="AC144" s="39"/>
      <c r="AD144" s="39"/>
      <c r="AE144" s="39"/>
      <c r="AT144" s="18" t="s">
        <v>192</v>
      </c>
      <c r="AU144" s="18" t="s">
        <v>82</v>
      </c>
    </row>
    <row r="145" s="12" customFormat="1" ht="22.8" customHeight="1">
      <c r="A145" s="12"/>
      <c r="B145" s="216"/>
      <c r="C145" s="217"/>
      <c r="D145" s="218" t="s">
        <v>74</v>
      </c>
      <c r="E145" s="231" t="s">
        <v>2889</v>
      </c>
      <c r="F145" s="231" t="s">
        <v>2890</v>
      </c>
      <c r="G145" s="217"/>
      <c r="H145" s="217"/>
      <c r="I145" s="220"/>
      <c r="J145" s="220"/>
      <c r="K145" s="232">
        <f>BK145</f>
        <v>0</v>
      </c>
      <c r="L145" s="217"/>
      <c r="M145" s="222"/>
      <c r="N145" s="223"/>
      <c r="O145" s="224"/>
      <c r="P145" s="224"/>
      <c r="Q145" s="225">
        <f>SUM(Q146:Q148)</f>
        <v>0</v>
      </c>
      <c r="R145" s="225">
        <f>SUM(R146:R148)</f>
        <v>0</v>
      </c>
      <c r="S145" s="224"/>
      <c r="T145" s="226">
        <f>SUM(T146:T148)</f>
        <v>0</v>
      </c>
      <c r="U145" s="224"/>
      <c r="V145" s="226">
        <f>SUM(V146:V148)</f>
        <v>0</v>
      </c>
      <c r="W145" s="224"/>
      <c r="X145" s="227">
        <f>SUM(X146:X148)</f>
        <v>0</v>
      </c>
      <c r="Y145" s="12"/>
      <c r="Z145" s="12"/>
      <c r="AA145" s="12"/>
      <c r="AB145" s="12"/>
      <c r="AC145" s="12"/>
      <c r="AD145" s="12"/>
      <c r="AE145" s="12"/>
      <c r="AR145" s="228" t="s">
        <v>226</v>
      </c>
      <c r="AT145" s="229" t="s">
        <v>74</v>
      </c>
      <c r="AU145" s="229" t="s">
        <v>82</v>
      </c>
      <c r="AY145" s="228" t="s">
        <v>182</v>
      </c>
      <c r="BK145" s="230">
        <f>SUM(BK146:BK148)</f>
        <v>0</v>
      </c>
    </row>
    <row r="146" s="2" customFormat="1" ht="37.8" customHeight="1">
      <c r="A146" s="39"/>
      <c r="B146" s="40"/>
      <c r="C146" s="233" t="s">
        <v>267</v>
      </c>
      <c r="D146" s="233" t="s">
        <v>185</v>
      </c>
      <c r="E146" s="234" t="s">
        <v>2891</v>
      </c>
      <c r="F146" s="235" t="s">
        <v>2892</v>
      </c>
      <c r="G146" s="236" t="s">
        <v>2893</v>
      </c>
      <c r="H146" s="237">
        <v>0.024</v>
      </c>
      <c r="I146" s="238"/>
      <c r="J146" s="238"/>
      <c r="K146" s="239">
        <f>ROUND(P146*H146,2)</f>
        <v>0</v>
      </c>
      <c r="L146" s="235" t="s">
        <v>2894</v>
      </c>
      <c r="M146" s="45"/>
      <c r="N146" s="240" t="s">
        <v>1</v>
      </c>
      <c r="O146" s="241" t="s">
        <v>38</v>
      </c>
      <c r="P146" s="242">
        <f>I146+J146</f>
        <v>0</v>
      </c>
      <c r="Q146" s="242">
        <f>ROUND(I146*H146,2)</f>
        <v>0</v>
      </c>
      <c r="R146" s="242">
        <f>ROUND(J146*H146,2)</f>
        <v>0</v>
      </c>
      <c r="S146" s="92"/>
      <c r="T146" s="243">
        <f>S146*H146</f>
        <v>0</v>
      </c>
      <c r="U146" s="243">
        <v>0</v>
      </c>
      <c r="V146" s="243">
        <f>U146*H146</f>
        <v>0</v>
      </c>
      <c r="W146" s="243">
        <v>0</v>
      </c>
      <c r="X146" s="244">
        <f>W146*H146</f>
        <v>0</v>
      </c>
      <c r="Y146" s="39"/>
      <c r="Z146" s="39"/>
      <c r="AA146" s="39"/>
      <c r="AB146" s="39"/>
      <c r="AC146" s="39"/>
      <c r="AD146" s="39"/>
      <c r="AE146" s="39"/>
      <c r="AR146" s="245" t="s">
        <v>2895</v>
      </c>
      <c r="AT146" s="245" t="s">
        <v>185</v>
      </c>
      <c r="AU146" s="245" t="s">
        <v>84</v>
      </c>
      <c r="AY146" s="18" t="s">
        <v>182</v>
      </c>
      <c r="BE146" s="246">
        <f>IF(O146="základní",K146,0)</f>
        <v>0</v>
      </c>
      <c r="BF146" s="246">
        <f>IF(O146="snížená",K146,0)</f>
        <v>0</v>
      </c>
      <c r="BG146" s="246">
        <f>IF(O146="zákl. přenesená",K146,0)</f>
        <v>0</v>
      </c>
      <c r="BH146" s="246">
        <f>IF(O146="sníž. přenesená",K146,0)</f>
        <v>0</v>
      </c>
      <c r="BI146" s="246">
        <f>IF(O146="nulová",K146,0)</f>
        <v>0</v>
      </c>
      <c r="BJ146" s="18" t="s">
        <v>82</v>
      </c>
      <c r="BK146" s="246">
        <f>ROUND(P146*H146,2)</f>
        <v>0</v>
      </c>
      <c r="BL146" s="18" t="s">
        <v>2895</v>
      </c>
      <c r="BM146" s="245" t="s">
        <v>2896</v>
      </c>
    </row>
    <row r="147" s="2" customFormat="1">
      <c r="A147" s="39"/>
      <c r="B147" s="40"/>
      <c r="C147" s="41"/>
      <c r="D147" s="247" t="s">
        <v>192</v>
      </c>
      <c r="E147" s="41"/>
      <c r="F147" s="248" t="s">
        <v>2892</v>
      </c>
      <c r="G147" s="41"/>
      <c r="H147" s="41"/>
      <c r="I147" s="249"/>
      <c r="J147" s="249"/>
      <c r="K147" s="41"/>
      <c r="L147" s="41"/>
      <c r="M147" s="45"/>
      <c r="N147" s="250"/>
      <c r="O147" s="251"/>
      <c r="P147" s="92"/>
      <c r="Q147" s="92"/>
      <c r="R147" s="92"/>
      <c r="S147" s="92"/>
      <c r="T147" s="92"/>
      <c r="U147" s="92"/>
      <c r="V147" s="92"/>
      <c r="W147" s="92"/>
      <c r="X147" s="93"/>
      <c r="Y147" s="39"/>
      <c r="Z147" s="39"/>
      <c r="AA147" s="39"/>
      <c r="AB147" s="39"/>
      <c r="AC147" s="39"/>
      <c r="AD147" s="39"/>
      <c r="AE147" s="39"/>
      <c r="AT147" s="18" t="s">
        <v>192</v>
      </c>
      <c r="AU147" s="18" t="s">
        <v>84</v>
      </c>
    </row>
    <row r="148" s="13" customFormat="1">
      <c r="A148" s="13"/>
      <c r="B148" s="254"/>
      <c r="C148" s="255"/>
      <c r="D148" s="247" t="s">
        <v>196</v>
      </c>
      <c r="E148" s="256" t="s">
        <v>1</v>
      </c>
      <c r="F148" s="257" t="s">
        <v>2897</v>
      </c>
      <c r="G148" s="255"/>
      <c r="H148" s="258">
        <v>0.024</v>
      </c>
      <c r="I148" s="259"/>
      <c r="J148" s="259"/>
      <c r="K148" s="255"/>
      <c r="L148" s="255"/>
      <c r="M148" s="260"/>
      <c r="N148" s="261"/>
      <c r="O148" s="262"/>
      <c r="P148" s="262"/>
      <c r="Q148" s="262"/>
      <c r="R148" s="262"/>
      <c r="S148" s="262"/>
      <c r="T148" s="262"/>
      <c r="U148" s="262"/>
      <c r="V148" s="262"/>
      <c r="W148" s="262"/>
      <c r="X148" s="263"/>
      <c r="Y148" s="13"/>
      <c r="Z148" s="13"/>
      <c r="AA148" s="13"/>
      <c r="AB148" s="13"/>
      <c r="AC148" s="13"/>
      <c r="AD148" s="13"/>
      <c r="AE148" s="13"/>
      <c r="AT148" s="264" t="s">
        <v>196</v>
      </c>
      <c r="AU148" s="264" t="s">
        <v>84</v>
      </c>
      <c r="AV148" s="13" t="s">
        <v>84</v>
      </c>
      <c r="AW148" s="13" t="s">
        <v>5</v>
      </c>
      <c r="AX148" s="13" t="s">
        <v>82</v>
      </c>
      <c r="AY148" s="264" t="s">
        <v>182</v>
      </c>
    </row>
    <row r="149" s="12" customFormat="1" ht="22.8" customHeight="1">
      <c r="A149" s="12"/>
      <c r="B149" s="216"/>
      <c r="C149" s="217"/>
      <c r="D149" s="218" t="s">
        <v>74</v>
      </c>
      <c r="E149" s="231" t="s">
        <v>2898</v>
      </c>
      <c r="F149" s="231" t="s">
        <v>2899</v>
      </c>
      <c r="G149" s="217"/>
      <c r="H149" s="217"/>
      <c r="I149" s="220"/>
      <c r="J149" s="220"/>
      <c r="K149" s="232">
        <f>BK149</f>
        <v>0</v>
      </c>
      <c r="L149" s="217"/>
      <c r="M149" s="222"/>
      <c r="N149" s="223"/>
      <c r="O149" s="224"/>
      <c r="P149" s="224"/>
      <c r="Q149" s="225">
        <f>SUM(Q150:Q152)</f>
        <v>0</v>
      </c>
      <c r="R149" s="225">
        <f>SUM(R150:R152)</f>
        <v>0</v>
      </c>
      <c r="S149" s="224"/>
      <c r="T149" s="226">
        <f>SUM(T150:T152)</f>
        <v>0</v>
      </c>
      <c r="U149" s="224"/>
      <c r="V149" s="226">
        <f>SUM(V150:V152)</f>
        <v>0</v>
      </c>
      <c r="W149" s="224"/>
      <c r="X149" s="227">
        <f>SUM(X150:X152)</f>
        <v>0</v>
      </c>
      <c r="Y149" s="12"/>
      <c r="Z149" s="12"/>
      <c r="AA149" s="12"/>
      <c r="AB149" s="12"/>
      <c r="AC149" s="12"/>
      <c r="AD149" s="12"/>
      <c r="AE149" s="12"/>
      <c r="AR149" s="228" t="s">
        <v>226</v>
      </c>
      <c r="AT149" s="229" t="s">
        <v>74</v>
      </c>
      <c r="AU149" s="229" t="s">
        <v>82</v>
      </c>
      <c r="AY149" s="228" t="s">
        <v>182</v>
      </c>
      <c r="BK149" s="230">
        <f>SUM(BK150:BK152)</f>
        <v>0</v>
      </c>
    </row>
    <row r="150" s="2" customFormat="1" ht="24.15" customHeight="1">
      <c r="A150" s="39"/>
      <c r="B150" s="40"/>
      <c r="C150" s="233" t="s">
        <v>277</v>
      </c>
      <c r="D150" s="233" t="s">
        <v>185</v>
      </c>
      <c r="E150" s="234" t="s">
        <v>2900</v>
      </c>
      <c r="F150" s="235" t="s">
        <v>2901</v>
      </c>
      <c r="G150" s="236" t="s">
        <v>236</v>
      </c>
      <c r="H150" s="237">
        <v>1</v>
      </c>
      <c r="I150" s="238"/>
      <c r="J150" s="238"/>
      <c r="K150" s="239">
        <f>ROUND(P150*H150,2)</f>
        <v>0</v>
      </c>
      <c r="L150" s="235" t="s">
        <v>189</v>
      </c>
      <c r="M150" s="45"/>
      <c r="N150" s="240" t="s">
        <v>1</v>
      </c>
      <c r="O150" s="241" t="s">
        <v>38</v>
      </c>
      <c r="P150" s="242">
        <f>I150+J150</f>
        <v>0</v>
      </c>
      <c r="Q150" s="242">
        <f>ROUND(I150*H150,2)</f>
        <v>0</v>
      </c>
      <c r="R150" s="242">
        <f>ROUND(J150*H150,2)</f>
        <v>0</v>
      </c>
      <c r="S150" s="92"/>
      <c r="T150" s="243">
        <f>S150*H150</f>
        <v>0</v>
      </c>
      <c r="U150" s="243">
        <v>0</v>
      </c>
      <c r="V150" s="243">
        <f>U150*H150</f>
        <v>0</v>
      </c>
      <c r="W150" s="243">
        <v>0</v>
      </c>
      <c r="X150" s="244">
        <f>W150*H150</f>
        <v>0</v>
      </c>
      <c r="Y150" s="39"/>
      <c r="Z150" s="39"/>
      <c r="AA150" s="39"/>
      <c r="AB150" s="39"/>
      <c r="AC150" s="39"/>
      <c r="AD150" s="39"/>
      <c r="AE150" s="39"/>
      <c r="AR150" s="245" t="s">
        <v>2895</v>
      </c>
      <c r="AT150" s="245" t="s">
        <v>185</v>
      </c>
      <c r="AU150" s="245" t="s">
        <v>84</v>
      </c>
      <c r="AY150" s="18" t="s">
        <v>182</v>
      </c>
      <c r="BE150" s="246">
        <f>IF(O150="základní",K150,0)</f>
        <v>0</v>
      </c>
      <c r="BF150" s="246">
        <f>IF(O150="snížená",K150,0)</f>
        <v>0</v>
      </c>
      <c r="BG150" s="246">
        <f>IF(O150="zákl. přenesená",K150,0)</f>
        <v>0</v>
      </c>
      <c r="BH150" s="246">
        <f>IF(O150="sníž. přenesená",K150,0)</f>
        <v>0</v>
      </c>
      <c r="BI150" s="246">
        <f>IF(O150="nulová",K150,0)</f>
        <v>0</v>
      </c>
      <c r="BJ150" s="18" t="s">
        <v>82</v>
      </c>
      <c r="BK150" s="246">
        <f>ROUND(P150*H150,2)</f>
        <v>0</v>
      </c>
      <c r="BL150" s="18" t="s">
        <v>2895</v>
      </c>
      <c r="BM150" s="245" t="s">
        <v>2902</v>
      </c>
    </row>
    <row r="151" s="2" customFormat="1">
      <c r="A151" s="39"/>
      <c r="B151" s="40"/>
      <c r="C151" s="41"/>
      <c r="D151" s="247" t="s">
        <v>192</v>
      </c>
      <c r="E151" s="41"/>
      <c r="F151" s="248" t="s">
        <v>2901</v>
      </c>
      <c r="G151" s="41"/>
      <c r="H151" s="41"/>
      <c r="I151" s="249"/>
      <c r="J151" s="249"/>
      <c r="K151" s="41"/>
      <c r="L151" s="41"/>
      <c r="M151" s="45"/>
      <c r="N151" s="250"/>
      <c r="O151" s="251"/>
      <c r="P151" s="92"/>
      <c r="Q151" s="92"/>
      <c r="R151" s="92"/>
      <c r="S151" s="92"/>
      <c r="T151" s="92"/>
      <c r="U151" s="92"/>
      <c r="V151" s="92"/>
      <c r="W151" s="92"/>
      <c r="X151" s="93"/>
      <c r="Y151" s="39"/>
      <c r="Z151" s="39"/>
      <c r="AA151" s="39"/>
      <c r="AB151" s="39"/>
      <c r="AC151" s="39"/>
      <c r="AD151" s="39"/>
      <c r="AE151" s="39"/>
      <c r="AT151" s="18" t="s">
        <v>192</v>
      </c>
      <c r="AU151" s="18" t="s">
        <v>84</v>
      </c>
    </row>
    <row r="152" s="2" customFormat="1">
      <c r="A152" s="39"/>
      <c r="B152" s="40"/>
      <c r="C152" s="41"/>
      <c r="D152" s="252" t="s">
        <v>194</v>
      </c>
      <c r="E152" s="41"/>
      <c r="F152" s="253" t="s">
        <v>2903</v>
      </c>
      <c r="G152" s="41"/>
      <c r="H152" s="41"/>
      <c r="I152" s="249"/>
      <c r="J152" s="249"/>
      <c r="K152" s="41"/>
      <c r="L152" s="41"/>
      <c r="M152" s="45"/>
      <c r="N152" s="250"/>
      <c r="O152" s="251"/>
      <c r="P152" s="92"/>
      <c r="Q152" s="92"/>
      <c r="R152" s="92"/>
      <c r="S152" s="92"/>
      <c r="T152" s="92"/>
      <c r="U152" s="92"/>
      <c r="V152" s="92"/>
      <c r="W152" s="92"/>
      <c r="X152" s="93"/>
      <c r="Y152" s="39"/>
      <c r="Z152" s="39"/>
      <c r="AA152" s="39"/>
      <c r="AB152" s="39"/>
      <c r="AC152" s="39"/>
      <c r="AD152" s="39"/>
      <c r="AE152" s="39"/>
      <c r="AT152" s="18" t="s">
        <v>194</v>
      </c>
      <c r="AU152" s="18" t="s">
        <v>84</v>
      </c>
    </row>
    <row r="153" s="12" customFormat="1" ht="22.8" customHeight="1">
      <c r="A153" s="12"/>
      <c r="B153" s="216"/>
      <c r="C153" s="217"/>
      <c r="D153" s="218" t="s">
        <v>74</v>
      </c>
      <c r="E153" s="231" t="s">
        <v>2904</v>
      </c>
      <c r="F153" s="231" t="s">
        <v>2905</v>
      </c>
      <c r="G153" s="217"/>
      <c r="H153" s="217"/>
      <c r="I153" s="220"/>
      <c r="J153" s="220"/>
      <c r="K153" s="232">
        <f>BK153</f>
        <v>0</v>
      </c>
      <c r="L153" s="217"/>
      <c r="M153" s="222"/>
      <c r="N153" s="223"/>
      <c r="O153" s="224"/>
      <c r="P153" s="224"/>
      <c r="Q153" s="225">
        <f>SUM(Q154:Q161)</f>
        <v>0</v>
      </c>
      <c r="R153" s="225">
        <f>SUM(R154:R161)</f>
        <v>0</v>
      </c>
      <c r="S153" s="224"/>
      <c r="T153" s="226">
        <f>SUM(T154:T161)</f>
        <v>0</v>
      </c>
      <c r="U153" s="224"/>
      <c r="V153" s="226">
        <f>SUM(V154:V161)</f>
        <v>0</v>
      </c>
      <c r="W153" s="224"/>
      <c r="X153" s="227">
        <f>SUM(X154:X161)</f>
        <v>0</v>
      </c>
      <c r="Y153" s="12"/>
      <c r="Z153" s="12"/>
      <c r="AA153" s="12"/>
      <c r="AB153" s="12"/>
      <c r="AC153" s="12"/>
      <c r="AD153" s="12"/>
      <c r="AE153" s="12"/>
      <c r="AR153" s="228" t="s">
        <v>226</v>
      </c>
      <c r="AT153" s="229" t="s">
        <v>74</v>
      </c>
      <c r="AU153" s="229" t="s">
        <v>82</v>
      </c>
      <c r="AY153" s="228" t="s">
        <v>182</v>
      </c>
      <c r="BK153" s="230">
        <f>SUM(BK154:BK161)</f>
        <v>0</v>
      </c>
    </row>
    <row r="154" s="2" customFormat="1" ht="24.15" customHeight="1">
      <c r="A154" s="39"/>
      <c r="B154" s="40"/>
      <c r="C154" s="233" t="s">
        <v>284</v>
      </c>
      <c r="D154" s="233" t="s">
        <v>185</v>
      </c>
      <c r="E154" s="234" t="s">
        <v>2906</v>
      </c>
      <c r="F154" s="235" t="s">
        <v>2907</v>
      </c>
      <c r="G154" s="236" t="s">
        <v>236</v>
      </c>
      <c r="H154" s="237">
        <v>1</v>
      </c>
      <c r="I154" s="238"/>
      <c r="J154" s="238"/>
      <c r="K154" s="239">
        <f>ROUND(P154*H154,2)</f>
        <v>0</v>
      </c>
      <c r="L154" s="235" t="s">
        <v>189</v>
      </c>
      <c r="M154" s="45"/>
      <c r="N154" s="240" t="s">
        <v>1</v>
      </c>
      <c r="O154" s="241" t="s">
        <v>38</v>
      </c>
      <c r="P154" s="242">
        <f>I154+J154</f>
        <v>0</v>
      </c>
      <c r="Q154" s="242">
        <f>ROUND(I154*H154,2)</f>
        <v>0</v>
      </c>
      <c r="R154" s="242">
        <f>ROUND(J154*H154,2)</f>
        <v>0</v>
      </c>
      <c r="S154" s="92"/>
      <c r="T154" s="243">
        <f>S154*H154</f>
        <v>0</v>
      </c>
      <c r="U154" s="243">
        <v>0</v>
      </c>
      <c r="V154" s="243">
        <f>U154*H154</f>
        <v>0</v>
      </c>
      <c r="W154" s="243">
        <v>0</v>
      </c>
      <c r="X154" s="244">
        <f>W154*H154</f>
        <v>0</v>
      </c>
      <c r="Y154" s="39"/>
      <c r="Z154" s="39"/>
      <c r="AA154" s="39"/>
      <c r="AB154" s="39"/>
      <c r="AC154" s="39"/>
      <c r="AD154" s="39"/>
      <c r="AE154" s="39"/>
      <c r="AR154" s="245" t="s">
        <v>2895</v>
      </c>
      <c r="AT154" s="245" t="s">
        <v>185</v>
      </c>
      <c r="AU154" s="245" t="s">
        <v>84</v>
      </c>
      <c r="AY154" s="18" t="s">
        <v>182</v>
      </c>
      <c r="BE154" s="246">
        <f>IF(O154="základní",K154,0)</f>
        <v>0</v>
      </c>
      <c r="BF154" s="246">
        <f>IF(O154="snížená",K154,0)</f>
        <v>0</v>
      </c>
      <c r="BG154" s="246">
        <f>IF(O154="zákl. přenesená",K154,0)</f>
        <v>0</v>
      </c>
      <c r="BH154" s="246">
        <f>IF(O154="sníž. přenesená",K154,0)</f>
        <v>0</v>
      </c>
      <c r="BI154" s="246">
        <f>IF(O154="nulová",K154,0)</f>
        <v>0</v>
      </c>
      <c r="BJ154" s="18" t="s">
        <v>82</v>
      </c>
      <c r="BK154" s="246">
        <f>ROUND(P154*H154,2)</f>
        <v>0</v>
      </c>
      <c r="BL154" s="18" t="s">
        <v>2895</v>
      </c>
      <c r="BM154" s="245" t="s">
        <v>2908</v>
      </c>
    </row>
    <row r="155" s="2" customFormat="1">
      <c r="A155" s="39"/>
      <c r="B155" s="40"/>
      <c r="C155" s="41"/>
      <c r="D155" s="247" t="s">
        <v>192</v>
      </c>
      <c r="E155" s="41"/>
      <c r="F155" s="248" t="s">
        <v>2907</v>
      </c>
      <c r="G155" s="41"/>
      <c r="H155" s="41"/>
      <c r="I155" s="249"/>
      <c r="J155" s="249"/>
      <c r="K155" s="41"/>
      <c r="L155" s="41"/>
      <c r="M155" s="45"/>
      <c r="N155" s="250"/>
      <c r="O155" s="251"/>
      <c r="P155" s="92"/>
      <c r="Q155" s="92"/>
      <c r="R155" s="92"/>
      <c r="S155" s="92"/>
      <c r="T155" s="92"/>
      <c r="U155" s="92"/>
      <c r="V155" s="92"/>
      <c r="W155" s="92"/>
      <c r="X155" s="93"/>
      <c r="Y155" s="39"/>
      <c r="Z155" s="39"/>
      <c r="AA155" s="39"/>
      <c r="AB155" s="39"/>
      <c r="AC155" s="39"/>
      <c r="AD155" s="39"/>
      <c r="AE155" s="39"/>
      <c r="AT155" s="18" t="s">
        <v>192</v>
      </c>
      <c r="AU155" s="18" t="s">
        <v>84</v>
      </c>
    </row>
    <row r="156" s="2" customFormat="1">
      <c r="A156" s="39"/>
      <c r="B156" s="40"/>
      <c r="C156" s="41"/>
      <c r="D156" s="252" t="s">
        <v>194</v>
      </c>
      <c r="E156" s="41"/>
      <c r="F156" s="253" t="s">
        <v>2909</v>
      </c>
      <c r="G156" s="41"/>
      <c r="H156" s="41"/>
      <c r="I156" s="249"/>
      <c r="J156" s="249"/>
      <c r="K156" s="41"/>
      <c r="L156" s="41"/>
      <c r="M156" s="45"/>
      <c r="N156" s="250"/>
      <c r="O156" s="251"/>
      <c r="P156" s="92"/>
      <c r="Q156" s="92"/>
      <c r="R156" s="92"/>
      <c r="S156" s="92"/>
      <c r="T156" s="92"/>
      <c r="U156" s="92"/>
      <c r="V156" s="92"/>
      <c r="W156" s="92"/>
      <c r="X156" s="93"/>
      <c r="Y156" s="39"/>
      <c r="Z156" s="39"/>
      <c r="AA156" s="39"/>
      <c r="AB156" s="39"/>
      <c r="AC156" s="39"/>
      <c r="AD156" s="39"/>
      <c r="AE156" s="39"/>
      <c r="AT156" s="18" t="s">
        <v>194</v>
      </c>
      <c r="AU156" s="18" t="s">
        <v>84</v>
      </c>
    </row>
    <row r="157" s="2" customFormat="1" ht="24.15" customHeight="1">
      <c r="A157" s="39"/>
      <c r="B157" s="40"/>
      <c r="C157" s="233" t="s">
        <v>9</v>
      </c>
      <c r="D157" s="233" t="s">
        <v>185</v>
      </c>
      <c r="E157" s="234" t="s">
        <v>2910</v>
      </c>
      <c r="F157" s="235" t="s">
        <v>2911</v>
      </c>
      <c r="G157" s="236" t="s">
        <v>236</v>
      </c>
      <c r="H157" s="237">
        <v>1</v>
      </c>
      <c r="I157" s="238"/>
      <c r="J157" s="238"/>
      <c r="K157" s="239">
        <f>ROUND(P157*H157,2)</f>
        <v>0</v>
      </c>
      <c r="L157" s="235" t="s">
        <v>189</v>
      </c>
      <c r="M157" s="45"/>
      <c r="N157" s="240" t="s">
        <v>1</v>
      </c>
      <c r="O157" s="241" t="s">
        <v>38</v>
      </c>
      <c r="P157" s="242">
        <f>I157+J157</f>
        <v>0</v>
      </c>
      <c r="Q157" s="242">
        <f>ROUND(I157*H157,2)</f>
        <v>0</v>
      </c>
      <c r="R157" s="242">
        <f>ROUND(J157*H157,2)</f>
        <v>0</v>
      </c>
      <c r="S157" s="92"/>
      <c r="T157" s="243">
        <f>S157*H157</f>
        <v>0</v>
      </c>
      <c r="U157" s="243">
        <v>0</v>
      </c>
      <c r="V157" s="243">
        <f>U157*H157</f>
        <v>0</v>
      </c>
      <c r="W157" s="243">
        <v>0</v>
      </c>
      <c r="X157" s="244">
        <f>W157*H157</f>
        <v>0</v>
      </c>
      <c r="Y157" s="39"/>
      <c r="Z157" s="39"/>
      <c r="AA157" s="39"/>
      <c r="AB157" s="39"/>
      <c r="AC157" s="39"/>
      <c r="AD157" s="39"/>
      <c r="AE157" s="39"/>
      <c r="AR157" s="245" t="s">
        <v>2895</v>
      </c>
      <c r="AT157" s="245" t="s">
        <v>185</v>
      </c>
      <c r="AU157" s="245" t="s">
        <v>84</v>
      </c>
      <c r="AY157" s="18" t="s">
        <v>182</v>
      </c>
      <c r="BE157" s="246">
        <f>IF(O157="základní",K157,0)</f>
        <v>0</v>
      </c>
      <c r="BF157" s="246">
        <f>IF(O157="snížená",K157,0)</f>
        <v>0</v>
      </c>
      <c r="BG157" s="246">
        <f>IF(O157="zákl. přenesená",K157,0)</f>
        <v>0</v>
      </c>
      <c r="BH157" s="246">
        <f>IF(O157="sníž. přenesená",K157,0)</f>
        <v>0</v>
      </c>
      <c r="BI157" s="246">
        <f>IF(O157="nulová",K157,0)</f>
        <v>0</v>
      </c>
      <c r="BJ157" s="18" t="s">
        <v>82</v>
      </c>
      <c r="BK157" s="246">
        <f>ROUND(P157*H157,2)</f>
        <v>0</v>
      </c>
      <c r="BL157" s="18" t="s">
        <v>2895</v>
      </c>
      <c r="BM157" s="245" t="s">
        <v>2912</v>
      </c>
    </row>
    <row r="158" s="2" customFormat="1">
      <c r="A158" s="39"/>
      <c r="B158" s="40"/>
      <c r="C158" s="41"/>
      <c r="D158" s="247" t="s">
        <v>192</v>
      </c>
      <c r="E158" s="41"/>
      <c r="F158" s="248" t="s">
        <v>2911</v>
      </c>
      <c r="G158" s="41"/>
      <c r="H158" s="41"/>
      <c r="I158" s="249"/>
      <c r="J158" s="249"/>
      <c r="K158" s="41"/>
      <c r="L158" s="41"/>
      <c r="M158" s="45"/>
      <c r="N158" s="250"/>
      <c r="O158" s="251"/>
      <c r="P158" s="92"/>
      <c r="Q158" s="92"/>
      <c r="R158" s="92"/>
      <c r="S158" s="92"/>
      <c r="T158" s="92"/>
      <c r="U158" s="92"/>
      <c r="V158" s="92"/>
      <c r="W158" s="92"/>
      <c r="X158" s="93"/>
      <c r="Y158" s="39"/>
      <c r="Z158" s="39"/>
      <c r="AA158" s="39"/>
      <c r="AB158" s="39"/>
      <c r="AC158" s="39"/>
      <c r="AD158" s="39"/>
      <c r="AE158" s="39"/>
      <c r="AT158" s="18" t="s">
        <v>192</v>
      </c>
      <c r="AU158" s="18" t="s">
        <v>84</v>
      </c>
    </row>
    <row r="159" s="2" customFormat="1">
      <c r="A159" s="39"/>
      <c r="B159" s="40"/>
      <c r="C159" s="41"/>
      <c r="D159" s="252" t="s">
        <v>194</v>
      </c>
      <c r="E159" s="41"/>
      <c r="F159" s="253" t="s">
        <v>2913</v>
      </c>
      <c r="G159" s="41"/>
      <c r="H159" s="41"/>
      <c r="I159" s="249"/>
      <c r="J159" s="249"/>
      <c r="K159" s="41"/>
      <c r="L159" s="41"/>
      <c r="M159" s="45"/>
      <c r="N159" s="250"/>
      <c r="O159" s="251"/>
      <c r="P159" s="92"/>
      <c r="Q159" s="92"/>
      <c r="R159" s="92"/>
      <c r="S159" s="92"/>
      <c r="T159" s="92"/>
      <c r="U159" s="92"/>
      <c r="V159" s="92"/>
      <c r="W159" s="92"/>
      <c r="X159" s="93"/>
      <c r="Y159" s="39"/>
      <c r="Z159" s="39"/>
      <c r="AA159" s="39"/>
      <c r="AB159" s="39"/>
      <c r="AC159" s="39"/>
      <c r="AD159" s="39"/>
      <c r="AE159" s="39"/>
      <c r="AT159" s="18" t="s">
        <v>194</v>
      </c>
      <c r="AU159" s="18" t="s">
        <v>84</v>
      </c>
    </row>
    <row r="160" s="2" customFormat="1" ht="16.5" customHeight="1">
      <c r="A160" s="39"/>
      <c r="B160" s="40"/>
      <c r="C160" s="233" t="s">
        <v>223</v>
      </c>
      <c r="D160" s="233" t="s">
        <v>185</v>
      </c>
      <c r="E160" s="234" t="s">
        <v>2914</v>
      </c>
      <c r="F160" s="235" t="s">
        <v>2915</v>
      </c>
      <c r="G160" s="236" t="s">
        <v>236</v>
      </c>
      <c r="H160" s="237">
        <v>1</v>
      </c>
      <c r="I160" s="238"/>
      <c r="J160" s="238"/>
      <c r="K160" s="239">
        <f>ROUND(P160*H160,2)</f>
        <v>0</v>
      </c>
      <c r="L160" s="235" t="s">
        <v>1</v>
      </c>
      <c r="M160" s="45"/>
      <c r="N160" s="240" t="s">
        <v>1</v>
      </c>
      <c r="O160" s="241" t="s">
        <v>38</v>
      </c>
      <c r="P160" s="242">
        <f>I160+J160</f>
        <v>0</v>
      </c>
      <c r="Q160" s="242">
        <f>ROUND(I160*H160,2)</f>
        <v>0</v>
      </c>
      <c r="R160" s="242">
        <f>ROUND(J160*H160,2)</f>
        <v>0</v>
      </c>
      <c r="S160" s="92"/>
      <c r="T160" s="243">
        <f>S160*H160</f>
        <v>0</v>
      </c>
      <c r="U160" s="243">
        <v>0</v>
      </c>
      <c r="V160" s="243">
        <f>U160*H160</f>
        <v>0</v>
      </c>
      <c r="W160" s="243">
        <v>0</v>
      </c>
      <c r="X160" s="244">
        <f>W160*H160</f>
        <v>0</v>
      </c>
      <c r="Y160" s="39"/>
      <c r="Z160" s="39"/>
      <c r="AA160" s="39"/>
      <c r="AB160" s="39"/>
      <c r="AC160" s="39"/>
      <c r="AD160" s="39"/>
      <c r="AE160" s="39"/>
      <c r="AR160" s="245" t="s">
        <v>2895</v>
      </c>
      <c r="AT160" s="245" t="s">
        <v>185</v>
      </c>
      <c r="AU160" s="245" t="s">
        <v>84</v>
      </c>
      <c r="AY160" s="18" t="s">
        <v>182</v>
      </c>
      <c r="BE160" s="246">
        <f>IF(O160="základní",K160,0)</f>
        <v>0</v>
      </c>
      <c r="BF160" s="246">
        <f>IF(O160="snížená",K160,0)</f>
        <v>0</v>
      </c>
      <c r="BG160" s="246">
        <f>IF(O160="zákl. přenesená",K160,0)</f>
        <v>0</v>
      </c>
      <c r="BH160" s="246">
        <f>IF(O160="sníž. přenesená",K160,0)</f>
        <v>0</v>
      </c>
      <c r="BI160" s="246">
        <f>IF(O160="nulová",K160,0)</f>
        <v>0</v>
      </c>
      <c r="BJ160" s="18" t="s">
        <v>82</v>
      </c>
      <c r="BK160" s="246">
        <f>ROUND(P160*H160,2)</f>
        <v>0</v>
      </c>
      <c r="BL160" s="18" t="s">
        <v>2895</v>
      </c>
      <c r="BM160" s="245" t="s">
        <v>2916</v>
      </c>
    </row>
    <row r="161" s="2" customFormat="1">
      <c r="A161" s="39"/>
      <c r="B161" s="40"/>
      <c r="C161" s="41"/>
      <c r="D161" s="247" t="s">
        <v>192</v>
      </c>
      <c r="E161" s="41"/>
      <c r="F161" s="248" t="s">
        <v>2915</v>
      </c>
      <c r="G161" s="41"/>
      <c r="H161" s="41"/>
      <c r="I161" s="249"/>
      <c r="J161" s="249"/>
      <c r="K161" s="41"/>
      <c r="L161" s="41"/>
      <c r="M161" s="45"/>
      <c r="N161" s="250"/>
      <c r="O161" s="251"/>
      <c r="P161" s="92"/>
      <c r="Q161" s="92"/>
      <c r="R161" s="92"/>
      <c r="S161" s="92"/>
      <c r="T161" s="92"/>
      <c r="U161" s="92"/>
      <c r="V161" s="92"/>
      <c r="W161" s="92"/>
      <c r="X161" s="93"/>
      <c r="Y161" s="39"/>
      <c r="Z161" s="39"/>
      <c r="AA161" s="39"/>
      <c r="AB161" s="39"/>
      <c r="AC161" s="39"/>
      <c r="AD161" s="39"/>
      <c r="AE161" s="39"/>
      <c r="AT161" s="18" t="s">
        <v>192</v>
      </c>
      <c r="AU161" s="18" t="s">
        <v>84</v>
      </c>
    </row>
    <row r="162" s="12" customFormat="1" ht="22.8" customHeight="1">
      <c r="A162" s="12"/>
      <c r="B162" s="216"/>
      <c r="C162" s="217"/>
      <c r="D162" s="218" t="s">
        <v>74</v>
      </c>
      <c r="E162" s="231" t="s">
        <v>2917</v>
      </c>
      <c r="F162" s="231" t="s">
        <v>2918</v>
      </c>
      <c r="G162" s="217"/>
      <c r="H162" s="217"/>
      <c r="I162" s="220"/>
      <c r="J162" s="220"/>
      <c r="K162" s="232">
        <f>BK162</f>
        <v>0</v>
      </c>
      <c r="L162" s="217"/>
      <c r="M162" s="222"/>
      <c r="N162" s="223"/>
      <c r="O162" s="224"/>
      <c r="P162" s="224"/>
      <c r="Q162" s="225">
        <f>SUM(Q163:Q166)</f>
        <v>0</v>
      </c>
      <c r="R162" s="225">
        <f>SUM(R163:R166)</f>
        <v>0</v>
      </c>
      <c r="S162" s="224"/>
      <c r="T162" s="226">
        <f>SUM(T163:T166)</f>
        <v>0</v>
      </c>
      <c r="U162" s="224"/>
      <c r="V162" s="226">
        <f>SUM(V163:V166)</f>
        <v>0</v>
      </c>
      <c r="W162" s="224"/>
      <c r="X162" s="227">
        <f>SUM(X163:X166)</f>
        <v>0</v>
      </c>
      <c r="Y162" s="12"/>
      <c r="Z162" s="12"/>
      <c r="AA162" s="12"/>
      <c r="AB162" s="12"/>
      <c r="AC162" s="12"/>
      <c r="AD162" s="12"/>
      <c r="AE162" s="12"/>
      <c r="AR162" s="228" t="s">
        <v>226</v>
      </c>
      <c r="AT162" s="229" t="s">
        <v>74</v>
      </c>
      <c r="AU162" s="229" t="s">
        <v>82</v>
      </c>
      <c r="AY162" s="228" t="s">
        <v>182</v>
      </c>
      <c r="BK162" s="230">
        <f>SUM(BK163:BK166)</f>
        <v>0</v>
      </c>
    </row>
    <row r="163" s="2" customFormat="1" ht="24.15" customHeight="1">
      <c r="A163" s="39"/>
      <c r="B163" s="40"/>
      <c r="C163" s="233" t="s">
        <v>302</v>
      </c>
      <c r="D163" s="233" t="s">
        <v>185</v>
      </c>
      <c r="E163" s="234" t="s">
        <v>2919</v>
      </c>
      <c r="F163" s="235" t="s">
        <v>2920</v>
      </c>
      <c r="G163" s="236" t="s">
        <v>2921</v>
      </c>
      <c r="H163" s="237">
        <v>0.0089999999999999993</v>
      </c>
      <c r="I163" s="238"/>
      <c r="J163" s="238"/>
      <c r="K163" s="239">
        <f>ROUND(P163*H163,2)</f>
        <v>0</v>
      </c>
      <c r="L163" s="235" t="s">
        <v>189</v>
      </c>
      <c r="M163" s="45"/>
      <c r="N163" s="240" t="s">
        <v>1</v>
      </c>
      <c r="O163" s="241" t="s">
        <v>38</v>
      </c>
      <c r="P163" s="242">
        <f>I163+J163</f>
        <v>0</v>
      </c>
      <c r="Q163" s="242">
        <f>ROUND(I163*H163,2)</f>
        <v>0</v>
      </c>
      <c r="R163" s="242">
        <f>ROUND(J163*H163,2)</f>
        <v>0</v>
      </c>
      <c r="S163" s="92"/>
      <c r="T163" s="243">
        <f>S163*H163</f>
        <v>0</v>
      </c>
      <c r="U163" s="243">
        <v>0</v>
      </c>
      <c r="V163" s="243">
        <f>U163*H163</f>
        <v>0</v>
      </c>
      <c r="W163" s="243">
        <v>0</v>
      </c>
      <c r="X163" s="244">
        <f>W163*H163</f>
        <v>0</v>
      </c>
      <c r="Y163" s="39"/>
      <c r="Z163" s="39"/>
      <c r="AA163" s="39"/>
      <c r="AB163" s="39"/>
      <c r="AC163" s="39"/>
      <c r="AD163" s="39"/>
      <c r="AE163" s="39"/>
      <c r="AR163" s="245" t="s">
        <v>2895</v>
      </c>
      <c r="AT163" s="245" t="s">
        <v>185</v>
      </c>
      <c r="AU163" s="245" t="s">
        <v>84</v>
      </c>
      <c r="AY163" s="18" t="s">
        <v>182</v>
      </c>
      <c r="BE163" s="246">
        <f>IF(O163="základní",K163,0)</f>
        <v>0</v>
      </c>
      <c r="BF163" s="246">
        <f>IF(O163="snížená",K163,0)</f>
        <v>0</v>
      </c>
      <c r="BG163" s="246">
        <f>IF(O163="zákl. přenesená",K163,0)</f>
        <v>0</v>
      </c>
      <c r="BH163" s="246">
        <f>IF(O163="sníž. přenesená",K163,0)</f>
        <v>0</v>
      </c>
      <c r="BI163" s="246">
        <f>IF(O163="nulová",K163,0)</f>
        <v>0</v>
      </c>
      <c r="BJ163" s="18" t="s">
        <v>82</v>
      </c>
      <c r="BK163" s="246">
        <f>ROUND(P163*H163,2)</f>
        <v>0</v>
      </c>
      <c r="BL163" s="18" t="s">
        <v>2895</v>
      </c>
      <c r="BM163" s="245" t="s">
        <v>2922</v>
      </c>
    </row>
    <row r="164" s="2" customFormat="1">
      <c r="A164" s="39"/>
      <c r="B164" s="40"/>
      <c r="C164" s="41"/>
      <c r="D164" s="247" t="s">
        <v>192</v>
      </c>
      <c r="E164" s="41"/>
      <c r="F164" s="248" t="s">
        <v>2920</v>
      </c>
      <c r="G164" s="41"/>
      <c r="H164" s="41"/>
      <c r="I164" s="249"/>
      <c r="J164" s="249"/>
      <c r="K164" s="41"/>
      <c r="L164" s="41"/>
      <c r="M164" s="45"/>
      <c r="N164" s="250"/>
      <c r="O164" s="251"/>
      <c r="P164" s="92"/>
      <c r="Q164" s="92"/>
      <c r="R164" s="92"/>
      <c r="S164" s="92"/>
      <c r="T164" s="92"/>
      <c r="U164" s="92"/>
      <c r="V164" s="92"/>
      <c r="W164" s="92"/>
      <c r="X164" s="93"/>
      <c r="Y164" s="39"/>
      <c r="Z164" s="39"/>
      <c r="AA164" s="39"/>
      <c r="AB164" s="39"/>
      <c r="AC164" s="39"/>
      <c r="AD164" s="39"/>
      <c r="AE164" s="39"/>
      <c r="AT164" s="18" t="s">
        <v>192</v>
      </c>
      <c r="AU164" s="18" t="s">
        <v>84</v>
      </c>
    </row>
    <row r="165" s="2" customFormat="1">
      <c r="A165" s="39"/>
      <c r="B165" s="40"/>
      <c r="C165" s="41"/>
      <c r="D165" s="252" t="s">
        <v>194</v>
      </c>
      <c r="E165" s="41"/>
      <c r="F165" s="253" t="s">
        <v>2923</v>
      </c>
      <c r="G165" s="41"/>
      <c r="H165" s="41"/>
      <c r="I165" s="249"/>
      <c r="J165" s="249"/>
      <c r="K165" s="41"/>
      <c r="L165" s="41"/>
      <c r="M165" s="45"/>
      <c r="N165" s="250"/>
      <c r="O165" s="251"/>
      <c r="P165" s="92"/>
      <c r="Q165" s="92"/>
      <c r="R165" s="92"/>
      <c r="S165" s="92"/>
      <c r="T165" s="92"/>
      <c r="U165" s="92"/>
      <c r="V165" s="92"/>
      <c r="W165" s="92"/>
      <c r="X165" s="93"/>
      <c r="Y165" s="39"/>
      <c r="Z165" s="39"/>
      <c r="AA165" s="39"/>
      <c r="AB165" s="39"/>
      <c r="AC165" s="39"/>
      <c r="AD165" s="39"/>
      <c r="AE165" s="39"/>
      <c r="AT165" s="18" t="s">
        <v>194</v>
      </c>
      <c r="AU165" s="18" t="s">
        <v>84</v>
      </c>
    </row>
    <row r="166" s="13" customFormat="1">
      <c r="A166" s="13"/>
      <c r="B166" s="254"/>
      <c r="C166" s="255"/>
      <c r="D166" s="247" t="s">
        <v>196</v>
      </c>
      <c r="E166" s="256" t="s">
        <v>1</v>
      </c>
      <c r="F166" s="257" t="s">
        <v>2924</v>
      </c>
      <c r="G166" s="255"/>
      <c r="H166" s="258">
        <v>0.0089999999999999993</v>
      </c>
      <c r="I166" s="259"/>
      <c r="J166" s="259"/>
      <c r="K166" s="255"/>
      <c r="L166" s="255"/>
      <c r="M166" s="260"/>
      <c r="N166" s="296"/>
      <c r="O166" s="297"/>
      <c r="P166" s="297"/>
      <c r="Q166" s="297"/>
      <c r="R166" s="297"/>
      <c r="S166" s="297"/>
      <c r="T166" s="297"/>
      <c r="U166" s="297"/>
      <c r="V166" s="297"/>
      <c r="W166" s="297"/>
      <c r="X166" s="298"/>
      <c r="Y166" s="13"/>
      <c r="Z166" s="13"/>
      <c r="AA166" s="13"/>
      <c r="AB166" s="13"/>
      <c r="AC166" s="13"/>
      <c r="AD166" s="13"/>
      <c r="AE166" s="13"/>
      <c r="AT166" s="264" t="s">
        <v>196</v>
      </c>
      <c r="AU166" s="264" t="s">
        <v>84</v>
      </c>
      <c r="AV166" s="13" t="s">
        <v>84</v>
      </c>
      <c r="AW166" s="13" t="s">
        <v>5</v>
      </c>
      <c r="AX166" s="13" t="s">
        <v>82</v>
      </c>
      <c r="AY166" s="264" t="s">
        <v>182</v>
      </c>
    </row>
    <row r="167" s="2" customFormat="1" ht="6.96" customHeight="1">
      <c r="A167" s="39"/>
      <c r="B167" s="67"/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45"/>
      <c r="N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Mp1UdiyyF1D33XF6uFa83G6JqwroDWsFjkNnTIqAHXp3vP51x94mK+r2K1LivWvvrrvjSRMkzGnjiFUujQK75A==" hashValue="SoWAUvlxtDiLGJ+jV46bBvkgK3DbGoCBcsnFZOicp3FOuUoFlM61tPdW6wSBT8pRx/exsQ4gwbfbmUhtcwy4CA==" algorithmName="SHA-512" password="CC35"/>
  <autoFilter ref="C120:L16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52" r:id="rId1" display="https://podminky.urs.cz/item/CS_URS_2023_02/045002000"/>
    <hyperlink ref="F156" r:id="rId2" display="https://podminky.urs.cz/item/CS_URS_2023_02/051002000"/>
    <hyperlink ref="F159" r:id="rId3" display="https://podminky.urs.cz/item/CS_URS_2023_02/056002000"/>
    <hyperlink ref="F165" r:id="rId4" display="https://podminky.urs.cz/item/CS_URS_2023_02/071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51"/>
      <c r="C3" s="152"/>
      <c r="D3" s="152"/>
      <c r="E3" s="152"/>
      <c r="F3" s="152"/>
      <c r="G3" s="152"/>
      <c r="H3" s="21"/>
    </row>
    <row r="4" s="1" customFormat="1" ht="24.96" customHeight="1">
      <c r="B4" s="21"/>
      <c r="C4" s="153" t="s">
        <v>2925</v>
      </c>
      <c r="H4" s="21"/>
    </row>
    <row r="5" s="1" customFormat="1" ht="12" customHeight="1">
      <c r="B5" s="21"/>
      <c r="C5" s="318" t="s">
        <v>14</v>
      </c>
      <c r="D5" s="161" t="s">
        <v>15</v>
      </c>
      <c r="E5" s="1"/>
      <c r="F5" s="1"/>
      <c r="H5" s="21"/>
    </row>
    <row r="6" s="1" customFormat="1" ht="36.96" customHeight="1">
      <c r="B6" s="21"/>
      <c r="C6" s="319" t="s">
        <v>17</v>
      </c>
      <c r="D6" s="320" t="s">
        <v>18</v>
      </c>
      <c r="E6" s="1"/>
      <c r="F6" s="1"/>
      <c r="H6" s="21"/>
    </row>
    <row r="7" s="1" customFormat="1" ht="16.5" customHeight="1">
      <c r="B7" s="21"/>
      <c r="C7" s="155" t="s">
        <v>23</v>
      </c>
      <c r="D7" s="158" t="str">
        <f>'Rekapitulace stavby'!AN8</f>
        <v>24. 7. 2023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4"/>
      <c r="B9" s="321"/>
      <c r="C9" s="322" t="s">
        <v>54</v>
      </c>
      <c r="D9" s="323" t="s">
        <v>55</v>
      </c>
      <c r="E9" s="323" t="s">
        <v>165</v>
      </c>
      <c r="F9" s="324" t="s">
        <v>2926</v>
      </c>
      <c r="G9" s="204"/>
      <c r="H9" s="321"/>
    </row>
    <row r="10" s="2" customFormat="1" ht="26.4" customHeight="1">
      <c r="A10" s="39"/>
      <c r="B10" s="45"/>
      <c r="C10" s="325" t="s">
        <v>2927</v>
      </c>
      <c r="D10" s="325" t="s">
        <v>87</v>
      </c>
      <c r="E10" s="39"/>
      <c r="F10" s="39"/>
      <c r="G10" s="39"/>
      <c r="H10" s="45"/>
    </row>
    <row r="11" s="2" customFormat="1" ht="16.8" customHeight="1">
      <c r="A11" s="39"/>
      <c r="B11" s="45"/>
      <c r="C11" s="326" t="s">
        <v>117</v>
      </c>
      <c r="D11" s="327" t="s">
        <v>118</v>
      </c>
      <c r="E11" s="328" t="s">
        <v>1</v>
      </c>
      <c r="F11" s="329">
        <v>333.57999999999998</v>
      </c>
      <c r="G11" s="39"/>
      <c r="H11" s="45"/>
    </row>
    <row r="12" s="2" customFormat="1" ht="16.8" customHeight="1">
      <c r="A12" s="39"/>
      <c r="B12" s="45"/>
      <c r="C12" s="330" t="s">
        <v>1</v>
      </c>
      <c r="D12" s="330" t="s">
        <v>2928</v>
      </c>
      <c r="E12" s="18" t="s">
        <v>1</v>
      </c>
      <c r="F12" s="331">
        <v>0</v>
      </c>
      <c r="G12" s="39"/>
      <c r="H12" s="45"/>
    </row>
    <row r="13" s="2" customFormat="1" ht="16.8" customHeight="1">
      <c r="A13" s="39"/>
      <c r="B13" s="45"/>
      <c r="C13" s="330" t="s">
        <v>1</v>
      </c>
      <c r="D13" s="330" t="s">
        <v>2929</v>
      </c>
      <c r="E13" s="18" t="s">
        <v>1</v>
      </c>
      <c r="F13" s="331">
        <v>333.57999999999998</v>
      </c>
      <c r="G13" s="39"/>
      <c r="H13" s="45"/>
    </row>
    <row r="14" s="2" customFormat="1" ht="16.8" customHeight="1">
      <c r="A14" s="39"/>
      <c r="B14" s="45"/>
      <c r="C14" s="332" t="s">
        <v>2930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330" t="s">
        <v>186</v>
      </c>
      <c r="D15" s="330" t="s">
        <v>187</v>
      </c>
      <c r="E15" s="18" t="s">
        <v>188</v>
      </c>
      <c r="F15" s="331">
        <v>333.57999999999998</v>
      </c>
      <c r="G15" s="39"/>
      <c r="H15" s="45"/>
    </row>
    <row r="16" s="2" customFormat="1" ht="16.8" customHeight="1">
      <c r="A16" s="39"/>
      <c r="B16" s="45"/>
      <c r="C16" s="330" t="s">
        <v>614</v>
      </c>
      <c r="D16" s="330" t="s">
        <v>615</v>
      </c>
      <c r="E16" s="18" t="s">
        <v>188</v>
      </c>
      <c r="F16" s="331">
        <v>497.70600000000002</v>
      </c>
      <c r="G16" s="39"/>
      <c r="H16" s="45"/>
    </row>
    <row r="17" s="2" customFormat="1" ht="16.8" customHeight="1">
      <c r="A17" s="39"/>
      <c r="B17" s="45"/>
      <c r="C17" s="326" t="s">
        <v>121</v>
      </c>
      <c r="D17" s="327" t="s">
        <v>122</v>
      </c>
      <c r="E17" s="328" t="s">
        <v>1</v>
      </c>
      <c r="F17" s="329">
        <v>1016.05</v>
      </c>
      <c r="G17" s="39"/>
      <c r="H17" s="45"/>
    </row>
    <row r="18" s="2" customFormat="1" ht="16.8" customHeight="1">
      <c r="A18" s="39"/>
      <c r="B18" s="45"/>
      <c r="C18" s="330" t="s">
        <v>1</v>
      </c>
      <c r="D18" s="330" t="s">
        <v>2931</v>
      </c>
      <c r="E18" s="18" t="s">
        <v>1</v>
      </c>
      <c r="F18" s="331">
        <v>0</v>
      </c>
      <c r="G18" s="39"/>
      <c r="H18" s="45"/>
    </row>
    <row r="19" s="2" customFormat="1" ht="16.8" customHeight="1">
      <c r="A19" s="39"/>
      <c r="B19" s="45"/>
      <c r="C19" s="330" t="s">
        <v>1</v>
      </c>
      <c r="D19" s="330" t="s">
        <v>2932</v>
      </c>
      <c r="E19" s="18" t="s">
        <v>1</v>
      </c>
      <c r="F19" s="331">
        <v>35.226999999999997</v>
      </c>
      <c r="G19" s="39"/>
      <c r="H19" s="45"/>
    </row>
    <row r="20" s="2" customFormat="1" ht="16.8" customHeight="1">
      <c r="A20" s="39"/>
      <c r="B20" s="45"/>
      <c r="C20" s="330" t="s">
        <v>1</v>
      </c>
      <c r="D20" s="330" t="s">
        <v>2933</v>
      </c>
      <c r="E20" s="18" t="s">
        <v>1</v>
      </c>
      <c r="F20" s="331">
        <v>56.994</v>
      </c>
      <c r="G20" s="39"/>
      <c r="H20" s="45"/>
    </row>
    <row r="21" s="2" customFormat="1" ht="16.8" customHeight="1">
      <c r="A21" s="39"/>
      <c r="B21" s="45"/>
      <c r="C21" s="330" t="s">
        <v>1</v>
      </c>
      <c r="D21" s="330" t="s">
        <v>2934</v>
      </c>
      <c r="E21" s="18" t="s">
        <v>1</v>
      </c>
      <c r="F21" s="331">
        <v>97.662999999999997</v>
      </c>
      <c r="G21" s="39"/>
      <c r="H21" s="45"/>
    </row>
    <row r="22" s="2" customFormat="1" ht="16.8" customHeight="1">
      <c r="A22" s="39"/>
      <c r="B22" s="45"/>
      <c r="C22" s="330" t="s">
        <v>1</v>
      </c>
      <c r="D22" s="330" t="s">
        <v>2935</v>
      </c>
      <c r="E22" s="18" t="s">
        <v>1</v>
      </c>
      <c r="F22" s="331">
        <v>44.459000000000003</v>
      </c>
      <c r="G22" s="39"/>
      <c r="H22" s="45"/>
    </row>
    <row r="23" s="2" customFormat="1" ht="16.8" customHeight="1">
      <c r="A23" s="39"/>
      <c r="B23" s="45"/>
      <c r="C23" s="330" t="s">
        <v>1</v>
      </c>
      <c r="D23" s="330" t="s">
        <v>2936</v>
      </c>
      <c r="E23" s="18" t="s">
        <v>1</v>
      </c>
      <c r="F23" s="331">
        <v>184.989</v>
      </c>
      <c r="G23" s="39"/>
      <c r="H23" s="45"/>
    </row>
    <row r="24" s="2" customFormat="1" ht="16.8" customHeight="1">
      <c r="A24" s="39"/>
      <c r="B24" s="45"/>
      <c r="C24" s="330" t="s">
        <v>1</v>
      </c>
      <c r="D24" s="330" t="s">
        <v>2937</v>
      </c>
      <c r="E24" s="18" t="s">
        <v>1</v>
      </c>
      <c r="F24" s="331">
        <v>39.219999999999999</v>
      </c>
      <c r="G24" s="39"/>
      <c r="H24" s="45"/>
    </row>
    <row r="25" s="2" customFormat="1" ht="16.8" customHeight="1">
      <c r="A25" s="39"/>
      <c r="B25" s="45"/>
      <c r="C25" s="330" t="s">
        <v>1</v>
      </c>
      <c r="D25" s="330" t="s">
        <v>2938</v>
      </c>
      <c r="E25" s="18" t="s">
        <v>1</v>
      </c>
      <c r="F25" s="331">
        <v>47.231999999999999</v>
      </c>
      <c r="G25" s="39"/>
      <c r="H25" s="45"/>
    </row>
    <row r="26" s="2" customFormat="1" ht="16.8" customHeight="1">
      <c r="A26" s="39"/>
      <c r="B26" s="45"/>
      <c r="C26" s="330" t="s">
        <v>1</v>
      </c>
      <c r="D26" s="330" t="s">
        <v>2939</v>
      </c>
      <c r="E26" s="18" t="s">
        <v>1</v>
      </c>
      <c r="F26" s="331">
        <v>31.074999999999999</v>
      </c>
      <c r="G26" s="39"/>
      <c r="H26" s="45"/>
    </row>
    <row r="27" s="2" customFormat="1" ht="16.8" customHeight="1">
      <c r="A27" s="39"/>
      <c r="B27" s="45"/>
      <c r="C27" s="330" t="s">
        <v>1</v>
      </c>
      <c r="D27" s="330" t="s">
        <v>2940</v>
      </c>
      <c r="E27" s="18" t="s">
        <v>1</v>
      </c>
      <c r="F27" s="331">
        <v>42.893999999999998</v>
      </c>
      <c r="G27" s="39"/>
      <c r="H27" s="45"/>
    </row>
    <row r="28" s="2" customFormat="1" ht="16.8" customHeight="1">
      <c r="A28" s="39"/>
      <c r="B28" s="45"/>
      <c r="C28" s="330" t="s">
        <v>1</v>
      </c>
      <c r="D28" s="330" t="s">
        <v>2941</v>
      </c>
      <c r="E28" s="18" t="s">
        <v>1</v>
      </c>
      <c r="F28" s="331">
        <v>71.608999999999995</v>
      </c>
      <c r="G28" s="39"/>
      <c r="H28" s="45"/>
    </row>
    <row r="29" s="2" customFormat="1" ht="16.8" customHeight="1">
      <c r="A29" s="39"/>
      <c r="B29" s="45"/>
      <c r="C29" s="330" t="s">
        <v>1</v>
      </c>
      <c r="D29" s="330" t="s">
        <v>2942</v>
      </c>
      <c r="E29" s="18" t="s">
        <v>1</v>
      </c>
      <c r="F29" s="331">
        <v>25.706</v>
      </c>
      <c r="G29" s="39"/>
      <c r="H29" s="45"/>
    </row>
    <row r="30" s="2" customFormat="1" ht="16.8" customHeight="1">
      <c r="A30" s="39"/>
      <c r="B30" s="45"/>
      <c r="C30" s="330" t="s">
        <v>1</v>
      </c>
      <c r="D30" s="330" t="s">
        <v>2943</v>
      </c>
      <c r="E30" s="18" t="s">
        <v>1</v>
      </c>
      <c r="F30" s="331">
        <v>47.201000000000001</v>
      </c>
      <c r="G30" s="39"/>
      <c r="H30" s="45"/>
    </row>
    <row r="31" s="2" customFormat="1" ht="16.8" customHeight="1">
      <c r="A31" s="39"/>
      <c r="B31" s="45"/>
      <c r="C31" s="330" t="s">
        <v>1</v>
      </c>
      <c r="D31" s="330" t="s">
        <v>2944</v>
      </c>
      <c r="E31" s="18" t="s">
        <v>1</v>
      </c>
      <c r="F31" s="331">
        <v>48.807000000000002</v>
      </c>
      <c r="G31" s="39"/>
      <c r="H31" s="45"/>
    </row>
    <row r="32" s="2" customFormat="1" ht="16.8" customHeight="1">
      <c r="A32" s="39"/>
      <c r="B32" s="45"/>
      <c r="C32" s="330" t="s">
        <v>1</v>
      </c>
      <c r="D32" s="330" t="s">
        <v>2945</v>
      </c>
      <c r="E32" s="18" t="s">
        <v>1</v>
      </c>
      <c r="F32" s="331">
        <v>58.723999999999997</v>
      </c>
      <c r="G32" s="39"/>
      <c r="H32" s="45"/>
    </row>
    <row r="33" s="2" customFormat="1" ht="16.8" customHeight="1">
      <c r="A33" s="39"/>
      <c r="B33" s="45"/>
      <c r="C33" s="330" t="s">
        <v>1</v>
      </c>
      <c r="D33" s="330" t="s">
        <v>2946</v>
      </c>
      <c r="E33" s="18" t="s">
        <v>1</v>
      </c>
      <c r="F33" s="331">
        <v>70.329999999999998</v>
      </c>
      <c r="G33" s="39"/>
      <c r="H33" s="45"/>
    </row>
    <row r="34" s="2" customFormat="1" ht="16.8" customHeight="1">
      <c r="A34" s="39"/>
      <c r="B34" s="45"/>
      <c r="C34" s="330" t="s">
        <v>1</v>
      </c>
      <c r="D34" s="330" t="s">
        <v>2947</v>
      </c>
      <c r="E34" s="18" t="s">
        <v>1</v>
      </c>
      <c r="F34" s="331">
        <v>33.560000000000002</v>
      </c>
      <c r="G34" s="39"/>
      <c r="H34" s="45"/>
    </row>
    <row r="35" s="2" customFormat="1" ht="16.8" customHeight="1">
      <c r="A35" s="39"/>
      <c r="B35" s="45"/>
      <c r="C35" s="330" t="s">
        <v>1</v>
      </c>
      <c r="D35" s="330" t="s">
        <v>2948</v>
      </c>
      <c r="E35" s="18" t="s">
        <v>1</v>
      </c>
      <c r="F35" s="331">
        <v>12.576000000000001</v>
      </c>
      <c r="G35" s="39"/>
      <c r="H35" s="45"/>
    </row>
    <row r="36" s="2" customFormat="1" ht="16.8" customHeight="1">
      <c r="A36" s="39"/>
      <c r="B36" s="45"/>
      <c r="C36" s="330" t="s">
        <v>1</v>
      </c>
      <c r="D36" s="330" t="s">
        <v>2949</v>
      </c>
      <c r="E36" s="18" t="s">
        <v>1</v>
      </c>
      <c r="F36" s="331">
        <v>25.757999999999999</v>
      </c>
      <c r="G36" s="39"/>
      <c r="H36" s="45"/>
    </row>
    <row r="37" s="2" customFormat="1" ht="16.8" customHeight="1">
      <c r="A37" s="39"/>
      <c r="B37" s="45"/>
      <c r="C37" s="330" t="s">
        <v>1</v>
      </c>
      <c r="D37" s="330" t="s">
        <v>2950</v>
      </c>
      <c r="E37" s="18" t="s">
        <v>1</v>
      </c>
      <c r="F37" s="331">
        <v>25.946999999999999</v>
      </c>
      <c r="G37" s="39"/>
      <c r="H37" s="45"/>
    </row>
    <row r="38" s="2" customFormat="1" ht="16.8" customHeight="1">
      <c r="A38" s="39"/>
      <c r="B38" s="45"/>
      <c r="C38" s="330" t="s">
        <v>1</v>
      </c>
      <c r="D38" s="330" t="s">
        <v>2951</v>
      </c>
      <c r="E38" s="18" t="s">
        <v>1</v>
      </c>
      <c r="F38" s="331">
        <v>28.134</v>
      </c>
      <c r="G38" s="39"/>
      <c r="H38" s="45"/>
    </row>
    <row r="39" s="2" customFormat="1" ht="16.8" customHeight="1">
      <c r="A39" s="39"/>
      <c r="B39" s="45"/>
      <c r="C39" s="330" t="s">
        <v>1</v>
      </c>
      <c r="D39" s="330" t="s">
        <v>2952</v>
      </c>
      <c r="E39" s="18" t="s">
        <v>1</v>
      </c>
      <c r="F39" s="331">
        <v>24.003</v>
      </c>
      <c r="G39" s="39"/>
      <c r="H39" s="45"/>
    </row>
    <row r="40" s="2" customFormat="1" ht="16.8" customHeight="1">
      <c r="A40" s="39"/>
      <c r="B40" s="45"/>
      <c r="C40" s="330" t="s">
        <v>1</v>
      </c>
      <c r="D40" s="330" t="s">
        <v>2953</v>
      </c>
      <c r="E40" s="18" t="s">
        <v>1</v>
      </c>
      <c r="F40" s="331">
        <v>12.635999999999999</v>
      </c>
      <c r="G40" s="39"/>
      <c r="H40" s="45"/>
    </row>
    <row r="41" s="2" customFormat="1" ht="16.8" customHeight="1">
      <c r="A41" s="39"/>
      <c r="B41" s="45"/>
      <c r="C41" s="330" t="s">
        <v>1</v>
      </c>
      <c r="D41" s="330" t="s">
        <v>2954</v>
      </c>
      <c r="E41" s="18" t="s">
        <v>1</v>
      </c>
      <c r="F41" s="331">
        <v>12.096</v>
      </c>
      <c r="G41" s="39"/>
      <c r="H41" s="45"/>
    </row>
    <row r="42" s="2" customFormat="1" ht="16.8" customHeight="1">
      <c r="A42" s="39"/>
      <c r="B42" s="45"/>
      <c r="C42" s="330" t="s">
        <v>1</v>
      </c>
      <c r="D42" s="330" t="s">
        <v>2955</v>
      </c>
      <c r="E42" s="18" t="s">
        <v>1</v>
      </c>
      <c r="F42" s="331">
        <v>13.581</v>
      </c>
      <c r="G42" s="39"/>
      <c r="H42" s="45"/>
    </row>
    <row r="43" s="2" customFormat="1" ht="16.8" customHeight="1">
      <c r="A43" s="39"/>
      <c r="B43" s="45"/>
      <c r="C43" s="330" t="s">
        <v>1</v>
      </c>
      <c r="D43" s="330" t="s">
        <v>2956</v>
      </c>
      <c r="E43" s="18" t="s">
        <v>1</v>
      </c>
      <c r="F43" s="331">
        <v>-74.370999999999995</v>
      </c>
      <c r="G43" s="39"/>
      <c r="H43" s="45"/>
    </row>
    <row r="44" s="2" customFormat="1" ht="16.8" customHeight="1">
      <c r="A44" s="39"/>
      <c r="B44" s="45"/>
      <c r="C44" s="330" t="s">
        <v>1</v>
      </c>
      <c r="D44" s="330" t="s">
        <v>208</v>
      </c>
      <c r="E44" s="18" t="s">
        <v>1</v>
      </c>
      <c r="F44" s="331">
        <v>1016.05</v>
      </c>
      <c r="G44" s="39"/>
      <c r="H44" s="45"/>
    </row>
    <row r="45" s="2" customFormat="1" ht="16.8" customHeight="1">
      <c r="A45" s="39"/>
      <c r="B45" s="45"/>
      <c r="C45" s="332" t="s">
        <v>2930</v>
      </c>
      <c r="D45" s="39"/>
      <c r="E45" s="39"/>
      <c r="F45" s="39"/>
      <c r="G45" s="39"/>
      <c r="H45" s="45"/>
    </row>
    <row r="46" s="2" customFormat="1" ht="16.8" customHeight="1">
      <c r="A46" s="39"/>
      <c r="B46" s="45"/>
      <c r="C46" s="330" t="s">
        <v>198</v>
      </c>
      <c r="D46" s="330" t="s">
        <v>199</v>
      </c>
      <c r="E46" s="18" t="s">
        <v>188</v>
      </c>
      <c r="F46" s="331">
        <v>535.76999999999998</v>
      </c>
      <c r="G46" s="39"/>
      <c r="H46" s="45"/>
    </row>
    <row r="47" s="2" customFormat="1" ht="16.8" customHeight="1">
      <c r="A47" s="39"/>
      <c r="B47" s="45"/>
      <c r="C47" s="330" t="s">
        <v>600</v>
      </c>
      <c r="D47" s="330" t="s">
        <v>601</v>
      </c>
      <c r="E47" s="18" t="s">
        <v>188</v>
      </c>
      <c r="F47" s="331">
        <v>118.703</v>
      </c>
      <c r="G47" s="39"/>
      <c r="H47" s="45"/>
    </row>
    <row r="48" s="2" customFormat="1" ht="16.8" customHeight="1">
      <c r="A48" s="39"/>
      <c r="B48" s="45"/>
      <c r="C48" s="330" t="s">
        <v>621</v>
      </c>
      <c r="D48" s="330" t="s">
        <v>622</v>
      </c>
      <c r="E48" s="18" t="s">
        <v>188</v>
      </c>
      <c r="F48" s="331">
        <v>965.24800000000005</v>
      </c>
      <c r="G48" s="39"/>
      <c r="H48" s="45"/>
    </row>
    <row r="49" s="2" customFormat="1" ht="16.8" customHeight="1">
      <c r="A49" s="39"/>
      <c r="B49" s="45"/>
      <c r="C49" s="330" t="s">
        <v>629</v>
      </c>
      <c r="D49" s="330" t="s">
        <v>630</v>
      </c>
      <c r="E49" s="18" t="s">
        <v>188</v>
      </c>
      <c r="F49" s="331">
        <v>50.802999999999997</v>
      </c>
      <c r="G49" s="39"/>
      <c r="H49" s="45"/>
    </row>
    <row r="50" s="2" customFormat="1" ht="16.8" customHeight="1">
      <c r="A50" s="39"/>
      <c r="B50" s="45"/>
      <c r="C50" s="330" t="s">
        <v>636</v>
      </c>
      <c r="D50" s="330" t="s">
        <v>637</v>
      </c>
      <c r="E50" s="18" t="s">
        <v>188</v>
      </c>
      <c r="F50" s="331">
        <v>152.40799999999999</v>
      </c>
      <c r="G50" s="39"/>
      <c r="H50" s="45"/>
    </row>
    <row r="51" s="2" customFormat="1" ht="16.8" customHeight="1">
      <c r="A51" s="39"/>
      <c r="B51" s="45"/>
      <c r="C51" s="330" t="s">
        <v>643</v>
      </c>
      <c r="D51" s="330" t="s">
        <v>644</v>
      </c>
      <c r="E51" s="18" t="s">
        <v>188</v>
      </c>
      <c r="F51" s="331">
        <v>101.605</v>
      </c>
      <c r="G51" s="39"/>
      <c r="H51" s="45"/>
    </row>
    <row r="52" s="2" customFormat="1" ht="16.8" customHeight="1">
      <c r="A52" s="39"/>
      <c r="B52" s="45"/>
      <c r="C52" s="326" t="s">
        <v>125</v>
      </c>
      <c r="D52" s="327" t="s">
        <v>126</v>
      </c>
      <c r="E52" s="328" t="s">
        <v>1</v>
      </c>
      <c r="F52" s="329">
        <v>74.585999999999999</v>
      </c>
      <c r="G52" s="39"/>
      <c r="H52" s="45"/>
    </row>
    <row r="53" s="2" customFormat="1" ht="16.8" customHeight="1">
      <c r="A53" s="39"/>
      <c r="B53" s="45"/>
      <c r="C53" s="330" t="s">
        <v>1</v>
      </c>
      <c r="D53" s="330" t="s">
        <v>2957</v>
      </c>
      <c r="E53" s="18" t="s">
        <v>1</v>
      </c>
      <c r="F53" s="331">
        <v>74.585999999999999</v>
      </c>
      <c r="G53" s="39"/>
      <c r="H53" s="45"/>
    </row>
    <row r="54" s="2" customFormat="1" ht="16.8" customHeight="1">
      <c r="A54" s="39"/>
      <c r="B54" s="45"/>
      <c r="C54" s="326" t="s">
        <v>128</v>
      </c>
      <c r="D54" s="327" t="s">
        <v>129</v>
      </c>
      <c r="E54" s="328" t="s">
        <v>1</v>
      </c>
      <c r="F54" s="329">
        <v>74.370999999999995</v>
      </c>
      <c r="G54" s="39"/>
      <c r="H54" s="45"/>
    </row>
    <row r="55" s="2" customFormat="1" ht="16.8" customHeight="1">
      <c r="A55" s="39"/>
      <c r="B55" s="45"/>
      <c r="C55" s="330" t="s">
        <v>1</v>
      </c>
      <c r="D55" s="330" t="s">
        <v>958</v>
      </c>
      <c r="E55" s="18" t="s">
        <v>1</v>
      </c>
      <c r="F55" s="331">
        <v>0</v>
      </c>
      <c r="G55" s="39"/>
      <c r="H55" s="45"/>
    </row>
    <row r="56" s="2" customFormat="1" ht="16.8" customHeight="1">
      <c r="A56" s="39"/>
      <c r="B56" s="45"/>
      <c r="C56" s="330" t="s">
        <v>1</v>
      </c>
      <c r="D56" s="330" t="s">
        <v>1282</v>
      </c>
      <c r="E56" s="18" t="s">
        <v>1</v>
      </c>
      <c r="F56" s="331">
        <v>2.25</v>
      </c>
      <c r="G56" s="39"/>
      <c r="H56" s="45"/>
    </row>
    <row r="57" s="2" customFormat="1" ht="16.8" customHeight="1">
      <c r="A57" s="39"/>
      <c r="B57" s="45"/>
      <c r="C57" s="330" t="s">
        <v>1</v>
      </c>
      <c r="D57" s="330" t="s">
        <v>1283</v>
      </c>
      <c r="E57" s="18" t="s">
        <v>1</v>
      </c>
      <c r="F57" s="331">
        <v>0</v>
      </c>
      <c r="G57" s="39"/>
      <c r="H57" s="45"/>
    </row>
    <row r="58" s="2" customFormat="1" ht="16.8" customHeight="1">
      <c r="A58" s="39"/>
      <c r="B58" s="45"/>
      <c r="C58" s="330" t="s">
        <v>1</v>
      </c>
      <c r="D58" s="330" t="s">
        <v>1285</v>
      </c>
      <c r="E58" s="18" t="s">
        <v>1</v>
      </c>
      <c r="F58" s="331">
        <v>2.25</v>
      </c>
      <c r="G58" s="39"/>
      <c r="H58" s="45"/>
    </row>
    <row r="59" s="2" customFormat="1" ht="16.8" customHeight="1">
      <c r="A59" s="39"/>
      <c r="B59" s="45"/>
      <c r="C59" s="330" t="s">
        <v>1</v>
      </c>
      <c r="D59" s="330" t="s">
        <v>925</v>
      </c>
      <c r="E59" s="18" t="s">
        <v>1</v>
      </c>
      <c r="F59" s="331">
        <v>0</v>
      </c>
      <c r="G59" s="39"/>
      <c r="H59" s="45"/>
    </row>
    <row r="60" s="2" customFormat="1" ht="16.8" customHeight="1">
      <c r="A60" s="39"/>
      <c r="B60" s="45"/>
      <c r="C60" s="330" t="s">
        <v>1</v>
      </c>
      <c r="D60" s="330" t="s">
        <v>1286</v>
      </c>
      <c r="E60" s="18" t="s">
        <v>1</v>
      </c>
      <c r="F60" s="331">
        <v>3.6000000000000001</v>
      </c>
      <c r="G60" s="39"/>
      <c r="H60" s="45"/>
    </row>
    <row r="61" s="2" customFormat="1" ht="16.8" customHeight="1">
      <c r="A61" s="39"/>
      <c r="B61" s="45"/>
      <c r="C61" s="330" t="s">
        <v>1</v>
      </c>
      <c r="D61" s="330" t="s">
        <v>1027</v>
      </c>
      <c r="E61" s="18" t="s">
        <v>1</v>
      </c>
      <c r="F61" s="331">
        <v>0</v>
      </c>
      <c r="G61" s="39"/>
      <c r="H61" s="45"/>
    </row>
    <row r="62" s="2" customFormat="1" ht="16.8" customHeight="1">
      <c r="A62" s="39"/>
      <c r="B62" s="45"/>
      <c r="C62" s="330" t="s">
        <v>1</v>
      </c>
      <c r="D62" s="330" t="s">
        <v>1287</v>
      </c>
      <c r="E62" s="18" t="s">
        <v>1</v>
      </c>
      <c r="F62" s="331">
        <v>6.8099999999999996</v>
      </c>
      <c r="G62" s="39"/>
      <c r="H62" s="45"/>
    </row>
    <row r="63" s="2" customFormat="1" ht="16.8" customHeight="1">
      <c r="A63" s="39"/>
      <c r="B63" s="45"/>
      <c r="C63" s="330" t="s">
        <v>1</v>
      </c>
      <c r="D63" s="330" t="s">
        <v>1288</v>
      </c>
      <c r="E63" s="18" t="s">
        <v>1</v>
      </c>
      <c r="F63" s="331">
        <v>-0.90000000000000002</v>
      </c>
      <c r="G63" s="39"/>
      <c r="H63" s="45"/>
    </row>
    <row r="64" s="2" customFormat="1" ht="16.8" customHeight="1">
      <c r="A64" s="39"/>
      <c r="B64" s="45"/>
      <c r="C64" s="330" t="s">
        <v>1</v>
      </c>
      <c r="D64" s="330" t="s">
        <v>1174</v>
      </c>
      <c r="E64" s="18" t="s">
        <v>1</v>
      </c>
      <c r="F64" s="331">
        <v>0</v>
      </c>
      <c r="G64" s="39"/>
      <c r="H64" s="45"/>
    </row>
    <row r="65" s="2" customFormat="1" ht="16.8" customHeight="1">
      <c r="A65" s="39"/>
      <c r="B65" s="45"/>
      <c r="C65" s="330" t="s">
        <v>1</v>
      </c>
      <c r="D65" s="330" t="s">
        <v>1289</v>
      </c>
      <c r="E65" s="18" t="s">
        <v>1</v>
      </c>
      <c r="F65" s="331">
        <v>21.588000000000001</v>
      </c>
      <c r="G65" s="39"/>
      <c r="H65" s="45"/>
    </row>
    <row r="66" s="2" customFormat="1" ht="16.8" customHeight="1">
      <c r="A66" s="39"/>
      <c r="B66" s="45"/>
      <c r="C66" s="330" t="s">
        <v>1</v>
      </c>
      <c r="D66" s="330" t="s">
        <v>1290</v>
      </c>
      <c r="E66" s="18" t="s">
        <v>1</v>
      </c>
      <c r="F66" s="331">
        <v>-1.6000000000000001</v>
      </c>
      <c r="G66" s="39"/>
      <c r="H66" s="45"/>
    </row>
    <row r="67" s="2" customFormat="1" ht="16.8" customHeight="1">
      <c r="A67" s="39"/>
      <c r="B67" s="45"/>
      <c r="C67" s="330" t="s">
        <v>1</v>
      </c>
      <c r="D67" s="330" t="s">
        <v>1291</v>
      </c>
      <c r="E67" s="18" t="s">
        <v>1</v>
      </c>
      <c r="F67" s="331">
        <v>-1.2</v>
      </c>
      <c r="G67" s="39"/>
      <c r="H67" s="45"/>
    </row>
    <row r="68" s="2" customFormat="1" ht="16.8" customHeight="1">
      <c r="A68" s="39"/>
      <c r="B68" s="45"/>
      <c r="C68" s="330" t="s">
        <v>1</v>
      </c>
      <c r="D68" s="330" t="s">
        <v>1176</v>
      </c>
      <c r="E68" s="18" t="s">
        <v>1</v>
      </c>
      <c r="F68" s="331">
        <v>0</v>
      </c>
      <c r="G68" s="39"/>
      <c r="H68" s="45"/>
    </row>
    <row r="69" s="2" customFormat="1" ht="16.8" customHeight="1">
      <c r="A69" s="39"/>
      <c r="B69" s="45"/>
      <c r="C69" s="330" t="s">
        <v>1</v>
      </c>
      <c r="D69" s="330" t="s">
        <v>1292</v>
      </c>
      <c r="E69" s="18" t="s">
        <v>1</v>
      </c>
      <c r="F69" s="331">
        <v>18.648</v>
      </c>
      <c r="G69" s="39"/>
      <c r="H69" s="45"/>
    </row>
    <row r="70" s="2" customFormat="1" ht="16.8" customHeight="1">
      <c r="A70" s="39"/>
      <c r="B70" s="45"/>
      <c r="C70" s="330" t="s">
        <v>1</v>
      </c>
      <c r="D70" s="330" t="s">
        <v>1290</v>
      </c>
      <c r="E70" s="18" t="s">
        <v>1</v>
      </c>
      <c r="F70" s="331">
        <v>-1.6000000000000001</v>
      </c>
      <c r="G70" s="39"/>
      <c r="H70" s="45"/>
    </row>
    <row r="71" s="2" customFormat="1" ht="16.8" customHeight="1">
      <c r="A71" s="39"/>
      <c r="B71" s="45"/>
      <c r="C71" s="330" t="s">
        <v>1</v>
      </c>
      <c r="D71" s="330" t="s">
        <v>1291</v>
      </c>
      <c r="E71" s="18" t="s">
        <v>1</v>
      </c>
      <c r="F71" s="331">
        <v>-1.2</v>
      </c>
      <c r="G71" s="39"/>
      <c r="H71" s="45"/>
    </row>
    <row r="72" s="2" customFormat="1" ht="16.8" customHeight="1">
      <c r="A72" s="39"/>
      <c r="B72" s="45"/>
      <c r="C72" s="330" t="s">
        <v>1</v>
      </c>
      <c r="D72" s="330" t="s">
        <v>1178</v>
      </c>
      <c r="E72" s="18" t="s">
        <v>1</v>
      </c>
      <c r="F72" s="331">
        <v>0</v>
      </c>
      <c r="G72" s="39"/>
      <c r="H72" s="45"/>
    </row>
    <row r="73" s="2" customFormat="1" ht="16.8" customHeight="1">
      <c r="A73" s="39"/>
      <c r="B73" s="45"/>
      <c r="C73" s="330" t="s">
        <v>1</v>
      </c>
      <c r="D73" s="330" t="s">
        <v>1293</v>
      </c>
      <c r="E73" s="18" t="s">
        <v>1</v>
      </c>
      <c r="F73" s="331">
        <v>7.2000000000000002</v>
      </c>
      <c r="G73" s="39"/>
      <c r="H73" s="45"/>
    </row>
    <row r="74" s="2" customFormat="1" ht="16.8" customHeight="1">
      <c r="A74" s="39"/>
      <c r="B74" s="45"/>
      <c r="C74" s="330" t="s">
        <v>1</v>
      </c>
      <c r="D74" s="330" t="s">
        <v>1288</v>
      </c>
      <c r="E74" s="18" t="s">
        <v>1</v>
      </c>
      <c r="F74" s="331">
        <v>-0.90000000000000002</v>
      </c>
      <c r="G74" s="39"/>
      <c r="H74" s="45"/>
    </row>
    <row r="75" s="2" customFormat="1" ht="16.8" customHeight="1">
      <c r="A75" s="39"/>
      <c r="B75" s="45"/>
      <c r="C75" s="330" t="s">
        <v>1</v>
      </c>
      <c r="D75" s="330" t="s">
        <v>1180</v>
      </c>
      <c r="E75" s="18" t="s">
        <v>1</v>
      </c>
      <c r="F75" s="331">
        <v>0</v>
      </c>
      <c r="G75" s="39"/>
      <c r="H75" s="45"/>
    </row>
    <row r="76" s="2" customFormat="1" ht="16.8" customHeight="1">
      <c r="A76" s="39"/>
      <c r="B76" s="45"/>
      <c r="C76" s="330" t="s">
        <v>1</v>
      </c>
      <c r="D76" s="330" t="s">
        <v>1294</v>
      </c>
      <c r="E76" s="18" t="s">
        <v>1</v>
      </c>
      <c r="F76" s="331">
        <v>7.0800000000000001</v>
      </c>
      <c r="G76" s="39"/>
      <c r="H76" s="45"/>
    </row>
    <row r="77" s="2" customFormat="1" ht="16.8" customHeight="1">
      <c r="A77" s="39"/>
      <c r="B77" s="45"/>
      <c r="C77" s="330" t="s">
        <v>1</v>
      </c>
      <c r="D77" s="330" t="s">
        <v>1288</v>
      </c>
      <c r="E77" s="18" t="s">
        <v>1</v>
      </c>
      <c r="F77" s="331">
        <v>-0.90000000000000002</v>
      </c>
      <c r="G77" s="39"/>
      <c r="H77" s="45"/>
    </row>
    <row r="78" s="2" customFormat="1" ht="16.8" customHeight="1">
      <c r="A78" s="39"/>
      <c r="B78" s="45"/>
      <c r="C78" s="330" t="s">
        <v>1</v>
      </c>
      <c r="D78" s="330" t="s">
        <v>1295</v>
      </c>
      <c r="E78" s="18" t="s">
        <v>1</v>
      </c>
      <c r="F78" s="331">
        <v>7.5</v>
      </c>
      <c r="G78" s="39"/>
      <c r="H78" s="45"/>
    </row>
    <row r="79" s="2" customFormat="1" ht="16.8" customHeight="1">
      <c r="A79" s="39"/>
      <c r="B79" s="45"/>
      <c r="C79" s="330" t="s">
        <v>1</v>
      </c>
      <c r="D79" s="330" t="s">
        <v>1288</v>
      </c>
      <c r="E79" s="18" t="s">
        <v>1</v>
      </c>
      <c r="F79" s="331">
        <v>-0.90000000000000002</v>
      </c>
      <c r="G79" s="39"/>
      <c r="H79" s="45"/>
    </row>
    <row r="80" s="2" customFormat="1" ht="16.8" customHeight="1">
      <c r="A80" s="39"/>
      <c r="B80" s="45"/>
      <c r="C80" s="330" t="s">
        <v>1</v>
      </c>
      <c r="D80" s="330" t="s">
        <v>1296</v>
      </c>
      <c r="E80" s="18" t="s">
        <v>1</v>
      </c>
      <c r="F80" s="331">
        <v>0</v>
      </c>
      <c r="G80" s="39"/>
      <c r="H80" s="45"/>
    </row>
    <row r="81" s="2" customFormat="1" ht="16.8" customHeight="1">
      <c r="A81" s="39"/>
      <c r="B81" s="45"/>
      <c r="C81" s="330" t="s">
        <v>1</v>
      </c>
      <c r="D81" s="330" t="s">
        <v>1297</v>
      </c>
      <c r="E81" s="18" t="s">
        <v>1</v>
      </c>
      <c r="F81" s="331">
        <v>6.6449999999999996</v>
      </c>
      <c r="G81" s="39"/>
      <c r="H81" s="45"/>
    </row>
    <row r="82" s="2" customFormat="1" ht="16.8" customHeight="1">
      <c r="A82" s="39"/>
      <c r="B82" s="45"/>
      <c r="C82" s="330" t="s">
        <v>1</v>
      </c>
      <c r="D82" s="330" t="s">
        <v>208</v>
      </c>
      <c r="E82" s="18" t="s">
        <v>1</v>
      </c>
      <c r="F82" s="331">
        <v>74.370999999999995</v>
      </c>
      <c r="G82" s="39"/>
      <c r="H82" s="45"/>
    </row>
    <row r="83" s="2" customFormat="1" ht="16.8" customHeight="1">
      <c r="A83" s="39"/>
      <c r="B83" s="45"/>
      <c r="C83" s="332" t="s">
        <v>2930</v>
      </c>
      <c r="D83" s="39"/>
      <c r="E83" s="39"/>
      <c r="F83" s="39"/>
      <c r="G83" s="39"/>
      <c r="H83" s="45"/>
    </row>
    <row r="84" s="2" customFormat="1" ht="16.8" customHeight="1">
      <c r="A84" s="39"/>
      <c r="B84" s="45"/>
      <c r="C84" s="330" t="s">
        <v>478</v>
      </c>
      <c r="D84" s="330" t="s">
        <v>479</v>
      </c>
      <c r="E84" s="18" t="s">
        <v>188</v>
      </c>
      <c r="F84" s="331">
        <v>74.370999999999995</v>
      </c>
      <c r="G84" s="39"/>
      <c r="H84" s="45"/>
    </row>
    <row r="85" s="2" customFormat="1" ht="16.8" customHeight="1">
      <c r="A85" s="39"/>
      <c r="B85" s="45"/>
      <c r="C85" s="330" t="s">
        <v>484</v>
      </c>
      <c r="D85" s="330" t="s">
        <v>485</v>
      </c>
      <c r="E85" s="18" t="s">
        <v>416</v>
      </c>
      <c r="F85" s="331">
        <v>78.090000000000003</v>
      </c>
      <c r="G85" s="39"/>
      <c r="H85" s="45"/>
    </row>
    <row r="86" s="2" customFormat="1">
      <c r="A86" s="39"/>
      <c r="B86" s="45"/>
      <c r="C86" s="330" t="s">
        <v>497</v>
      </c>
      <c r="D86" s="330" t="s">
        <v>498</v>
      </c>
      <c r="E86" s="18" t="s">
        <v>188</v>
      </c>
      <c r="F86" s="331">
        <v>74.370999999999995</v>
      </c>
      <c r="G86" s="39"/>
      <c r="H86" s="45"/>
    </row>
    <row r="87" s="2" customFormat="1" ht="16.8" customHeight="1">
      <c r="A87" s="39"/>
      <c r="B87" s="45"/>
      <c r="C87" s="326" t="s">
        <v>2626</v>
      </c>
      <c r="D87" s="327" t="s">
        <v>2627</v>
      </c>
      <c r="E87" s="328" t="s">
        <v>1</v>
      </c>
      <c r="F87" s="329">
        <v>72.439999999999998</v>
      </c>
      <c r="G87" s="39"/>
      <c r="H87" s="45"/>
    </row>
    <row r="88" s="2" customFormat="1" ht="16.8" customHeight="1">
      <c r="A88" s="39"/>
      <c r="B88" s="45"/>
      <c r="C88" s="330" t="s">
        <v>1</v>
      </c>
      <c r="D88" s="330" t="s">
        <v>2628</v>
      </c>
      <c r="E88" s="18" t="s">
        <v>1</v>
      </c>
      <c r="F88" s="331">
        <v>72.439999999999998</v>
      </c>
      <c r="G88" s="39"/>
      <c r="H88" s="45"/>
    </row>
    <row r="89" s="2" customFormat="1" ht="16.8" customHeight="1">
      <c r="A89" s="39"/>
      <c r="B89" s="45"/>
      <c r="C89" s="326" t="s">
        <v>131</v>
      </c>
      <c r="D89" s="327" t="s">
        <v>132</v>
      </c>
      <c r="E89" s="328" t="s">
        <v>1</v>
      </c>
      <c r="F89" s="329">
        <v>200.34</v>
      </c>
      <c r="G89" s="39"/>
      <c r="H89" s="45"/>
    </row>
    <row r="90" s="2" customFormat="1" ht="16.8" customHeight="1">
      <c r="A90" s="39"/>
      <c r="B90" s="45"/>
      <c r="C90" s="330" t="s">
        <v>1</v>
      </c>
      <c r="D90" s="330" t="s">
        <v>2931</v>
      </c>
      <c r="E90" s="18" t="s">
        <v>1</v>
      </c>
      <c r="F90" s="331">
        <v>0</v>
      </c>
      <c r="G90" s="39"/>
      <c r="H90" s="45"/>
    </row>
    <row r="91" s="2" customFormat="1" ht="16.8" customHeight="1">
      <c r="A91" s="39"/>
      <c r="B91" s="45"/>
      <c r="C91" s="330" t="s">
        <v>1</v>
      </c>
      <c r="D91" s="330" t="s">
        <v>2958</v>
      </c>
      <c r="E91" s="18" t="s">
        <v>1</v>
      </c>
      <c r="F91" s="331">
        <v>200.34</v>
      </c>
      <c r="G91" s="39"/>
      <c r="H91" s="45"/>
    </row>
    <row r="92" s="2" customFormat="1" ht="16.8" customHeight="1">
      <c r="A92" s="39"/>
      <c r="B92" s="45"/>
      <c r="C92" s="332" t="s">
        <v>2930</v>
      </c>
      <c r="D92" s="39"/>
      <c r="E92" s="39"/>
      <c r="F92" s="39"/>
      <c r="G92" s="39"/>
      <c r="H92" s="45"/>
    </row>
    <row r="93" s="2" customFormat="1" ht="16.8" customHeight="1">
      <c r="A93" s="39"/>
      <c r="B93" s="45"/>
      <c r="C93" s="330" t="s">
        <v>322</v>
      </c>
      <c r="D93" s="330" t="s">
        <v>323</v>
      </c>
      <c r="E93" s="18" t="s">
        <v>188</v>
      </c>
      <c r="F93" s="331">
        <v>84.590000000000003</v>
      </c>
      <c r="G93" s="39"/>
      <c r="H93" s="45"/>
    </row>
    <row r="94" s="2" customFormat="1" ht="16.8" customHeight="1">
      <c r="A94" s="39"/>
      <c r="B94" s="45"/>
      <c r="C94" s="330" t="s">
        <v>343</v>
      </c>
      <c r="D94" s="330" t="s">
        <v>344</v>
      </c>
      <c r="E94" s="18" t="s">
        <v>188</v>
      </c>
      <c r="F94" s="331">
        <v>204.81999999999999</v>
      </c>
      <c r="G94" s="39"/>
      <c r="H94" s="45"/>
    </row>
    <row r="95" s="2" customFormat="1" ht="16.8" customHeight="1">
      <c r="A95" s="39"/>
      <c r="B95" s="45"/>
      <c r="C95" s="330" t="s">
        <v>356</v>
      </c>
      <c r="D95" s="330" t="s">
        <v>357</v>
      </c>
      <c r="E95" s="18" t="s">
        <v>188</v>
      </c>
      <c r="F95" s="331">
        <v>204.81999999999999</v>
      </c>
      <c r="G95" s="39"/>
      <c r="H95" s="45"/>
    </row>
    <row r="96" s="2" customFormat="1">
      <c r="A96" s="39"/>
      <c r="B96" s="45"/>
      <c r="C96" s="330" t="s">
        <v>369</v>
      </c>
      <c r="D96" s="330" t="s">
        <v>370</v>
      </c>
      <c r="E96" s="18" t="s">
        <v>188</v>
      </c>
      <c r="F96" s="331">
        <v>204.81999999999999</v>
      </c>
      <c r="G96" s="39"/>
      <c r="H96" s="45"/>
    </row>
    <row r="97" s="2" customFormat="1" ht="16.8" customHeight="1">
      <c r="A97" s="39"/>
      <c r="B97" s="45"/>
      <c r="C97" s="330" t="s">
        <v>403</v>
      </c>
      <c r="D97" s="330" t="s">
        <v>404</v>
      </c>
      <c r="E97" s="18" t="s">
        <v>188</v>
      </c>
      <c r="F97" s="331">
        <v>200.34</v>
      </c>
      <c r="G97" s="39"/>
      <c r="H97" s="45"/>
    </row>
    <row r="98" s="2" customFormat="1" ht="16.8" customHeight="1">
      <c r="A98" s="39"/>
      <c r="B98" s="45"/>
      <c r="C98" s="330" t="s">
        <v>414</v>
      </c>
      <c r="D98" s="330" t="s">
        <v>415</v>
      </c>
      <c r="E98" s="18" t="s">
        <v>416</v>
      </c>
      <c r="F98" s="331">
        <v>140.238</v>
      </c>
      <c r="G98" s="39"/>
      <c r="H98" s="45"/>
    </row>
    <row r="99" s="2" customFormat="1" ht="16.8" customHeight="1">
      <c r="A99" s="39"/>
      <c r="B99" s="45"/>
      <c r="C99" s="326" t="s">
        <v>134</v>
      </c>
      <c r="D99" s="327" t="s">
        <v>135</v>
      </c>
      <c r="E99" s="328" t="s">
        <v>1</v>
      </c>
      <c r="F99" s="329">
        <v>4.4800000000000004</v>
      </c>
      <c r="G99" s="39"/>
      <c r="H99" s="45"/>
    </row>
    <row r="100" s="2" customFormat="1" ht="16.8" customHeight="1">
      <c r="A100" s="39"/>
      <c r="B100" s="45"/>
      <c r="C100" s="330" t="s">
        <v>1</v>
      </c>
      <c r="D100" s="330" t="s">
        <v>2931</v>
      </c>
      <c r="E100" s="18" t="s">
        <v>1</v>
      </c>
      <c r="F100" s="331">
        <v>0</v>
      </c>
      <c r="G100" s="39"/>
      <c r="H100" s="45"/>
    </row>
    <row r="101" s="2" customFormat="1" ht="16.8" customHeight="1">
      <c r="A101" s="39"/>
      <c r="B101" s="45"/>
      <c r="C101" s="330" t="s">
        <v>1</v>
      </c>
      <c r="D101" s="330" t="s">
        <v>136</v>
      </c>
      <c r="E101" s="18" t="s">
        <v>1</v>
      </c>
      <c r="F101" s="331">
        <v>4.4800000000000004</v>
      </c>
      <c r="G101" s="39"/>
      <c r="H101" s="45"/>
    </row>
    <row r="102" s="2" customFormat="1" ht="16.8" customHeight="1">
      <c r="A102" s="39"/>
      <c r="B102" s="45"/>
      <c r="C102" s="332" t="s">
        <v>2930</v>
      </c>
      <c r="D102" s="39"/>
      <c r="E102" s="39"/>
      <c r="F102" s="39"/>
      <c r="G102" s="39"/>
      <c r="H102" s="45"/>
    </row>
    <row r="103" s="2" customFormat="1" ht="16.8" customHeight="1">
      <c r="A103" s="39"/>
      <c r="B103" s="45"/>
      <c r="C103" s="330" t="s">
        <v>322</v>
      </c>
      <c r="D103" s="330" t="s">
        <v>323</v>
      </c>
      <c r="E103" s="18" t="s">
        <v>188</v>
      </c>
      <c r="F103" s="331">
        <v>84.590000000000003</v>
      </c>
      <c r="G103" s="39"/>
      <c r="H103" s="45"/>
    </row>
    <row r="104" s="2" customFormat="1" ht="16.8" customHeight="1">
      <c r="A104" s="39"/>
      <c r="B104" s="45"/>
      <c r="C104" s="330" t="s">
        <v>343</v>
      </c>
      <c r="D104" s="330" t="s">
        <v>344</v>
      </c>
      <c r="E104" s="18" t="s">
        <v>188</v>
      </c>
      <c r="F104" s="331">
        <v>204.81999999999999</v>
      </c>
      <c r="G104" s="39"/>
      <c r="H104" s="45"/>
    </row>
    <row r="105" s="2" customFormat="1" ht="16.8" customHeight="1">
      <c r="A105" s="39"/>
      <c r="B105" s="45"/>
      <c r="C105" s="330" t="s">
        <v>356</v>
      </c>
      <c r="D105" s="330" t="s">
        <v>357</v>
      </c>
      <c r="E105" s="18" t="s">
        <v>188</v>
      </c>
      <c r="F105" s="331">
        <v>204.81999999999999</v>
      </c>
      <c r="G105" s="39"/>
      <c r="H105" s="45"/>
    </row>
    <row r="106" s="2" customFormat="1">
      <c r="A106" s="39"/>
      <c r="B106" s="45"/>
      <c r="C106" s="330" t="s">
        <v>369</v>
      </c>
      <c r="D106" s="330" t="s">
        <v>370</v>
      </c>
      <c r="E106" s="18" t="s">
        <v>188</v>
      </c>
      <c r="F106" s="331">
        <v>204.81999999999999</v>
      </c>
      <c r="G106" s="39"/>
      <c r="H106" s="45"/>
    </row>
    <row r="107" s="2" customFormat="1" ht="16.8" customHeight="1">
      <c r="A107" s="39"/>
      <c r="B107" s="45"/>
      <c r="C107" s="330" t="s">
        <v>392</v>
      </c>
      <c r="D107" s="330" t="s">
        <v>393</v>
      </c>
      <c r="E107" s="18" t="s">
        <v>188</v>
      </c>
      <c r="F107" s="331">
        <v>4.4800000000000004</v>
      </c>
      <c r="G107" s="39"/>
      <c r="H107" s="45"/>
    </row>
    <row r="108" s="2" customFormat="1" ht="26.4" customHeight="1">
      <c r="A108" s="39"/>
      <c r="B108" s="45"/>
      <c r="C108" s="325" t="s">
        <v>2959</v>
      </c>
      <c r="D108" s="325" t="s">
        <v>103</v>
      </c>
      <c r="E108" s="39"/>
      <c r="F108" s="39"/>
      <c r="G108" s="39"/>
      <c r="H108" s="45"/>
    </row>
    <row r="109" s="2" customFormat="1" ht="16.8" customHeight="1">
      <c r="A109" s="39"/>
      <c r="B109" s="45"/>
      <c r="C109" s="326" t="s">
        <v>2098</v>
      </c>
      <c r="D109" s="327" t="s">
        <v>2099</v>
      </c>
      <c r="E109" s="328" t="s">
        <v>1</v>
      </c>
      <c r="F109" s="329">
        <v>149.19999999999999</v>
      </c>
      <c r="G109" s="39"/>
      <c r="H109" s="45"/>
    </row>
    <row r="110" s="2" customFormat="1" ht="16.8" customHeight="1">
      <c r="A110" s="39"/>
      <c r="B110" s="45"/>
      <c r="C110" s="330" t="s">
        <v>1</v>
      </c>
      <c r="D110" s="330" t="s">
        <v>2960</v>
      </c>
      <c r="E110" s="18" t="s">
        <v>1</v>
      </c>
      <c r="F110" s="331">
        <v>0</v>
      </c>
      <c r="G110" s="39"/>
      <c r="H110" s="45"/>
    </row>
    <row r="111" s="2" customFormat="1" ht="16.8" customHeight="1">
      <c r="A111" s="39"/>
      <c r="B111" s="45"/>
      <c r="C111" s="330" t="s">
        <v>1</v>
      </c>
      <c r="D111" s="330" t="s">
        <v>2100</v>
      </c>
      <c r="E111" s="18" t="s">
        <v>1</v>
      </c>
      <c r="F111" s="331">
        <v>149.19999999999999</v>
      </c>
      <c r="G111" s="39"/>
      <c r="H111" s="45"/>
    </row>
    <row r="112" s="2" customFormat="1" ht="16.8" customHeight="1">
      <c r="A112" s="39"/>
      <c r="B112" s="45"/>
      <c r="C112" s="332" t="s">
        <v>2930</v>
      </c>
      <c r="D112" s="39"/>
      <c r="E112" s="39"/>
      <c r="F112" s="39"/>
      <c r="G112" s="39"/>
      <c r="H112" s="45"/>
    </row>
    <row r="113" s="2" customFormat="1" ht="16.8" customHeight="1">
      <c r="A113" s="39"/>
      <c r="B113" s="45"/>
      <c r="C113" s="330" t="s">
        <v>2138</v>
      </c>
      <c r="D113" s="330" t="s">
        <v>2139</v>
      </c>
      <c r="E113" s="18" t="s">
        <v>188</v>
      </c>
      <c r="F113" s="331">
        <v>120.62900000000001</v>
      </c>
      <c r="G113" s="39"/>
      <c r="H113" s="45"/>
    </row>
    <row r="114" s="2" customFormat="1">
      <c r="A114" s="39"/>
      <c r="B114" s="45"/>
      <c r="C114" s="330" t="s">
        <v>2150</v>
      </c>
      <c r="D114" s="330" t="s">
        <v>2151</v>
      </c>
      <c r="E114" s="18" t="s">
        <v>188</v>
      </c>
      <c r="F114" s="331">
        <v>442.79700000000003</v>
      </c>
      <c r="G114" s="39"/>
      <c r="H114" s="45"/>
    </row>
    <row r="115" s="2" customFormat="1" ht="16.8" customHeight="1">
      <c r="A115" s="39"/>
      <c r="B115" s="45"/>
      <c r="C115" s="330" t="s">
        <v>2144</v>
      </c>
      <c r="D115" s="330" t="s">
        <v>2145</v>
      </c>
      <c r="E115" s="18" t="s">
        <v>188</v>
      </c>
      <c r="F115" s="331">
        <v>122.941</v>
      </c>
      <c r="G115" s="39"/>
      <c r="H115" s="45"/>
    </row>
    <row r="116" s="2" customFormat="1" ht="16.8" customHeight="1">
      <c r="A116" s="39"/>
      <c r="B116" s="45"/>
      <c r="C116" s="330" t="s">
        <v>2162</v>
      </c>
      <c r="D116" s="330" t="s">
        <v>2163</v>
      </c>
      <c r="E116" s="18" t="s">
        <v>188</v>
      </c>
      <c r="F116" s="331">
        <v>550.12300000000005</v>
      </c>
      <c r="G116" s="39"/>
      <c r="H116" s="45"/>
    </row>
    <row r="117" s="2" customFormat="1" ht="16.8" customHeight="1">
      <c r="A117" s="39"/>
      <c r="B117" s="45"/>
      <c r="C117" s="330" t="s">
        <v>2175</v>
      </c>
      <c r="D117" s="330" t="s">
        <v>2176</v>
      </c>
      <c r="E117" s="18" t="s">
        <v>188</v>
      </c>
      <c r="F117" s="331">
        <v>153.67599999999999</v>
      </c>
      <c r="G117" s="39"/>
      <c r="H117" s="45"/>
    </row>
    <row r="118" s="2" customFormat="1" ht="16.8" customHeight="1">
      <c r="A118" s="39"/>
      <c r="B118" s="45"/>
      <c r="C118" s="330" t="s">
        <v>2181</v>
      </c>
      <c r="D118" s="330" t="s">
        <v>2182</v>
      </c>
      <c r="E118" s="18" t="s">
        <v>188</v>
      </c>
      <c r="F118" s="331">
        <v>153.67599999999999</v>
      </c>
      <c r="G118" s="39"/>
      <c r="H118" s="45"/>
    </row>
    <row r="119" s="2" customFormat="1" ht="16.8" customHeight="1">
      <c r="A119" s="39"/>
      <c r="B119" s="45"/>
      <c r="C119" s="330" t="s">
        <v>2198</v>
      </c>
      <c r="D119" s="330" t="s">
        <v>2199</v>
      </c>
      <c r="E119" s="18" t="s">
        <v>188</v>
      </c>
      <c r="F119" s="331">
        <v>153.67599999999999</v>
      </c>
      <c r="G119" s="39"/>
      <c r="H119" s="45"/>
    </row>
    <row r="120" s="2" customFormat="1">
      <c r="A120" s="39"/>
      <c r="B120" s="45"/>
      <c r="C120" s="330" t="s">
        <v>2214</v>
      </c>
      <c r="D120" s="330" t="s">
        <v>2215</v>
      </c>
      <c r="E120" s="18" t="s">
        <v>188</v>
      </c>
      <c r="F120" s="331">
        <v>153.67599999999999</v>
      </c>
      <c r="G120" s="39"/>
      <c r="H120" s="45"/>
    </row>
    <row r="121" s="2" customFormat="1" ht="16.8" customHeight="1">
      <c r="A121" s="39"/>
      <c r="B121" s="45"/>
      <c r="C121" s="326" t="s">
        <v>2101</v>
      </c>
      <c r="D121" s="327" t="s">
        <v>2102</v>
      </c>
      <c r="E121" s="328" t="s">
        <v>1</v>
      </c>
      <c r="F121" s="329">
        <v>134.21000000000001</v>
      </c>
      <c r="G121" s="39"/>
      <c r="H121" s="45"/>
    </row>
    <row r="122" s="2" customFormat="1" ht="16.8" customHeight="1">
      <c r="A122" s="39"/>
      <c r="B122" s="45"/>
      <c r="C122" s="330" t="s">
        <v>1</v>
      </c>
      <c r="D122" s="330" t="s">
        <v>2960</v>
      </c>
      <c r="E122" s="18" t="s">
        <v>1</v>
      </c>
      <c r="F122" s="331">
        <v>0</v>
      </c>
      <c r="G122" s="39"/>
      <c r="H122" s="45"/>
    </row>
    <row r="123" s="2" customFormat="1" ht="16.8" customHeight="1">
      <c r="A123" s="39"/>
      <c r="B123" s="45"/>
      <c r="C123" s="330" t="s">
        <v>1</v>
      </c>
      <c r="D123" s="330" t="s">
        <v>2103</v>
      </c>
      <c r="E123" s="18" t="s">
        <v>1</v>
      </c>
      <c r="F123" s="331">
        <v>134.21000000000001</v>
      </c>
      <c r="G123" s="39"/>
      <c r="H123" s="45"/>
    </row>
    <row r="124" s="2" customFormat="1" ht="16.8" customHeight="1">
      <c r="A124" s="39"/>
      <c r="B124" s="45"/>
      <c r="C124" s="332" t="s">
        <v>2930</v>
      </c>
      <c r="D124" s="39"/>
      <c r="E124" s="39"/>
      <c r="F124" s="39"/>
      <c r="G124" s="39"/>
      <c r="H124" s="45"/>
    </row>
    <row r="125" s="2" customFormat="1" ht="16.8" customHeight="1">
      <c r="A125" s="39"/>
      <c r="B125" s="45"/>
      <c r="C125" s="330" t="s">
        <v>2126</v>
      </c>
      <c r="D125" s="330" t="s">
        <v>2127</v>
      </c>
      <c r="E125" s="18" t="s">
        <v>188</v>
      </c>
      <c r="F125" s="331">
        <v>199.227</v>
      </c>
      <c r="G125" s="39"/>
      <c r="H125" s="45"/>
    </row>
    <row r="126" s="2" customFormat="1" ht="16.8" customHeight="1">
      <c r="A126" s="39"/>
      <c r="B126" s="45"/>
      <c r="C126" s="330" t="s">
        <v>2138</v>
      </c>
      <c r="D126" s="330" t="s">
        <v>2139</v>
      </c>
      <c r="E126" s="18" t="s">
        <v>188</v>
      </c>
      <c r="F126" s="331">
        <v>120.62900000000001</v>
      </c>
      <c r="G126" s="39"/>
      <c r="H126" s="45"/>
    </row>
    <row r="127" s="2" customFormat="1">
      <c r="A127" s="39"/>
      <c r="B127" s="45"/>
      <c r="C127" s="330" t="s">
        <v>2150</v>
      </c>
      <c r="D127" s="330" t="s">
        <v>2151</v>
      </c>
      <c r="E127" s="18" t="s">
        <v>188</v>
      </c>
      <c r="F127" s="331">
        <v>442.79700000000003</v>
      </c>
      <c r="G127" s="39"/>
      <c r="H127" s="45"/>
    </row>
    <row r="128" s="2" customFormat="1" ht="16.8" customHeight="1">
      <c r="A128" s="39"/>
      <c r="B128" s="45"/>
      <c r="C128" s="330" t="s">
        <v>2162</v>
      </c>
      <c r="D128" s="330" t="s">
        <v>2163</v>
      </c>
      <c r="E128" s="18" t="s">
        <v>188</v>
      </c>
      <c r="F128" s="331">
        <v>550.12300000000005</v>
      </c>
      <c r="G128" s="39"/>
      <c r="H128" s="45"/>
    </row>
    <row r="129" s="2" customFormat="1" ht="16.8" customHeight="1">
      <c r="A129" s="39"/>
      <c r="B129" s="45"/>
      <c r="C129" s="330" t="s">
        <v>2168</v>
      </c>
      <c r="D129" s="330" t="s">
        <v>2169</v>
      </c>
      <c r="E129" s="18" t="s">
        <v>188</v>
      </c>
      <c r="F129" s="331">
        <v>404.23000000000002</v>
      </c>
      <c r="G129" s="39"/>
      <c r="H129" s="45"/>
    </row>
    <row r="130" s="2" customFormat="1" ht="16.8" customHeight="1">
      <c r="A130" s="39"/>
      <c r="B130" s="45"/>
      <c r="C130" s="330" t="s">
        <v>2186</v>
      </c>
      <c r="D130" s="330" t="s">
        <v>2187</v>
      </c>
      <c r="E130" s="18" t="s">
        <v>188</v>
      </c>
      <c r="F130" s="331">
        <v>391.57499999999999</v>
      </c>
      <c r="G130" s="39"/>
      <c r="H130" s="45"/>
    </row>
    <row r="131" s="2" customFormat="1">
      <c r="A131" s="39"/>
      <c r="B131" s="45"/>
      <c r="C131" s="330" t="s">
        <v>2239</v>
      </c>
      <c r="D131" s="330" t="s">
        <v>2240</v>
      </c>
      <c r="E131" s="18" t="s">
        <v>188</v>
      </c>
      <c r="F131" s="331">
        <v>277.29700000000003</v>
      </c>
      <c r="G131" s="39"/>
      <c r="H131" s="45"/>
    </row>
    <row r="132" s="2" customFormat="1" ht="16.8" customHeight="1">
      <c r="A132" s="39"/>
      <c r="B132" s="45"/>
      <c r="C132" s="330" t="s">
        <v>2250</v>
      </c>
      <c r="D132" s="330" t="s">
        <v>2251</v>
      </c>
      <c r="E132" s="18" t="s">
        <v>188</v>
      </c>
      <c r="F132" s="331">
        <v>142.38300000000001</v>
      </c>
      <c r="G132" s="39"/>
      <c r="H132" s="45"/>
    </row>
    <row r="133" s="2" customFormat="1" ht="16.8" customHeight="1">
      <c r="A133" s="39"/>
      <c r="B133" s="45"/>
      <c r="C133" s="326" t="s">
        <v>2104</v>
      </c>
      <c r="D133" s="327" t="s">
        <v>2105</v>
      </c>
      <c r="E133" s="328" t="s">
        <v>1</v>
      </c>
      <c r="F133" s="329">
        <v>135.00999999999999</v>
      </c>
      <c r="G133" s="39"/>
      <c r="H133" s="45"/>
    </row>
    <row r="134" s="2" customFormat="1" ht="16.8" customHeight="1">
      <c r="A134" s="39"/>
      <c r="B134" s="45"/>
      <c r="C134" s="330" t="s">
        <v>1</v>
      </c>
      <c r="D134" s="330" t="s">
        <v>2960</v>
      </c>
      <c r="E134" s="18" t="s">
        <v>1</v>
      </c>
      <c r="F134" s="331">
        <v>0</v>
      </c>
      <c r="G134" s="39"/>
      <c r="H134" s="45"/>
    </row>
    <row r="135" s="2" customFormat="1" ht="16.8" customHeight="1">
      <c r="A135" s="39"/>
      <c r="B135" s="45"/>
      <c r="C135" s="330" t="s">
        <v>1</v>
      </c>
      <c r="D135" s="330" t="s">
        <v>2106</v>
      </c>
      <c r="E135" s="18" t="s">
        <v>1</v>
      </c>
      <c r="F135" s="331">
        <v>135.00999999999999</v>
      </c>
      <c r="G135" s="39"/>
      <c r="H135" s="45"/>
    </row>
    <row r="136" s="2" customFormat="1" ht="16.8" customHeight="1">
      <c r="A136" s="39"/>
      <c r="B136" s="45"/>
      <c r="C136" s="332" t="s">
        <v>2930</v>
      </c>
      <c r="D136" s="39"/>
      <c r="E136" s="39"/>
      <c r="F136" s="39"/>
      <c r="G136" s="39"/>
      <c r="H136" s="45"/>
    </row>
    <row r="137" s="2" customFormat="1" ht="16.8" customHeight="1">
      <c r="A137" s="39"/>
      <c r="B137" s="45"/>
      <c r="C137" s="330" t="s">
        <v>2126</v>
      </c>
      <c r="D137" s="330" t="s">
        <v>2127</v>
      </c>
      <c r="E137" s="18" t="s">
        <v>188</v>
      </c>
      <c r="F137" s="331">
        <v>199.227</v>
      </c>
      <c r="G137" s="39"/>
      <c r="H137" s="45"/>
    </row>
    <row r="138" s="2" customFormat="1">
      <c r="A138" s="39"/>
      <c r="B138" s="45"/>
      <c r="C138" s="330" t="s">
        <v>2150</v>
      </c>
      <c r="D138" s="330" t="s">
        <v>2151</v>
      </c>
      <c r="E138" s="18" t="s">
        <v>188</v>
      </c>
      <c r="F138" s="331">
        <v>442.79700000000003</v>
      </c>
      <c r="G138" s="39"/>
      <c r="H138" s="45"/>
    </row>
    <row r="139" s="2" customFormat="1" ht="16.8" customHeight="1">
      <c r="A139" s="39"/>
      <c r="B139" s="45"/>
      <c r="C139" s="330" t="s">
        <v>2162</v>
      </c>
      <c r="D139" s="330" t="s">
        <v>2163</v>
      </c>
      <c r="E139" s="18" t="s">
        <v>188</v>
      </c>
      <c r="F139" s="331">
        <v>550.12300000000005</v>
      </c>
      <c r="G139" s="39"/>
      <c r="H139" s="45"/>
    </row>
    <row r="140" s="2" customFormat="1" ht="16.8" customHeight="1">
      <c r="A140" s="39"/>
      <c r="B140" s="45"/>
      <c r="C140" s="330" t="s">
        <v>2168</v>
      </c>
      <c r="D140" s="330" t="s">
        <v>2169</v>
      </c>
      <c r="E140" s="18" t="s">
        <v>188</v>
      </c>
      <c r="F140" s="331">
        <v>404.23000000000002</v>
      </c>
      <c r="G140" s="39"/>
      <c r="H140" s="45"/>
    </row>
    <row r="141" s="2" customFormat="1" ht="16.8" customHeight="1">
      <c r="A141" s="39"/>
      <c r="B141" s="45"/>
      <c r="C141" s="330" t="s">
        <v>2186</v>
      </c>
      <c r="D141" s="330" t="s">
        <v>2187</v>
      </c>
      <c r="E141" s="18" t="s">
        <v>188</v>
      </c>
      <c r="F141" s="331">
        <v>391.57499999999999</v>
      </c>
      <c r="G141" s="39"/>
      <c r="H141" s="45"/>
    </row>
    <row r="142" s="2" customFormat="1">
      <c r="A142" s="39"/>
      <c r="B142" s="45"/>
      <c r="C142" s="330" t="s">
        <v>2239</v>
      </c>
      <c r="D142" s="330" t="s">
        <v>2240</v>
      </c>
      <c r="E142" s="18" t="s">
        <v>188</v>
      </c>
      <c r="F142" s="331">
        <v>277.29700000000003</v>
      </c>
      <c r="G142" s="39"/>
      <c r="H142" s="45"/>
    </row>
    <row r="143" s="2" customFormat="1" ht="16.8" customHeight="1">
      <c r="A143" s="39"/>
      <c r="B143" s="45"/>
      <c r="C143" s="330" t="s">
        <v>2245</v>
      </c>
      <c r="D143" s="330" t="s">
        <v>2246</v>
      </c>
      <c r="E143" s="18" t="s">
        <v>188</v>
      </c>
      <c r="F143" s="331">
        <v>143.232</v>
      </c>
      <c r="G143" s="39"/>
      <c r="H143" s="45"/>
    </row>
    <row r="144" s="2" customFormat="1" ht="16.8" customHeight="1">
      <c r="A144" s="39"/>
      <c r="B144" s="45"/>
      <c r="C144" s="326" t="s">
        <v>2107</v>
      </c>
      <c r="D144" s="327" t="s">
        <v>2108</v>
      </c>
      <c r="E144" s="328" t="s">
        <v>1</v>
      </c>
      <c r="F144" s="329">
        <v>6.75</v>
      </c>
      <c r="G144" s="39"/>
      <c r="H144" s="45"/>
    </row>
    <row r="145" s="2" customFormat="1" ht="16.8" customHeight="1">
      <c r="A145" s="39"/>
      <c r="B145" s="45"/>
      <c r="C145" s="330" t="s">
        <v>1</v>
      </c>
      <c r="D145" s="330" t="s">
        <v>2961</v>
      </c>
      <c r="E145" s="18" t="s">
        <v>1</v>
      </c>
      <c r="F145" s="331">
        <v>0</v>
      </c>
      <c r="G145" s="39"/>
      <c r="H145" s="45"/>
    </row>
    <row r="146" s="2" customFormat="1" ht="16.8" customHeight="1">
      <c r="A146" s="39"/>
      <c r="B146" s="45"/>
      <c r="C146" s="330" t="s">
        <v>1</v>
      </c>
      <c r="D146" s="330" t="s">
        <v>2109</v>
      </c>
      <c r="E146" s="18" t="s">
        <v>1</v>
      </c>
      <c r="F146" s="331">
        <v>6.75</v>
      </c>
      <c r="G146" s="39"/>
      <c r="H146" s="45"/>
    </row>
    <row r="147" s="2" customFormat="1" ht="16.8" customHeight="1">
      <c r="A147" s="39"/>
      <c r="B147" s="45"/>
      <c r="C147" s="332" t="s">
        <v>2930</v>
      </c>
      <c r="D147" s="39"/>
      <c r="E147" s="39"/>
      <c r="F147" s="39"/>
      <c r="G147" s="39"/>
      <c r="H147" s="45"/>
    </row>
    <row r="148" s="2" customFormat="1" ht="16.8" customHeight="1">
      <c r="A148" s="39"/>
      <c r="B148" s="45"/>
      <c r="C148" s="330" t="s">
        <v>2138</v>
      </c>
      <c r="D148" s="330" t="s">
        <v>2139</v>
      </c>
      <c r="E148" s="18" t="s">
        <v>188</v>
      </c>
      <c r="F148" s="331">
        <v>120.62900000000001</v>
      </c>
      <c r="G148" s="39"/>
      <c r="H148" s="45"/>
    </row>
    <row r="149" s="2" customFormat="1">
      <c r="A149" s="39"/>
      <c r="B149" s="45"/>
      <c r="C149" s="330" t="s">
        <v>2150</v>
      </c>
      <c r="D149" s="330" t="s">
        <v>2151</v>
      </c>
      <c r="E149" s="18" t="s">
        <v>188</v>
      </c>
      <c r="F149" s="331">
        <v>442.79700000000003</v>
      </c>
      <c r="G149" s="39"/>
      <c r="H149" s="45"/>
    </row>
    <row r="150" s="2" customFormat="1" ht="16.8" customHeight="1">
      <c r="A150" s="39"/>
      <c r="B150" s="45"/>
      <c r="C150" s="330" t="s">
        <v>2162</v>
      </c>
      <c r="D150" s="330" t="s">
        <v>2163</v>
      </c>
      <c r="E150" s="18" t="s">
        <v>188</v>
      </c>
      <c r="F150" s="331">
        <v>550.12300000000005</v>
      </c>
      <c r="G150" s="39"/>
      <c r="H150" s="45"/>
    </row>
    <row r="151" s="2" customFormat="1" ht="16.8" customHeight="1">
      <c r="A151" s="39"/>
      <c r="B151" s="45"/>
      <c r="C151" s="330" t="s">
        <v>2186</v>
      </c>
      <c r="D151" s="330" t="s">
        <v>2187</v>
      </c>
      <c r="E151" s="18" t="s">
        <v>188</v>
      </c>
      <c r="F151" s="331">
        <v>391.57499999999999</v>
      </c>
      <c r="G151" s="39"/>
      <c r="H151" s="45"/>
    </row>
    <row r="152" s="2" customFormat="1" ht="16.8" customHeight="1">
      <c r="A152" s="39"/>
      <c r="B152" s="45"/>
      <c r="C152" s="330" t="s">
        <v>2219</v>
      </c>
      <c r="D152" s="330" t="s">
        <v>2220</v>
      </c>
      <c r="E152" s="18" t="s">
        <v>188</v>
      </c>
      <c r="F152" s="331">
        <v>6.9530000000000003</v>
      </c>
      <c r="G152" s="39"/>
      <c r="H152" s="45"/>
    </row>
    <row r="153" s="2" customFormat="1" ht="16.8" customHeight="1">
      <c r="A153" s="39"/>
      <c r="B153" s="45"/>
      <c r="C153" s="326" t="s">
        <v>2110</v>
      </c>
      <c r="D153" s="327" t="s">
        <v>2111</v>
      </c>
      <c r="E153" s="328" t="s">
        <v>1</v>
      </c>
      <c r="F153" s="329">
        <v>56.529000000000003</v>
      </c>
      <c r="G153" s="39"/>
      <c r="H153" s="45"/>
    </row>
    <row r="154" s="2" customFormat="1" ht="16.8" customHeight="1">
      <c r="A154" s="39"/>
      <c r="B154" s="45"/>
      <c r="C154" s="330" t="s">
        <v>1</v>
      </c>
      <c r="D154" s="330" t="s">
        <v>2961</v>
      </c>
      <c r="E154" s="18" t="s">
        <v>1</v>
      </c>
      <c r="F154" s="331">
        <v>0</v>
      </c>
      <c r="G154" s="39"/>
      <c r="H154" s="45"/>
    </row>
    <row r="155" s="2" customFormat="1" ht="16.8" customHeight="1">
      <c r="A155" s="39"/>
      <c r="B155" s="45"/>
      <c r="C155" s="330" t="s">
        <v>1</v>
      </c>
      <c r="D155" s="330" t="s">
        <v>2962</v>
      </c>
      <c r="E155" s="18" t="s">
        <v>1</v>
      </c>
      <c r="F155" s="331">
        <v>56.529000000000003</v>
      </c>
      <c r="G155" s="39"/>
      <c r="H155" s="45"/>
    </row>
    <row r="156" s="2" customFormat="1" ht="16.8" customHeight="1">
      <c r="A156" s="39"/>
      <c r="B156" s="45"/>
      <c r="C156" s="332" t="s">
        <v>2930</v>
      </c>
      <c r="D156" s="39"/>
      <c r="E156" s="39"/>
      <c r="F156" s="39"/>
      <c r="G156" s="39"/>
      <c r="H156" s="45"/>
    </row>
    <row r="157" s="2" customFormat="1" ht="16.8" customHeight="1">
      <c r="A157" s="39"/>
      <c r="B157" s="45"/>
      <c r="C157" s="330" t="s">
        <v>2156</v>
      </c>
      <c r="D157" s="330" t="s">
        <v>2157</v>
      </c>
      <c r="E157" s="18" t="s">
        <v>416</v>
      </c>
      <c r="F157" s="331">
        <v>58.225000000000001</v>
      </c>
      <c r="G157" s="39"/>
      <c r="H157" s="45"/>
    </row>
    <row r="158" s="2" customFormat="1">
      <c r="A158" s="39"/>
      <c r="B158" s="45"/>
      <c r="C158" s="330" t="s">
        <v>2265</v>
      </c>
      <c r="D158" s="330" t="s">
        <v>2266</v>
      </c>
      <c r="E158" s="18" t="s">
        <v>416</v>
      </c>
      <c r="F158" s="331">
        <v>58.225000000000001</v>
      </c>
      <c r="G158" s="39"/>
      <c r="H158" s="45"/>
    </row>
    <row r="159" s="2" customFormat="1" ht="16.8" customHeight="1">
      <c r="A159" s="39"/>
      <c r="B159" s="45"/>
      <c r="C159" s="326" t="s">
        <v>2113</v>
      </c>
      <c r="D159" s="327" t="s">
        <v>2114</v>
      </c>
      <c r="E159" s="328" t="s">
        <v>1</v>
      </c>
      <c r="F159" s="329">
        <v>104.2</v>
      </c>
      <c r="G159" s="39"/>
      <c r="H159" s="45"/>
    </row>
    <row r="160" s="2" customFormat="1" ht="16.8" customHeight="1">
      <c r="A160" s="39"/>
      <c r="B160" s="45"/>
      <c r="C160" s="330" t="s">
        <v>1</v>
      </c>
      <c r="D160" s="330" t="s">
        <v>2960</v>
      </c>
      <c r="E160" s="18" t="s">
        <v>1</v>
      </c>
      <c r="F160" s="331">
        <v>0</v>
      </c>
      <c r="G160" s="39"/>
      <c r="H160" s="45"/>
    </row>
    <row r="161" s="2" customFormat="1" ht="16.8" customHeight="1">
      <c r="A161" s="39"/>
      <c r="B161" s="45"/>
      <c r="C161" s="330" t="s">
        <v>1</v>
      </c>
      <c r="D161" s="330" t="s">
        <v>2115</v>
      </c>
      <c r="E161" s="18" t="s">
        <v>1</v>
      </c>
      <c r="F161" s="331">
        <v>104.2</v>
      </c>
      <c r="G161" s="39"/>
      <c r="H161" s="45"/>
    </row>
    <row r="162" s="2" customFormat="1" ht="16.8" customHeight="1">
      <c r="A162" s="39"/>
      <c r="B162" s="45"/>
      <c r="C162" s="332" t="s">
        <v>2930</v>
      </c>
      <c r="D162" s="39"/>
      <c r="E162" s="39"/>
      <c r="F162" s="39"/>
      <c r="G162" s="39"/>
      <c r="H162" s="45"/>
    </row>
    <row r="163" s="2" customFormat="1" ht="16.8" customHeight="1">
      <c r="A163" s="39"/>
      <c r="B163" s="45"/>
      <c r="C163" s="330" t="s">
        <v>2132</v>
      </c>
      <c r="D163" s="330" t="s">
        <v>2133</v>
      </c>
      <c r="E163" s="18" t="s">
        <v>188</v>
      </c>
      <c r="F163" s="331">
        <v>107.32599999999999</v>
      </c>
      <c r="G163" s="39"/>
      <c r="H163" s="45"/>
    </row>
    <row r="164" s="2" customFormat="1" ht="16.8" customHeight="1">
      <c r="A164" s="39"/>
      <c r="B164" s="45"/>
      <c r="C164" s="330" t="s">
        <v>2162</v>
      </c>
      <c r="D164" s="330" t="s">
        <v>2163</v>
      </c>
      <c r="E164" s="18" t="s">
        <v>188</v>
      </c>
      <c r="F164" s="331">
        <v>550.12300000000005</v>
      </c>
      <c r="G164" s="39"/>
      <c r="H164" s="45"/>
    </row>
    <row r="165" s="2" customFormat="1" ht="16.8" customHeight="1">
      <c r="A165" s="39"/>
      <c r="B165" s="45"/>
      <c r="C165" s="330" t="s">
        <v>2186</v>
      </c>
      <c r="D165" s="330" t="s">
        <v>2187</v>
      </c>
      <c r="E165" s="18" t="s">
        <v>188</v>
      </c>
      <c r="F165" s="331">
        <v>391.57499999999999</v>
      </c>
      <c r="G165" s="39"/>
      <c r="H165" s="45"/>
    </row>
    <row r="166" s="2" customFormat="1" ht="16.8" customHeight="1">
      <c r="A166" s="39"/>
      <c r="B166" s="45"/>
      <c r="C166" s="330" t="s">
        <v>2226</v>
      </c>
      <c r="D166" s="330" t="s">
        <v>2227</v>
      </c>
      <c r="E166" s="18" t="s">
        <v>188</v>
      </c>
      <c r="F166" s="331">
        <v>107.32599999999999</v>
      </c>
      <c r="G166" s="39"/>
      <c r="H166" s="45"/>
    </row>
    <row r="167" s="2" customFormat="1" ht="16.8" customHeight="1">
      <c r="A167" s="39"/>
      <c r="B167" s="45"/>
      <c r="C167" s="330" t="s">
        <v>2233</v>
      </c>
      <c r="D167" s="330" t="s">
        <v>2234</v>
      </c>
      <c r="E167" s="18" t="s">
        <v>188</v>
      </c>
      <c r="F167" s="331">
        <v>10.628</v>
      </c>
      <c r="G167" s="39"/>
      <c r="H167" s="45"/>
    </row>
    <row r="168" s="2" customFormat="1" ht="16.8" customHeight="1">
      <c r="A168" s="39"/>
      <c r="B168" s="45"/>
      <c r="C168" s="326" t="s">
        <v>2116</v>
      </c>
      <c r="D168" s="327" t="s">
        <v>2117</v>
      </c>
      <c r="E168" s="328" t="s">
        <v>1</v>
      </c>
      <c r="F168" s="329">
        <v>4.7300000000000004</v>
      </c>
      <c r="G168" s="39"/>
      <c r="H168" s="45"/>
    </row>
    <row r="169" s="2" customFormat="1" ht="16.8" customHeight="1">
      <c r="A169" s="39"/>
      <c r="B169" s="45"/>
      <c r="C169" s="330" t="s">
        <v>1</v>
      </c>
      <c r="D169" s="330" t="s">
        <v>2960</v>
      </c>
      <c r="E169" s="18" t="s">
        <v>1</v>
      </c>
      <c r="F169" s="331">
        <v>0</v>
      </c>
      <c r="G169" s="39"/>
      <c r="H169" s="45"/>
    </row>
    <row r="170" s="2" customFormat="1" ht="16.8" customHeight="1">
      <c r="A170" s="39"/>
      <c r="B170" s="45"/>
      <c r="C170" s="330" t="s">
        <v>1</v>
      </c>
      <c r="D170" s="330" t="s">
        <v>2118</v>
      </c>
      <c r="E170" s="18" t="s">
        <v>1</v>
      </c>
      <c r="F170" s="331">
        <v>4.7300000000000004</v>
      </c>
      <c r="G170" s="39"/>
      <c r="H170" s="45"/>
    </row>
    <row r="171" s="2" customFormat="1" ht="16.8" customHeight="1">
      <c r="A171" s="39"/>
      <c r="B171" s="45"/>
      <c r="C171" s="332" t="s">
        <v>2930</v>
      </c>
      <c r="D171" s="39"/>
      <c r="E171" s="39"/>
      <c r="F171" s="39"/>
      <c r="G171" s="39"/>
      <c r="H171" s="45"/>
    </row>
    <row r="172" s="2" customFormat="1" ht="16.8" customHeight="1">
      <c r="A172" s="39"/>
      <c r="B172" s="45"/>
      <c r="C172" s="330" t="s">
        <v>2126</v>
      </c>
      <c r="D172" s="330" t="s">
        <v>2127</v>
      </c>
      <c r="E172" s="18" t="s">
        <v>188</v>
      </c>
      <c r="F172" s="331">
        <v>199.227</v>
      </c>
      <c r="G172" s="39"/>
      <c r="H172" s="45"/>
    </row>
    <row r="173" s="2" customFormat="1">
      <c r="A173" s="39"/>
      <c r="B173" s="45"/>
      <c r="C173" s="330" t="s">
        <v>2150</v>
      </c>
      <c r="D173" s="330" t="s">
        <v>2151</v>
      </c>
      <c r="E173" s="18" t="s">
        <v>188</v>
      </c>
      <c r="F173" s="331">
        <v>442.79700000000003</v>
      </c>
      <c r="G173" s="39"/>
      <c r="H173" s="45"/>
    </row>
    <row r="174" s="2" customFormat="1" ht="16.8" customHeight="1">
      <c r="A174" s="39"/>
      <c r="B174" s="45"/>
      <c r="C174" s="330" t="s">
        <v>2162</v>
      </c>
      <c r="D174" s="330" t="s">
        <v>2163</v>
      </c>
      <c r="E174" s="18" t="s">
        <v>188</v>
      </c>
      <c r="F174" s="331">
        <v>550.12300000000005</v>
      </c>
      <c r="G174" s="39"/>
      <c r="H174" s="45"/>
    </row>
    <row r="175" s="2" customFormat="1" ht="16.8" customHeight="1">
      <c r="A175" s="39"/>
      <c r="B175" s="45"/>
      <c r="C175" s="330" t="s">
        <v>2192</v>
      </c>
      <c r="D175" s="330" t="s">
        <v>2193</v>
      </c>
      <c r="E175" s="18" t="s">
        <v>188</v>
      </c>
      <c r="F175" s="331">
        <v>4.8719999999999999</v>
      </c>
      <c r="G175" s="39"/>
      <c r="H175" s="45"/>
    </row>
    <row r="176" s="2" customFormat="1">
      <c r="A176" s="39"/>
      <c r="B176" s="45"/>
      <c r="C176" s="330" t="s">
        <v>2332</v>
      </c>
      <c r="D176" s="330" t="s">
        <v>2333</v>
      </c>
      <c r="E176" s="18" t="s">
        <v>188</v>
      </c>
      <c r="F176" s="331">
        <v>4.8719999999999999</v>
      </c>
      <c r="G176" s="39"/>
      <c r="H176" s="45"/>
    </row>
    <row r="177" s="2" customFormat="1" ht="16.8" customHeight="1">
      <c r="A177" s="39"/>
      <c r="B177" s="45"/>
      <c r="C177" s="330" t="s">
        <v>2338</v>
      </c>
      <c r="D177" s="330" t="s">
        <v>2339</v>
      </c>
      <c r="E177" s="18" t="s">
        <v>416</v>
      </c>
      <c r="F177" s="331">
        <v>18.416</v>
      </c>
      <c r="G177" s="39"/>
      <c r="H177" s="45"/>
    </row>
    <row r="178" s="2" customFormat="1" ht="16.8" customHeight="1">
      <c r="A178" s="39"/>
      <c r="B178" s="45"/>
      <c r="C178" s="326" t="s">
        <v>2120</v>
      </c>
      <c r="D178" s="327" t="s">
        <v>2121</v>
      </c>
      <c r="E178" s="328" t="s">
        <v>1</v>
      </c>
      <c r="F178" s="329">
        <v>115.30500000000001</v>
      </c>
      <c r="G178" s="39"/>
      <c r="H178" s="45"/>
    </row>
    <row r="179" s="2" customFormat="1" ht="16.8" customHeight="1">
      <c r="A179" s="39"/>
      <c r="B179" s="45"/>
      <c r="C179" s="330" t="s">
        <v>1</v>
      </c>
      <c r="D179" s="330" t="s">
        <v>2963</v>
      </c>
      <c r="E179" s="18" t="s">
        <v>1</v>
      </c>
      <c r="F179" s="331">
        <v>16.5</v>
      </c>
      <c r="G179" s="39"/>
      <c r="H179" s="45"/>
    </row>
    <row r="180" s="2" customFormat="1" ht="16.8" customHeight="1">
      <c r="A180" s="39"/>
      <c r="B180" s="45"/>
      <c r="C180" s="330" t="s">
        <v>1</v>
      </c>
      <c r="D180" s="330" t="s">
        <v>2964</v>
      </c>
      <c r="E180" s="18" t="s">
        <v>1</v>
      </c>
      <c r="F180" s="331">
        <v>55.314</v>
      </c>
      <c r="G180" s="39"/>
      <c r="H180" s="45"/>
    </row>
    <row r="181" s="2" customFormat="1" ht="16.8" customHeight="1">
      <c r="A181" s="39"/>
      <c r="B181" s="45"/>
      <c r="C181" s="330" t="s">
        <v>1</v>
      </c>
      <c r="D181" s="330" t="s">
        <v>2965</v>
      </c>
      <c r="E181" s="18" t="s">
        <v>1</v>
      </c>
      <c r="F181" s="331">
        <v>43.491</v>
      </c>
      <c r="G181" s="39"/>
      <c r="H181" s="45"/>
    </row>
    <row r="182" s="2" customFormat="1" ht="16.8" customHeight="1">
      <c r="A182" s="39"/>
      <c r="B182" s="45"/>
      <c r="C182" s="330" t="s">
        <v>1</v>
      </c>
      <c r="D182" s="330" t="s">
        <v>208</v>
      </c>
      <c r="E182" s="18" t="s">
        <v>1</v>
      </c>
      <c r="F182" s="331">
        <v>115.30500000000001</v>
      </c>
      <c r="G182" s="39"/>
      <c r="H182" s="45"/>
    </row>
    <row r="183" s="2" customFormat="1" ht="16.8" customHeight="1">
      <c r="A183" s="39"/>
      <c r="B183" s="45"/>
      <c r="C183" s="332" t="s">
        <v>2930</v>
      </c>
      <c r="D183" s="39"/>
      <c r="E183" s="39"/>
      <c r="F183" s="39"/>
      <c r="G183" s="39"/>
      <c r="H183" s="45"/>
    </row>
    <row r="184" s="2" customFormat="1" ht="16.8" customHeight="1">
      <c r="A184" s="39"/>
      <c r="B184" s="45"/>
      <c r="C184" s="330" t="s">
        <v>562</v>
      </c>
      <c r="D184" s="330" t="s">
        <v>563</v>
      </c>
      <c r="E184" s="18" t="s">
        <v>416</v>
      </c>
      <c r="F184" s="331">
        <v>115.30500000000001</v>
      </c>
      <c r="G184" s="39"/>
      <c r="H184" s="45"/>
    </row>
    <row r="185" s="2" customFormat="1" ht="26.4" customHeight="1">
      <c r="A185" s="39"/>
      <c r="B185" s="45"/>
      <c r="C185" s="325" t="s">
        <v>2966</v>
      </c>
      <c r="D185" s="325" t="s">
        <v>109</v>
      </c>
      <c r="E185" s="39"/>
      <c r="F185" s="39"/>
      <c r="G185" s="39"/>
      <c r="H185" s="45"/>
    </row>
    <row r="186" s="2" customFormat="1" ht="16.8" customHeight="1">
      <c r="A186" s="39"/>
      <c r="B186" s="45"/>
      <c r="C186" s="326" t="s">
        <v>125</v>
      </c>
      <c r="D186" s="327" t="s">
        <v>126</v>
      </c>
      <c r="E186" s="328" t="s">
        <v>1</v>
      </c>
      <c r="F186" s="329">
        <v>74.585999999999999</v>
      </c>
      <c r="G186" s="39"/>
      <c r="H186" s="45"/>
    </row>
    <row r="187" s="2" customFormat="1" ht="16.8" customHeight="1">
      <c r="A187" s="39"/>
      <c r="B187" s="45"/>
      <c r="C187" s="330" t="s">
        <v>1</v>
      </c>
      <c r="D187" s="330" t="s">
        <v>2957</v>
      </c>
      <c r="E187" s="18" t="s">
        <v>1</v>
      </c>
      <c r="F187" s="331">
        <v>74.585999999999999</v>
      </c>
      <c r="G187" s="39"/>
      <c r="H187" s="45"/>
    </row>
    <row r="188" s="2" customFormat="1" ht="16.8" customHeight="1">
      <c r="A188" s="39"/>
      <c r="B188" s="45"/>
      <c r="C188" s="326" t="s">
        <v>2626</v>
      </c>
      <c r="D188" s="327" t="s">
        <v>2627</v>
      </c>
      <c r="E188" s="328" t="s">
        <v>1</v>
      </c>
      <c r="F188" s="329">
        <v>72.439999999999998</v>
      </c>
      <c r="G188" s="39"/>
      <c r="H188" s="45"/>
    </row>
    <row r="189" s="2" customFormat="1" ht="16.8" customHeight="1">
      <c r="A189" s="39"/>
      <c r="B189" s="45"/>
      <c r="C189" s="330" t="s">
        <v>1</v>
      </c>
      <c r="D189" s="330" t="s">
        <v>2628</v>
      </c>
      <c r="E189" s="18" t="s">
        <v>1</v>
      </c>
      <c r="F189" s="331">
        <v>72.439999999999998</v>
      </c>
      <c r="G189" s="39"/>
      <c r="H189" s="45"/>
    </row>
    <row r="190" s="2" customFormat="1" ht="16.8" customHeight="1">
      <c r="A190" s="39"/>
      <c r="B190" s="45"/>
      <c r="C190" s="332" t="s">
        <v>2930</v>
      </c>
      <c r="D190" s="39"/>
      <c r="E190" s="39"/>
      <c r="F190" s="39"/>
      <c r="G190" s="39"/>
      <c r="H190" s="45"/>
    </row>
    <row r="191" s="2" customFormat="1">
      <c r="A191" s="39"/>
      <c r="B191" s="45"/>
      <c r="C191" s="330" t="s">
        <v>2637</v>
      </c>
      <c r="D191" s="330" t="s">
        <v>2638</v>
      </c>
      <c r="E191" s="18" t="s">
        <v>188</v>
      </c>
      <c r="F191" s="331">
        <v>73.442999999999998</v>
      </c>
      <c r="G191" s="39"/>
      <c r="H191" s="45"/>
    </row>
    <row r="192" s="2" customFormat="1">
      <c r="A192" s="39"/>
      <c r="B192" s="45"/>
      <c r="C192" s="330" t="s">
        <v>2644</v>
      </c>
      <c r="D192" s="330" t="s">
        <v>2645</v>
      </c>
      <c r="E192" s="18" t="s">
        <v>188</v>
      </c>
      <c r="F192" s="331">
        <v>72.439999999999998</v>
      </c>
      <c r="G192" s="39"/>
      <c r="H192" s="45"/>
    </row>
    <row r="193" s="2" customFormat="1" ht="16.8" customHeight="1">
      <c r="A193" s="39"/>
      <c r="B193" s="45"/>
      <c r="C193" s="330" t="s">
        <v>2649</v>
      </c>
      <c r="D193" s="330" t="s">
        <v>2650</v>
      </c>
      <c r="E193" s="18" t="s">
        <v>416</v>
      </c>
      <c r="F193" s="331">
        <v>142.93700000000001</v>
      </c>
      <c r="G193" s="39"/>
      <c r="H193" s="45"/>
    </row>
    <row r="194" s="2" customFormat="1" ht="16.8" customHeight="1">
      <c r="A194" s="39"/>
      <c r="B194" s="45"/>
      <c r="C194" s="330" t="s">
        <v>2659</v>
      </c>
      <c r="D194" s="330" t="s">
        <v>2660</v>
      </c>
      <c r="E194" s="18" t="s">
        <v>188</v>
      </c>
      <c r="F194" s="331">
        <v>72.439999999999998</v>
      </c>
      <c r="G194" s="39"/>
      <c r="H194" s="45"/>
    </row>
    <row r="195" s="2" customFormat="1" ht="16.8" customHeight="1">
      <c r="A195" s="39"/>
      <c r="B195" s="45"/>
      <c r="C195" s="330" t="s">
        <v>2670</v>
      </c>
      <c r="D195" s="330" t="s">
        <v>2671</v>
      </c>
      <c r="E195" s="18" t="s">
        <v>416</v>
      </c>
      <c r="F195" s="331">
        <v>152.124</v>
      </c>
      <c r="G195" s="39"/>
      <c r="H195" s="45"/>
    </row>
    <row r="196" s="2" customFormat="1" ht="16.8" customHeight="1">
      <c r="A196" s="39"/>
      <c r="B196" s="45"/>
      <c r="C196" s="330" t="s">
        <v>2693</v>
      </c>
      <c r="D196" s="330" t="s">
        <v>2694</v>
      </c>
      <c r="E196" s="18" t="s">
        <v>188</v>
      </c>
      <c r="F196" s="331">
        <v>7.2439999999999998</v>
      </c>
      <c r="G196" s="39"/>
      <c r="H196" s="45"/>
    </row>
    <row r="197" s="2" customFormat="1" ht="16.8" customHeight="1">
      <c r="A197" s="39"/>
      <c r="B197" s="45"/>
      <c r="C197" s="330" t="s">
        <v>329</v>
      </c>
      <c r="D197" s="330" t="s">
        <v>2760</v>
      </c>
      <c r="E197" s="18" t="s">
        <v>188</v>
      </c>
      <c r="F197" s="331">
        <v>72.439999999999998</v>
      </c>
      <c r="G197" s="39"/>
      <c r="H197" s="45"/>
    </row>
    <row r="198" s="2" customFormat="1" ht="16.8" customHeight="1">
      <c r="A198" s="39"/>
      <c r="B198" s="45"/>
      <c r="C198" s="330" t="s">
        <v>343</v>
      </c>
      <c r="D198" s="330" t="s">
        <v>344</v>
      </c>
      <c r="E198" s="18" t="s">
        <v>188</v>
      </c>
      <c r="F198" s="331">
        <v>72.439999999999998</v>
      </c>
      <c r="G198" s="39"/>
      <c r="H198" s="45"/>
    </row>
    <row r="199" s="2" customFormat="1" ht="16.8" customHeight="1">
      <c r="A199" s="39"/>
      <c r="B199" s="45"/>
      <c r="C199" s="330" t="s">
        <v>381</v>
      </c>
      <c r="D199" s="330" t="s">
        <v>382</v>
      </c>
      <c r="E199" s="18" t="s">
        <v>188</v>
      </c>
      <c r="F199" s="331">
        <v>72.439999999999998</v>
      </c>
      <c r="G199" s="39"/>
      <c r="H199" s="45"/>
    </row>
    <row r="200" s="2" customFormat="1" ht="16.8" customHeight="1">
      <c r="A200" s="39"/>
      <c r="B200" s="45"/>
      <c r="C200" s="330" t="s">
        <v>403</v>
      </c>
      <c r="D200" s="330" t="s">
        <v>404</v>
      </c>
      <c r="E200" s="18" t="s">
        <v>188</v>
      </c>
      <c r="F200" s="331">
        <v>72.439999999999998</v>
      </c>
      <c r="G200" s="39"/>
      <c r="H200" s="45"/>
    </row>
    <row r="201" s="2" customFormat="1" ht="16.8" customHeight="1">
      <c r="A201" s="39"/>
      <c r="B201" s="45"/>
      <c r="C201" s="330" t="s">
        <v>414</v>
      </c>
      <c r="D201" s="330" t="s">
        <v>415</v>
      </c>
      <c r="E201" s="18" t="s">
        <v>416</v>
      </c>
      <c r="F201" s="331">
        <v>50.707999999999998</v>
      </c>
      <c r="G201" s="39"/>
      <c r="H201" s="45"/>
    </row>
    <row r="202" s="2" customFormat="1" ht="16.8" customHeight="1">
      <c r="A202" s="39"/>
      <c r="B202" s="45"/>
      <c r="C202" s="330" t="s">
        <v>2749</v>
      </c>
      <c r="D202" s="330" t="s">
        <v>2750</v>
      </c>
      <c r="E202" s="18" t="s">
        <v>416</v>
      </c>
      <c r="F202" s="331">
        <v>72.439999999999998</v>
      </c>
      <c r="G202" s="39"/>
      <c r="H202" s="45"/>
    </row>
    <row r="203" s="2" customFormat="1">
      <c r="A203" s="39"/>
      <c r="B203" s="45"/>
      <c r="C203" s="330" t="s">
        <v>2775</v>
      </c>
      <c r="D203" s="330" t="s">
        <v>2776</v>
      </c>
      <c r="E203" s="18" t="s">
        <v>188</v>
      </c>
      <c r="F203" s="331">
        <v>45.740000000000002</v>
      </c>
      <c r="G203" s="39"/>
      <c r="H203" s="45"/>
    </row>
    <row r="204" s="2" customFormat="1" ht="16.8" customHeight="1">
      <c r="A204" s="39"/>
      <c r="B204" s="45"/>
      <c r="C204" s="330" t="s">
        <v>2655</v>
      </c>
      <c r="D204" s="330" t="s">
        <v>2656</v>
      </c>
      <c r="E204" s="18" t="s">
        <v>664</v>
      </c>
      <c r="F204" s="331">
        <v>0.68600000000000005</v>
      </c>
      <c r="G204" s="39"/>
      <c r="H204" s="45"/>
    </row>
    <row r="205" s="2" customFormat="1" ht="7.44" customHeight="1">
      <c r="A205" s="39"/>
      <c r="B205" s="184"/>
      <c r="C205" s="185"/>
      <c r="D205" s="185"/>
      <c r="E205" s="185"/>
      <c r="F205" s="185"/>
      <c r="G205" s="185"/>
      <c r="H205" s="45"/>
    </row>
    <row r="206" s="2" customFormat="1">
      <c r="A206" s="39"/>
      <c r="B206" s="39"/>
      <c r="C206" s="39"/>
      <c r="D206" s="39"/>
      <c r="E206" s="39"/>
      <c r="F206" s="39"/>
      <c r="G206" s="39"/>
      <c r="H206" s="39"/>
    </row>
  </sheetData>
  <sheetProtection sheet="1" formatColumns="0" formatRows="0" objects="1" scenarios="1" spinCount="100000" saltValue="hWOog7JuYNmOyJIgHypyOhSaHuRhmdZFvg59pkwoauIVf4jMKQcEmH0nEVa+Chc3PZmb6i4BGvvJZkv/HAObZQ==" hashValue="sdLSd93pzL4x/asqHtFF0yhXmz21NNjCyOLIGxiPE06dCL60brhYSWQaFOuQDcDGPVcYY4Sjbq4eIkR1IwAHa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89</v>
      </c>
      <c r="AZ2" s="150" t="s">
        <v>117</v>
      </c>
      <c r="BA2" s="150" t="s">
        <v>118</v>
      </c>
      <c r="BB2" s="150" t="s">
        <v>1</v>
      </c>
      <c r="BC2" s="150" t="s">
        <v>119</v>
      </c>
      <c r="BD2" s="150" t="s">
        <v>120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21"/>
      <c r="AT3" s="18" t="s">
        <v>84</v>
      </c>
      <c r="AZ3" s="150" t="s">
        <v>121</v>
      </c>
      <c r="BA3" s="150" t="s">
        <v>122</v>
      </c>
      <c r="BB3" s="150" t="s">
        <v>1</v>
      </c>
      <c r="BC3" s="150" t="s">
        <v>123</v>
      </c>
      <c r="BD3" s="150" t="s">
        <v>120</v>
      </c>
    </row>
    <row r="4" s="1" customFormat="1" ht="24.96" customHeight="1">
      <c r="B4" s="21"/>
      <c r="D4" s="153" t="s">
        <v>124</v>
      </c>
      <c r="M4" s="21"/>
      <c r="N4" s="154" t="s">
        <v>11</v>
      </c>
      <c r="AT4" s="18" t="s">
        <v>4</v>
      </c>
      <c r="AZ4" s="150" t="s">
        <v>125</v>
      </c>
      <c r="BA4" s="150" t="s">
        <v>126</v>
      </c>
      <c r="BB4" s="150" t="s">
        <v>1</v>
      </c>
      <c r="BC4" s="150" t="s">
        <v>127</v>
      </c>
      <c r="BD4" s="150" t="s">
        <v>120</v>
      </c>
    </row>
    <row r="5" s="1" customFormat="1" ht="6.96" customHeight="1">
      <c r="B5" s="21"/>
      <c r="M5" s="21"/>
      <c r="AZ5" s="150" t="s">
        <v>128</v>
      </c>
      <c r="BA5" s="150" t="s">
        <v>129</v>
      </c>
      <c r="BB5" s="150" t="s">
        <v>1</v>
      </c>
      <c r="BC5" s="150" t="s">
        <v>130</v>
      </c>
      <c r="BD5" s="150" t="s">
        <v>120</v>
      </c>
    </row>
    <row r="6" s="1" customFormat="1" ht="12" customHeight="1">
      <c r="B6" s="21"/>
      <c r="D6" s="155" t="s">
        <v>17</v>
      </c>
      <c r="M6" s="21"/>
      <c r="AZ6" s="150" t="s">
        <v>131</v>
      </c>
      <c r="BA6" s="150" t="s">
        <v>132</v>
      </c>
      <c r="BB6" s="150" t="s">
        <v>1</v>
      </c>
      <c r="BC6" s="150" t="s">
        <v>133</v>
      </c>
      <c r="BD6" s="150" t="s">
        <v>120</v>
      </c>
    </row>
    <row r="7" s="1" customFormat="1" ht="16.5" customHeight="1">
      <c r="B7" s="21"/>
      <c r="E7" s="156" t="str">
        <f>'Rekapitulace stavby'!K6</f>
        <v>VOŠ a SŠ zdravotnická Ústí nad Orlicí - sanace suterénu</v>
      </c>
      <c r="F7" s="155"/>
      <c r="G7" s="155"/>
      <c r="H7" s="155"/>
      <c r="M7" s="21"/>
      <c r="AZ7" s="150" t="s">
        <v>134</v>
      </c>
      <c r="BA7" s="150" t="s">
        <v>135</v>
      </c>
      <c r="BB7" s="150" t="s">
        <v>1</v>
      </c>
      <c r="BC7" s="150" t="s">
        <v>136</v>
      </c>
      <c r="BD7" s="150" t="s">
        <v>120</v>
      </c>
    </row>
    <row r="8" s="1" customFormat="1" ht="12" customHeight="1">
      <c r="B8" s="21"/>
      <c r="D8" s="155" t="s">
        <v>137</v>
      </c>
      <c r="M8" s="21"/>
    </row>
    <row r="9" s="2" customFormat="1" ht="16.5" customHeight="1">
      <c r="A9" s="39"/>
      <c r="B9" s="45"/>
      <c r="C9" s="39"/>
      <c r="D9" s="39"/>
      <c r="E9" s="156" t="s">
        <v>138</v>
      </c>
      <c r="F9" s="39"/>
      <c r="G9" s="39"/>
      <c r="H9" s="39"/>
      <c r="I9" s="39"/>
      <c r="J9" s="39"/>
      <c r="K9" s="39"/>
      <c r="L9" s="39"/>
      <c r="M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5" t="s">
        <v>139</v>
      </c>
      <c r="E10" s="39"/>
      <c r="F10" s="39"/>
      <c r="G10" s="39"/>
      <c r="H10" s="39"/>
      <c r="I10" s="39"/>
      <c r="J10" s="39"/>
      <c r="K10" s="39"/>
      <c r="L10" s="39"/>
      <c r="M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7" t="s">
        <v>140</v>
      </c>
      <c r="F11" s="39"/>
      <c r="G11" s="39"/>
      <c r="H11" s="39"/>
      <c r="I11" s="39"/>
      <c r="J11" s="39"/>
      <c r="K11" s="39"/>
      <c r="L11" s="39"/>
      <c r="M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5" t="s">
        <v>19</v>
      </c>
      <c r="E13" s="39"/>
      <c r="F13" s="144" t="s">
        <v>1</v>
      </c>
      <c r="G13" s="39"/>
      <c r="H13" s="39"/>
      <c r="I13" s="155" t="s">
        <v>20</v>
      </c>
      <c r="J13" s="144" t="s">
        <v>1</v>
      </c>
      <c r="K13" s="39"/>
      <c r="L13" s="39"/>
      <c r="M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5" t="s">
        <v>21</v>
      </c>
      <c r="E14" s="39"/>
      <c r="F14" s="144" t="s">
        <v>22</v>
      </c>
      <c r="G14" s="39"/>
      <c r="H14" s="39"/>
      <c r="I14" s="155" t="s">
        <v>23</v>
      </c>
      <c r="J14" s="158" t="str">
        <f>'Rekapitulace stavby'!AN8</f>
        <v>24. 7. 2023</v>
      </c>
      <c r="K14" s="39"/>
      <c r="L14" s="39"/>
      <c r="M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5" t="s">
        <v>25</v>
      </c>
      <c r="E16" s="39"/>
      <c r="F16" s="39"/>
      <c r="G16" s="39"/>
      <c r="H16" s="39"/>
      <c r="I16" s="155" t="s">
        <v>26</v>
      </c>
      <c r="J16" s="144" t="str">
        <f>IF('Rekapitulace stavby'!AN10="","",'Rekapitulace stavby'!AN10)</f>
        <v/>
      </c>
      <c r="K16" s="39"/>
      <c r="L16" s="39"/>
      <c r="M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4" t="str">
        <f>IF('Rekapitulace stavby'!E11="","",'Rekapitulace stavby'!E11)</f>
        <v xml:space="preserve"> </v>
      </c>
      <c r="F17" s="39"/>
      <c r="G17" s="39"/>
      <c r="H17" s="39"/>
      <c r="I17" s="155" t="s">
        <v>27</v>
      </c>
      <c r="J17" s="144" t="str">
        <f>IF('Rekapitulace stavby'!AN11="","",'Rekapitulace stavby'!AN11)</f>
        <v/>
      </c>
      <c r="K17" s="39"/>
      <c r="L17" s="39"/>
      <c r="M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5" t="s">
        <v>28</v>
      </c>
      <c r="E19" s="39"/>
      <c r="F19" s="39"/>
      <c r="G19" s="39"/>
      <c r="H19" s="39"/>
      <c r="I19" s="155" t="s">
        <v>26</v>
      </c>
      <c r="J19" s="34" t="str">
        <f>'Rekapitulace stavby'!AN13</f>
        <v>Vyplň údaj</v>
      </c>
      <c r="K19" s="39"/>
      <c r="L19" s="39"/>
      <c r="M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4"/>
      <c r="G20" s="144"/>
      <c r="H20" s="144"/>
      <c r="I20" s="155" t="s">
        <v>27</v>
      </c>
      <c r="J20" s="34" t="str">
        <f>'Rekapitulace stavby'!AN14</f>
        <v>Vyplň údaj</v>
      </c>
      <c r="K20" s="39"/>
      <c r="L20" s="39"/>
      <c r="M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5" t="s">
        <v>30</v>
      </c>
      <c r="E22" s="39"/>
      <c r="F22" s="39"/>
      <c r="G22" s="39"/>
      <c r="H22" s="39"/>
      <c r="I22" s="155" t="s">
        <v>26</v>
      </c>
      <c r="J22" s="144" t="str">
        <f>IF('Rekapitulace stavby'!AN16="","",'Rekapitulace stavby'!AN16)</f>
        <v/>
      </c>
      <c r="K22" s="39"/>
      <c r="L22" s="39"/>
      <c r="M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4" t="str">
        <f>IF('Rekapitulace stavby'!E17="","",'Rekapitulace stavby'!E17)</f>
        <v xml:space="preserve"> </v>
      </c>
      <c r="F23" s="39"/>
      <c r="G23" s="39"/>
      <c r="H23" s="39"/>
      <c r="I23" s="155" t="s">
        <v>27</v>
      </c>
      <c r="J23" s="144" t="str">
        <f>IF('Rekapitulace stavby'!AN17="","",'Rekapitulace stavby'!AN17)</f>
        <v/>
      </c>
      <c r="K23" s="39"/>
      <c r="L23" s="39"/>
      <c r="M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5" t="s">
        <v>31</v>
      </c>
      <c r="E25" s="39"/>
      <c r="F25" s="39"/>
      <c r="G25" s="39"/>
      <c r="H25" s="39"/>
      <c r="I25" s="155" t="s">
        <v>26</v>
      </c>
      <c r="J25" s="144" t="str">
        <f>IF('Rekapitulace stavby'!AN19="","",'Rekapitulace stavby'!AN19)</f>
        <v/>
      </c>
      <c r="K25" s="39"/>
      <c r="L25" s="39"/>
      <c r="M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4" t="str">
        <f>IF('Rekapitulace stavby'!E20="","",'Rekapitulace stavby'!E20)</f>
        <v xml:space="preserve"> </v>
      </c>
      <c r="F26" s="39"/>
      <c r="G26" s="39"/>
      <c r="H26" s="39"/>
      <c r="I26" s="155" t="s">
        <v>27</v>
      </c>
      <c r="J26" s="144" t="str">
        <f>IF('Rekapitulace stavby'!AN20="","",'Rekapitulace stavby'!AN20)</f>
        <v/>
      </c>
      <c r="K26" s="39"/>
      <c r="L26" s="39"/>
      <c r="M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5" t="s">
        <v>32</v>
      </c>
      <c r="E28" s="39"/>
      <c r="F28" s="39"/>
      <c r="G28" s="39"/>
      <c r="H28" s="39"/>
      <c r="I28" s="39"/>
      <c r="J28" s="39"/>
      <c r="K28" s="39"/>
      <c r="L28" s="39"/>
      <c r="M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59"/>
      <c r="J29" s="159"/>
      <c r="K29" s="159"/>
      <c r="L29" s="159"/>
      <c r="M29" s="162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163"/>
      <c r="M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55" t="s">
        <v>141</v>
      </c>
      <c r="F32" s="39"/>
      <c r="G32" s="39"/>
      <c r="H32" s="39"/>
      <c r="I32" s="39"/>
      <c r="J32" s="39"/>
      <c r="K32" s="164">
        <f>I98</f>
        <v>0</v>
      </c>
      <c r="L32" s="39"/>
      <c r="M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55" t="s">
        <v>142</v>
      </c>
      <c r="F33" s="39"/>
      <c r="G33" s="39"/>
      <c r="H33" s="39"/>
      <c r="I33" s="39"/>
      <c r="J33" s="39"/>
      <c r="K33" s="164">
        <f>J98</f>
        <v>0</v>
      </c>
      <c r="L33" s="39"/>
      <c r="M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5" t="s">
        <v>33</v>
      </c>
      <c r="E34" s="39"/>
      <c r="F34" s="39"/>
      <c r="G34" s="39"/>
      <c r="H34" s="39"/>
      <c r="I34" s="39"/>
      <c r="J34" s="39"/>
      <c r="K34" s="166">
        <f>ROUND(K133, 2)</f>
        <v>0</v>
      </c>
      <c r="L34" s="39"/>
      <c r="M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3"/>
      <c r="E35" s="163"/>
      <c r="F35" s="163"/>
      <c r="G35" s="163"/>
      <c r="H35" s="163"/>
      <c r="I35" s="163"/>
      <c r="J35" s="163"/>
      <c r="K35" s="163"/>
      <c r="L35" s="163"/>
      <c r="M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7" t="s">
        <v>35</v>
      </c>
      <c r="G36" s="39"/>
      <c r="H36" s="39"/>
      <c r="I36" s="167" t="s">
        <v>34</v>
      </c>
      <c r="J36" s="39"/>
      <c r="K36" s="167" t="s">
        <v>36</v>
      </c>
      <c r="L36" s="39"/>
      <c r="M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8" t="s">
        <v>37</v>
      </c>
      <c r="E37" s="155" t="s">
        <v>38</v>
      </c>
      <c r="F37" s="164">
        <f>ROUND((SUM(BE133:BE419)),  2)</f>
        <v>0</v>
      </c>
      <c r="G37" s="39"/>
      <c r="H37" s="39"/>
      <c r="I37" s="169">
        <v>0.20999999999999999</v>
      </c>
      <c r="J37" s="39"/>
      <c r="K37" s="164">
        <f>ROUND(((SUM(BE133:BE419))*I37),  2)</f>
        <v>0</v>
      </c>
      <c r="L37" s="39"/>
      <c r="M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5" t="s">
        <v>39</v>
      </c>
      <c r="F38" s="164">
        <f>ROUND((SUM(BF133:BF419)),  2)</f>
        <v>0</v>
      </c>
      <c r="G38" s="39"/>
      <c r="H38" s="39"/>
      <c r="I38" s="169">
        <v>0.14999999999999999</v>
      </c>
      <c r="J38" s="39"/>
      <c r="K38" s="164">
        <f>ROUND(((SUM(BF133:BF419))*I38),  2)</f>
        <v>0</v>
      </c>
      <c r="L38" s="39"/>
      <c r="M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5" t="s">
        <v>40</v>
      </c>
      <c r="F39" s="164">
        <f>ROUND((SUM(BG133:BG419)),  2)</f>
        <v>0</v>
      </c>
      <c r="G39" s="39"/>
      <c r="H39" s="39"/>
      <c r="I39" s="169">
        <v>0.20999999999999999</v>
      </c>
      <c r="J39" s="39"/>
      <c r="K39" s="164">
        <f>0</f>
        <v>0</v>
      </c>
      <c r="L39" s="39"/>
      <c r="M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5" t="s">
        <v>41</v>
      </c>
      <c r="F40" s="164">
        <f>ROUND((SUM(BH133:BH419)),  2)</f>
        <v>0</v>
      </c>
      <c r="G40" s="39"/>
      <c r="H40" s="39"/>
      <c r="I40" s="169">
        <v>0.14999999999999999</v>
      </c>
      <c r="J40" s="39"/>
      <c r="K40" s="164">
        <f>0</f>
        <v>0</v>
      </c>
      <c r="L40" s="39"/>
      <c r="M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5" t="s">
        <v>42</v>
      </c>
      <c r="F41" s="164">
        <f>ROUND((SUM(BI133:BI419)),  2)</f>
        <v>0</v>
      </c>
      <c r="G41" s="39"/>
      <c r="H41" s="39"/>
      <c r="I41" s="169">
        <v>0</v>
      </c>
      <c r="J41" s="39"/>
      <c r="K41" s="164">
        <f>0</f>
        <v>0</v>
      </c>
      <c r="L41" s="39"/>
      <c r="M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0"/>
      <c r="D43" s="171" t="s">
        <v>43</v>
      </c>
      <c r="E43" s="172"/>
      <c r="F43" s="172"/>
      <c r="G43" s="173" t="s">
        <v>44</v>
      </c>
      <c r="H43" s="174" t="s">
        <v>45</v>
      </c>
      <c r="I43" s="172"/>
      <c r="J43" s="172"/>
      <c r="K43" s="175">
        <f>SUM(K34:K41)</f>
        <v>0</v>
      </c>
      <c r="L43" s="176"/>
      <c r="M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4"/>
      <c r="D50" s="177" t="s">
        <v>46</v>
      </c>
      <c r="E50" s="178"/>
      <c r="F50" s="178"/>
      <c r="G50" s="177" t="s">
        <v>47</v>
      </c>
      <c r="H50" s="178"/>
      <c r="I50" s="178"/>
      <c r="J50" s="178"/>
      <c r="K50" s="178"/>
      <c r="L50" s="178"/>
      <c r="M50" s="6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9"/>
      <c r="B61" s="45"/>
      <c r="C61" s="39"/>
      <c r="D61" s="179" t="s">
        <v>48</v>
      </c>
      <c r="E61" s="180"/>
      <c r="F61" s="181" t="s">
        <v>49</v>
      </c>
      <c r="G61" s="179" t="s">
        <v>48</v>
      </c>
      <c r="H61" s="180"/>
      <c r="I61" s="180"/>
      <c r="J61" s="182" t="s">
        <v>49</v>
      </c>
      <c r="K61" s="180"/>
      <c r="L61" s="180"/>
      <c r="M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9"/>
      <c r="B65" s="45"/>
      <c r="C65" s="39"/>
      <c r="D65" s="177" t="s">
        <v>50</v>
      </c>
      <c r="E65" s="183"/>
      <c r="F65" s="183"/>
      <c r="G65" s="177" t="s">
        <v>51</v>
      </c>
      <c r="H65" s="183"/>
      <c r="I65" s="183"/>
      <c r="J65" s="183"/>
      <c r="K65" s="183"/>
      <c r="L65" s="183"/>
      <c r="M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9"/>
      <c r="B76" s="45"/>
      <c r="C76" s="39"/>
      <c r="D76" s="179" t="s">
        <v>48</v>
      </c>
      <c r="E76" s="180"/>
      <c r="F76" s="181" t="s">
        <v>49</v>
      </c>
      <c r="G76" s="179" t="s">
        <v>48</v>
      </c>
      <c r="H76" s="180"/>
      <c r="I76" s="180"/>
      <c r="J76" s="182" t="s">
        <v>49</v>
      </c>
      <c r="K76" s="180"/>
      <c r="L76" s="180"/>
      <c r="M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143</v>
      </c>
      <c r="D82" s="41"/>
      <c r="E82" s="41"/>
      <c r="F82" s="41"/>
      <c r="G82" s="41"/>
      <c r="H82" s="41"/>
      <c r="I82" s="41"/>
      <c r="J82" s="41"/>
      <c r="K82" s="41"/>
      <c r="L82" s="41"/>
      <c r="M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41"/>
      <c r="M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VOŠ a SŠ zdravotnická Ústí nad Orlicí - sanace suterénu</v>
      </c>
      <c r="F85" s="33"/>
      <c r="G85" s="33"/>
      <c r="H85" s="33"/>
      <c r="I85" s="41"/>
      <c r="J85" s="41"/>
      <c r="K85" s="41"/>
      <c r="L85" s="41"/>
      <c r="M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137</v>
      </c>
      <c r="D86" s="23"/>
      <c r="E86" s="23"/>
      <c r="F86" s="23"/>
      <c r="G86" s="23"/>
      <c r="H86" s="23"/>
      <c r="I86" s="23"/>
      <c r="J86" s="23"/>
      <c r="K86" s="23"/>
      <c r="L86" s="23"/>
      <c r="M86" s="21"/>
    </row>
    <row r="87" s="2" customFormat="1" ht="16.5" customHeight="1">
      <c r="A87" s="39"/>
      <c r="B87" s="40"/>
      <c r="C87" s="41"/>
      <c r="D87" s="41"/>
      <c r="E87" s="188" t="s">
        <v>138</v>
      </c>
      <c r="F87" s="41"/>
      <c r="G87" s="41"/>
      <c r="H87" s="41"/>
      <c r="I87" s="41"/>
      <c r="J87" s="41"/>
      <c r="K87" s="41"/>
      <c r="L87" s="41"/>
      <c r="M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139</v>
      </c>
      <c r="D88" s="41"/>
      <c r="E88" s="41"/>
      <c r="F88" s="41"/>
      <c r="G88" s="41"/>
      <c r="H88" s="41"/>
      <c r="I88" s="41"/>
      <c r="J88" s="41"/>
      <c r="K88" s="41"/>
      <c r="L88" s="41"/>
      <c r="M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D.1.1 - Architektonicko stavební řešení</v>
      </c>
      <c r="F89" s="41"/>
      <c r="G89" s="41"/>
      <c r="H89" s="41"/>
      <c r="I89" s="41"/>
      <c r="J89" s="41"/>
      <c r="K89" s="41"/>
      <c r="L89" s="41"/>
      <c r="M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 </v>
      </c>
      <c r="G91" s="41"/>
      <c r="H91" s="41"/>
      <c r="I91" s="33" t="s">
        <v>23</v>
      </c>
      <c r="J91" s="80" t="str">
        <f>IF(J14="","",J14)</f>
        <v>24. 7. 2023</v>
      </c>
      <c r="K91" s="41"/>
      <c r="L91" s="41"/>
      <c r="M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41"/>
      <c r="M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41"/>
      <c r="M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9" t="s">
        <v>144</v>
      </c>
      <c r="D96" s="190"/>
      <c r="E96" s="190"/>
      <c r="F96" s="190"/>
      <c r="G96" s="190"/>
      <c r="H96" s="190"/>
      <c r="I96" s="191" t="s">
        <v>145</v>
      </c>
      <c r="J96" s="191" t="s">
        <v>146</v>
      </c>
      <c r="K96" s="191" t="s">
        <v>147</v>
      </c>
      <c r="L96" s="190"/>
      <c r="M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2" t="s">
        <v>148</v>
      </c>
      <c r="D98" s="41"/>
      <c r="E98" s="41"/>
      <c r="F98" s="41"/>
      <c r="G98" s="41"/>
      <c r="H98" s="41"/>
      <c r="I98" s="111">
        <f>Q133</f>
        <v>0</v>
      </c>
      <c r="J98" s="111">
        <f>R133</f>
        <v>0</v>
      </c>
      <c r="K98" s="111">
        <f>K133</f>
        <v>0</v>
      </c>
      <c r="L98" s="41"/>
      <c r="M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149</v>
      </c>
    </row>
    <row r="99" s="9" customFormat="1" ht="24.96" customHeight="1">
      <c r="A99" s="9"/>
      <c r="B99" s="193"/>
      <c r="C99" s="194"/>
      <c r="D99" s="195" t="s">
        <v>150</v>
      </c>
      <c r="E99" s="196"/>
      <c r="F99" s="196"/>
      <c r="G99" s="196"/>
      <c r="H99" s="196"/>
      <c r="I99" s="197">
        <f>Q134</f>
        <v>0</v>
      </c>
      <c r="J99" s="197">
        <f>R134</f>
        <v>0</v>
      </c>
      <c r="K99" s="197">
        <f>K134</f>
        <v>0</v>
      </c>
      <c r="L99" s="194"/>
      <c r="M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9"/>
      <c r="C100" s="136"/>
      <c r="D100" s="200" t="s">
        <v>151</v>
      </c>
      <c r="E100" s="201"/>
      <c r="F100" s="201"/>
      <c r="G100" s="201"/>
      <c r="H100" s="201"/>
      <c r="I100" s="202">
        <f>Q135</f>
        <v>0</v>
      </c>
      <c r="J100" s="202">
        <f>R135</f>
        <v>0</v>
      </c>
      <c r="K100" s="202">
        <f>K135</f>
        <v>0</v>
      </c>
      <c r="L100" s="136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6"/>
      <c r="D101" s="200" t="s">
        <v>152</v>
      </c>
      <c r="E101" s="201"/>
      <c r="F101" s="201"/>
      <c r="G101" s="201"/>
      <c r="H101" s="201"/>
      <c r="I101" s="202">
        <f>Q150</f>
        <v>0</v>
      </c>
      <c r="J101" s="202">
        <f>R150</f>
        <v>0</v>
      </c>
      <c r="K101" s="202">
        <f>K150</f>
        <v>0</v>
      </c>
      <c r="L101" s="136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136"/>
      <c r="D102" s="200" t="s">
        <v>153</v>
      </c>
      <c r="E102" s="201"/>
      <c r="F102" s="201"/>
      <c r="G102" s="201"/>
      <c r="H102" s="201"/>
      <c r="I102" s="202">
        <f>Q156</f>
        <v>0</v>
      </c>
      <c r="J102" s="202">
        <f>R156</f>
        <v>0</v>
      </c>
      <c r="K102" s="202">
        <f>K156</f>
        <v>0</v>
      </c>
      <c r="L102" s="136"/>
      <c r="M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136"/>
      <c r="D103" s="200" t="s">
        <v>154</v>
      </c>
      <c r="E103" s="201"/>
      <c r="F103" s="201"/>
      <c r="G103" s="201"/>
      <c r="H103" s="201"/>
      <c r="I103" s="202">
        <f>Q166</f>
        <v>0</v>
      </c>
      <c r="J103" s="202">
        <f>R166</f>
        <v>0</v>
      </c>
      <c r="K103" s="202">
        <f>K166</f>
        <v>0</v>
      </c>
      <c r="L103" s="136"/>
      <c r="M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136"/>
      <c r="D104" s="200" t="s">
        <v>155</v>
      </c>
      <c r="E104" s="201"/>
      <c r="F104" s="201"/>
      <c r="G104" s="201"/>
      <c r="H104" s="201"/>
      <c r="I104" s="202">
        <f>Q180</f>
        <v>0</v>
      </c>
      <c r="J104" s="202">
        <f>R180</f>
        <v>0</v>
      </c>
      <c r="K104" s="202">
        <f>K180</f>
        <v>0</v>
      </c>
      <c r="L104" s="136"/>
      <c r="M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3"/>
      <c r="C105" s="194"/>
      <c r="D105" s="195" t="s">
        <v>156</v>
      </c>
      <c r="E105" s="196"/>
      <c r="F105" s="196"/>
      <c r="G105" s="196"/>
      <c r="H105" s="196"/>
      <c r="I105" s="197">
        <f>Q184</f>
        <v>0</v>
      </c>
      <c r="J105" s="197">
        <f>R184</f>
        <v>0</v>
      </c>
      <c r="K105" s="197">
        <f>K184</f>
        <v>0</v>
      </c>
      <c r="L105" s="194"/>
      <c r="M105" s="19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9"/>
      <c r="C106" s="136"/>
      <c r="D106" s="200" t="s">
        <v>157</v>
      </c>
      <c r="E106" s="201"/>
      <c r="F106" s="201"/>
      <c r="G106" s="201"/>
      <c r="H106" s="201"/>
      <c r="I106" s="202">
        <f>Q185</f>
        <v>0</v>
      </c>
      <c r="J106" s="202">
        <f>R185</f>
        <v>0</v>
      </c>
      <c r="K106" s="202">
        <f>K185</f>
        <v>0</v>
      </c>
      <c r="L106" s="136"/>
      <c r="M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9"/>
      <c r="C107" s="136"/>
      <c r="D107" s="200" t="s">
        <v>158</v>
      </c>
      <c r="E107" s="201"/>
      <c r="F107" s="201"/>
      <c r="G107" s="201"/>
      <c r="H107" s="201"/>
      <c r="I107" s="202">
        <f>Q198</f>
        <v>0</v>
      </c>
      <c r="J107" s="202">
        <f>R198</f>
        <v>0</v>
      </c>
      <c r="K107" s="202">
        <f>K198</f>
        <v>0</v>
      </c>
      <c r="L107" s="136"/>
      <c r="M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9"/>
      <c r="C108" s="136"/>
      <c r="D108" s="200" t="s">
        <v>159</v>
      </c>
      <c r="E108" s="201"/>
      <c r="F108" s="201"/>
      <c r="G108" s="201"/>
      <c r="H108" s="201"/>
      <c r="I108" s="202">
        <f>Q209</f>
        <v>0</v>
      </c>
      <c r="J108" s="202">
        <f>R209</f>
        <v>0</v>
      </c>
      <c r="K108" s="202">
        <f>K209</f>
        <v>0</v>
      </c>
      <c r="L108" s="136"/>
      <c r="M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9"/>
      <c r="C109" s="136"/>
      <c r="D109" s="200" t="s">
        <v>160</v>
      </c>
      <c r="E109" s="201"/>
      <c r="F109" s="201"/>
      <c r="G109" s="201"/>
      <c r="H109" s="201"/>
      <c r="I109" s="202">
        <f>Q310</f>
        <v>0</v>
      </c>
      <c r="J109" s="202">
        <f>R310</f>
        <v>0</v>
      </c>
      <c r="K109" s="202">
        <f>K310</f>
        <v>0</v>
      </c>
      <c r="L109" s="136"/>
      <c r="M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9"/>
      <c r="C110" s="136"/>
      <c r="D110" s="200" t="s">
        <v>161</v>
      </c>
      <c r="E110" s="201"/>
      <c r="F110" s="201"/>
      <c r="G110" s="201"/>
      <c r="H110" s="201"/>
      <c r="I110" s="202">
        <f>Q333</f>
        <v>0</v>
      </c>
      <c r="J110" s="202">
        <f>R333</f>
        <v>0</v>
      </c>
      <c r="K110" s="202">
        <f>K333</f>
        <v>0</v>
      </c>
      <c r="L110" s="136"/>
      <c r="M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9"/>
      <c r="C111" s="136"/>
      <c r="D111" s="200" t="s">
        <v>162</v>
      </c>
      <c r="E111" s="201"/>
      <c r="F111" s="201"/>
      <c r="G111" s="201"/>
      <c r="H111" s="201"/>
      <c r="I111" s="202">
        <f>Q378</f>
        <v>0</v>
      </c>
      <c r="J111" s="202">
        <f>R378</f>
        <v>0</v>
      </c>
      <c r="K111" s="202">
        <f>K378</f>
        <v>0</v>
      </c>
      <c r="L111" s="136"/>
      <c r="M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163</v>
      </c>
      <c r="D118" s="41"/>
      <c r="E118" s="41"/>
      <c r="F118" s="41"/>
      <c r="G118" s="41"/>
      <c r="H118" s="41"/>
      <c r="I118" s="41"/>
      <c r="J118" s="41"/>
      <c r="K118" s="41"/>
      <c r="L118" s="41"/>
      <c r="M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17</v>
      </c>
      <c r="D120" s="41"/>
      <c r="E120" s="41"/>
      <c r="F120" s="41"/>
      <c r="G120" s="41"/>
      <c r="H120" s="41"/>
      <c r="I120" s="41"/>
      <c r="J120" s="41"/>
      <c r="K120" s="41"/>
      <c r="L120" s="41"/>
      <c r="M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88" t="str">
        <f>E7</f>
        <v>VOŠ a SŠ zdravotnická Ústí nad Orlicí - sanace suterénu</v>
      </c>
      <c r="F121" s="33"/>
      <c r="G121" s="33"/>
      <c r="H121" s="33"/>
      <c r="I121" s="41"/>
      <c r="J121" s="41"/>
      <c r="K121" s="41"/>
      <c r="L121" s="41"/>
      <c r="M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" customFormat="1" ht="12" customHeight="1">
      <c r="B122" s="22"/>
      <c r="C122" s="33" t="s">
        <v>137</v>
      </c>
      <c r="D122" s="23"/>
      <c r="E122" s="23"/>
      <c r="F122" s="23"/>
      <c r="G122" s="23"/>
      <c r="H122" s="23"/>
      <c r="I122" s="23"/>
      <c r="J122" s="23"/>
      <c r="K122" s="23"/>
      <c r="L122" s="23"/>
      <c r="M122" s="21"/>
    </row>
    <row r="123" s="2" customFormat="1" ht="16.5" customHeight="1">
      <c r="A123" s="39"/>
      <c r="B123" s="40"/>
      <c r="C123" s="41"/>
      <c r="D123" s="41"/>
      <c r="E123" s="188" t="s">
        <v>138</v>
      </c>
      <c r="F123" s="41"/>
      <c r="G123" s="41"/>
      <c r="H123" s="41"/>
      <c r="I123" s="41"/>
      <c r="J123" s="41"/>
      <c r="K123" s="41"/>
      <c r="L123" s="41"/>
      <c r="M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139</v>
      </c>
      <c r="D124" s="41"/>
      <c r="E124" s="41"/>
      <c r="F124" s="41"/>
      <c r="G124" s="41"/>
      <c r="H124" s="41"/>
      <c r="I124" s="41"/>
      <c r="J124" s="41"/>
      <c r="K124" s="41"/>
      <c r="L124" s="41"/>
      <c r="M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E11</f>
        <v>D.1.1 - Architektonicko stavební řešení</v>
      </c>
      <c r="F125" s="41"/>
      <c r="G125" s="41"/>
      <c r="H125" s="41"/>
      <c r="I125" s="41"/>
      <c r="J125" s="41"/>
      <c r="K125" s="41"/>
      <c r="L125" s="41"/>
      <c r="M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21</v>
      </c>
      <c r="D127" s="41"/>
      <c r="E127" s="41"/>
      <c r="F127" s="28" t="str">
        <f>F14</f>
        <v xml:space="preserve"> </v>
      </c>
      <c r="G127" s="41"/>
      <c r="H127" s="41"/>
      <c r="I127" s="33" t="s">
        <v>23</v>
      </c>
      <c r="J127" s="80" t="str">
        <f>IF(J14="","",J14)</f>
        <v>24. 7. 2023</v>
      </c>
      <c r="K127" s="41"/>
      <c r="L127" s="41"/>
      <c r="M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25</v>
      </c>
      <c r="D129" s="41"/>
      <c r="E129" s="41"/>
      <c r="F129" s="28" t="str">
        <f>E17</f>
        <v xml:space="preserve"> </v>
      </c>
      <c r="G129" s="41"/>
      <c r="H129" s="41"/>
      <c r="I129" s="33" t="s">
        <v>30</v>
      </c>
      <c r="J129" s="37" t="str">
        <f>E23</f>
        <v xml:space="preserve"> </v>
      </c>
      <c r="K129" s="41"/>
      <c r="L129" s="41"/>
      <c r="M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28</v>
      </c>
      <c r="D130" s="41"/>
      <c r="E130" s="41"/>
      <c r="F130" s="28" t="str">
        <f>IF(E20="","",E20)</f>
        <v>Vyplň údaj</v>
      </c>
      <c r="G130" s="41"/>
      <c r="H130" s="41"/>
      <c r="I130" s="33" t="s">
        <v>31</v>
      </c>
      <c r="J130" s="37" t="str">
        <f>E26</f>
        <v xml:space="preserve"> </v>
      </c>
      <c r="K130" s="41"/>
      <c r="L130" s="41"/>
      <c r="M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4"/>
      <c r="B132" s="205"/>
      <c r="C132" s="206" t="s">
        <v>164</v>
      </c>
      <c r="D132" s="207" t="s">
        <v>58</v>
      </c>
      <c r="E132" s="207" t="s">
        <v>54</v>
      </c>
      <c r="F132" s="207" t="s">
        <v>55</v>
      </c>
      <c r="G132" s="207" t="s">
        <v>165</v>
      </c>
      <c r="H132" s="207" t="s">
        <v>166</v>
      </c>
      <c r="I132" s="207" t="s">
        <v>167</v>
      </c>
      <c r="J132" s="207" t="s">
        <v>168</v>
      </c>
      <c r="K132" s="207" t="s">
        <v>147</v>
      </c>
      <c r="L132" s="208" t="s">
        <v>169</v>
      </c>
      <c r="M132" s="209"/>
      <c r="N132" s="101" t="s">
        <v>1</v>
      </c>
      <c r="O132" s="102" t="s">
        <v>37</v>
      </c>
      <c r="P132" s="102" t="s">
        <v>170</v>
      </c>
      <c r="Q132" s="102" t="s">
        <v>171</v>
      </c>
      <c r="R132" s="102" t="s">
        <v>172</v>
      </c>
      <c r="S132" s="102" t="s">
        <v>173</v>
      </c>
      <c r="T132" s="102" t="s">
        <v>174</v>
      </c>
      <c r="U132" s="102" t="s">
        <v>175</v>
      </c>
      <c r="V132" s="102" t="s">
        <v>176</v>
      </c>
      <c r="W132" s="102" t="s">
        <v>177</v>
      </c>
      <c r="X132" s="103" t="s">
        <v>178</v>
      </c>
      <c r="Y132" s="204"/>
      <c r="Z132" s="204"/>
      <c r="AA132" s="204"/>
      <c r="AB132" s="204"/>
      <c r="AC132" s="204"/>
      <c r="AD132" s="204"/>
      <c r="AE132" s="204"/>
    </row>
    <row r="133" s="2" customFormat="1" ht="22.8" customHeight="1">
      <c r="A133" s="39"/>
      <c r="B133" s="40"/>
      <c r="C133" s="108" t="s">
        <v>179</v>
      </c>
      <c r="D133" s="41"/>
      <c r="E133" s="41"/>
      <c r="F133" s="41"/>
      <c r="G133" s="41"/>
      <c r="H133" s="41"/>
      <c r="I133" s="41"/>
      <c r="J133" s="41"/>
      <c r="K133" s="210">
        <f>BK133</f>
        <v>0</v>
      </c>
      <c r="L133" s="41"/>
      <c r="M133" s="45"/>
      <c r="N133" s="104"/>
      <c r="O133" s="211"/>
      <c r="P133" s="105"/>
      <c r="Q133" s="212">
        <f>Q134+Q184</f>
        <v>0</v>
      </c>
      <c r="R133" s="212">
        <f>R134+R184</f>
        <v>0</v>
      </c>
      <c r="S133" s="105"/>
      <c r="T133" s="213">
        <f>T134+T184</f>
        <v>0</v>
      </c>
      <c r="U133" s="105"/>
      <c r="V133" s="213">
        <f>V134+V184</f>
        <v>9.3164614799999992</v>
      </c>
      <c r="W133" s="105"/>
      <c r="X133" s="214">
        <f>X134+X184</f>
        <v>0.40611300000000006</v>
      </c>
      <c r="Y133" s="39"/>
      <c r="Z133" s="39"/>
      <c r="AA133" s="39"/>
      <c r="AB133" s="39"/>
      <c r="AC133" s="39"/>
      <c r="AD133" s="39"/>
      <c r="AE133" s="39"/>
      <c r="AT133" s="18" t="s">
        <v>74</v>
      </c>
      <c r="AU133" s="18" t="s">
        <v>149</v>
      </c>
      <c r="BK133" s="215">
        <f>BK134+BK184</f>
        <v>0</v>
      </c>
    </row>
    <row r="134" s="12" customFormat="1" ht="25.92" customHeight="1">
      <c r="A134" s="12"/>
      <c r="B134" s="216"/>
      <c r="C134" s="217"/>
      <c r="D134" s="218" t="s">
        <v>74</v>
      </c>
      <c r="E134" s="219" t="s">
        <v>180</v>
      </c>
      <c r="F134" s="219" t="s">
        <v>181</v>
      </c>
      <c r="G134" s="217"/>
      <c r="H134" s="217"/>
      <c r="I134" s="220"/>
      <c r="J134" s="220"/>
      <c r="K134" s="221">
        <f>BK134</f>
        <v>0</v>
      </c>
      <c r="L134" s="217"/>
      <c r="M134" s="222"/>
      <c r="N134" s="223"/>
      <c r="O134" s="224"/>
      <c r="P134" s="224"/>
      <c r="Q134" s="225">
        <f>Q135+Q150+Q156+Q166+Q180</f>
        <v>0</v>
      </c>
      <c r="R134" s="225">
        <f>R135+R150+R156+R166+R180</f>
        <v>0</v>
      </c>
      <c r="S134" s="224"/>
      <c r="T134" s="226">
        <f>T135+T150+T156+T166+T180</f>
        <v>0</v>
      </c>
      <c r="U134" s="224"/>
      <c r="V134" s="226">
        <f>V135+V150+V156+V166+V180</f>
        <v>5.0690791999999991</v>
      </c>
      <c r="W134" s="224"/>
      <c r="X134" s="227">
        <f>X135+X150+X156+X166+X180</f>
        <v>0</v>
      </c>
      <c r="Y134" s="12"/>
      <c r="Z134" s="12"/>
      <c r="AA134" s="12"/>
      <c r="AB134" s="12"/>
      <c r="AC134" s="12"/>
      <c r="AD134" s="12"/>
      <c r="AE134" s="12"/>
      <c r="AR134" s="228" t="s">
        <v>82</v>
      </c>
      <c r="AT134" s="229" t="s">
        <v>74</v>
      </c>
      <c r="AU134" s="229" t="s">
        <v>75</v>
      </c>
      <c r="AY134" s="228" t="s">
        <v>182</v>
      </c>
      <c r="BK134" s="230">
        <f>BK135+BK150+BK156+BK166+BK180</f>
        <v>0</v>
      </c>
    </row>
    <row r="135" s="12" customFormat="1" ht="22.8" customHeight="1">
      <c r="A135" s="12"/>
      <c r="B135" s="216"/>
      <c r="C135" s="217"/>
      <c r="D135" s="218" t="s">
        <v>74</v>
      </c>
      <c r="E135" s="231" t="s">
        <v>183</v>
      </c>
      <c r="F135" s="231" t="s">
        <v>184</v>
      </c>
      <c r="G135" s="217"/>
      <c r="H135" s="217"/>
      <c r="I135" s="220"/>
      <c r="J135" s="220"/>
      <c r="K135" s="232">
        <f>BK135</f>
        <v>0</v>
      </c>
      <c r="L135" s="217"/>
      <c r="M135" s="222"/>
      <c r="N135" s="223"/>
      <c r="O135" s="224"/>
      <c r="P135" s="224"/>
      <c r="Q135" s="225">
        <f>SUM(Q136:Q149)</f>
        <v>0</v>
      </c>
      <c r="R135" s="225">
        <f>SUM(R136:R149)</f>
        <v>0</v>
      </c>
      <c r="S135" s="224"/>
      <c r="T135" s="226">
        <f>SUM(T136:T149)</f>
        <v>0</v>
      </c>
      <c r="U135" s="224"/>
      <c r="V135" s="226">
        <f>SUM(V136:V149)</f>
        <v>5.0422299999999991</v>
      </c>
      <c r="W135" s="224"/>
      <c r="X135" s="227">
        <f>SUM(X136:X149)</f>
        <v>0</v>
      </c>
      <c r="Y135" s="12"/>
      <c r="Z135" s="12"/>
      <c r="AA135" s="12"/>
      <c r="AB135" s="12"/>
      <c r="AC135" s="12"/>
      <c r="AD135" s="12"/>
      <c r="AE135" s="12"/>
      <c r="AR135" s="228" t="s">
        <v>82</v>
      </c>
      <c r="AT135" s="229" t="s">
        <v>74</v>
      </c>
      <c r="AU135" s="229" t="s">
        <v>82</v>
      </c>
      <c r="AY135" s="228" t="s">
        <v>182</v>
      </c>
      <c r="BK135" s="230">
        <f>SUM(BK136:BK149)</f>
        <v>0</v>
      </c>
    </row>
    <row r="136" s="2" customFormat="1" ht="24.15" customHeight="1">
      <c r="A136" s="39"/>
      <c r="B136" s="40"/>
      <c r="C136" s="233" t="s">
        <v>82</v>
      </c>
      <c r="D136" s="233" t="s">
        <v>185</v>
      </c>
      <c r="E136" s="234" t="s">
        <v>186</v>
      </c>
      <c r="F136" s="235" t="s">
        <v>187</v>
      </c>
      <c r="G136" s="236" t="s">
        <v>188</v>
      </c>
      <c r="H136" s="237">
        <v>333.57999999999998</v>
      </c>
      <c r="I136" s="238"/>
      <c r="J136" s="238"/>
      <c r="K136" s="239">
        <f>ROUND(P136*H136,2)</f>
        <v>0</v>
      </c>
      <c r="L136" s="235" t="s">
        <v>189</v>
      </c>
      <c r="M136" s="45"/>
      <c r="N136" s="240" t="s">
        <v>1</v>
      </c>
      <c r="O136" s="241" t="s">
        <v>38</v>
      </c>
      <c r="P136" s="242">
        <f>I136+J136</f>
        <v>0</v>
      </c>
      <c r="Q136" s="242">
        <f>ROUND(I136*H136,2)</f>
        <v>0</v>
      </c>
      <c r="R136" s="242">
        <f>ROUND(J136*H136,2)</f>
        <v>0</v>
      </c>
      <c r="S136" s="92"/>
      <c r="T136" s="243">
        <f>S136*H136</f>
        <v>0</v>
      </c>
      <c r="U136" s="243">
        <v>0.0057999999999999996</v>
      </c>
      <c r="V136" s="243">
        <f>U136*H136</f>
        <v>1.9347639999999997</v>
      </c>
      <c r="W136" s="243">
        <v>0</v>
      </c>
      <c r="X136" s="244">
        <f>W136*H136</f>
        <v>0</v>
      </c>
      <c r="Y136" s="39"/>
      <c r="Z136" s="39"/>
      <c r="AA136" s="39"/>
      <c r="AB136" s="39"/>
      <c r="AC136" s="39"/>
      <c r="AD136" s="39"/>
      <c r="AE136" s="39"/>
      <c r="AR136" s="245" t="s">
        <v>190</v>
      </c>
      <c r="AT136" s="245" t="s">
        <v>185</v>
      </c>
      <c r="AU136" s="245" t="s">
        <v>84</v>
      </c>
      <c r="AY136" s="18" t="s">
        <v>182</v>
      </c>
      <c r="BE136" s="246">
        <f>IF(O136="základní",K136,0)</f>
        <v>0</v>
      </c>
      <c r="BF136" s="246">
        <f>IF(O136="snížená",K136,0)</f>
        <v>0</v>
      </c>
      <c r="BG136" s="246">
        <f>IF(O136="zákl. přenesená",K136,0)</f>
        <v>0</v>
      </c>
      <c r="BH136" s="246">
        <f>IF(O136="sníž. přenesená",K136,0)</f>
        <v>0</v>
      </c>
      <c r="BI136" s="246">
        <f>IF(O136="nulová",K136,0)</f>
        <v>0</v>
      </c>
      <c r="BJ136" s="18" t="s">
        <v>82</v>
      </c>
      <c r="BK136" s="246">
        <f>ROUND(P136*H136,2)</f>
        <v>0</v>
      </c>
      <c r="BL136" s="18" t="s">
        <v>190</v>
      </c>
      <c r="BM136" s="245" t="s">
        <v>191</v>
      </c>
    </row>
    <row r="137" s="2" customFormat="1">
      <c r="A137" s="39"/>
      <c r="B137" s="40"/>
      <c r="C137" s="41"/>
      <c r="D137" s="247" t="s">
        <v>192</v>
      </c>
      <c r="E137" s="41"/>
      <c r="F137" s="248" t="s">
        <v>193</v>
      </c>
      <c r="G137" s="41"/>
      <c r="H137" s="41"/>
      <c r="I137" s="249"/>
      <c r="J137" s="249"/>
      <c r="K137" s="41"/>
      <c r="L137" s="41"/>
      <c r="M137" s="45"/>
      <c r="N137" s="250"/>
      <c r="O137" s="251"/>
      <c r="P137" s="92"/>
      <c r="Q137" s="92"/>
      <c r="R137" s="92"/>
      <c r="S137" s="92"/>
      <c r="T137" s="92"/>
      <c r="U137" s="92"/>
      <c r="V137" s="92"/>
      <c r="W137" s="92"/>
      <c r="X137" s="93"/>
      <c r="Y137" s="39"/>
      <c r="Z137" s="39"/>
      <c r="AA137" s="39"/>
      <c r="AB137" s="39"/>
      <c r="AC137" s="39"/>
      <c r="AD137" s="39"/>
      <c r="AE137" s="39"/>
      <c r="AT137" s="18" t="s">
        <v>192</v>
      </c>
      <c r="AU137" s="18" t="s">
        <v>84</v>
      </c>
    </row>
    <row r="138" s="2" customFormat="1">
      <c r="A138" s="39"/>
      <c r="B138" s="40"/>
      <c r="C138" s="41"/>
      <c r="D138" s="252" t="s">
        <v>194</v>
      </c>
      <c r="E138" s="41"/>
      <c r="F138" s="253" t="s">
        <v>195</v>
      </c>
      <c r="G138" s="41"/>
      <c r="H138" s="41"/>
      <c r="I138" s="249"/>
      <c r="J138" s="249"/>
      <c r="K138" s="41"/>
      <c r="L138" s="41"/>
      <c r="M138" s="45"/>
      <c r="N138" s="250"/>
      <c r="O138" s="251"/>
      <c r="P138" s="92"/>
      <c r="Q138" s="92"/>
      <c r="R138" s="92"/>
      <c r="S138" s="92"/>
      <c r="T138" s="92"/>
      <c r="U138" s="92"/>
      <c r="V138" s="92"/>
      <c r="W138" s="92"/>
      <c r="X138" s="93"/>
      <c r="Y138" s="39"/>
      <c r="Z138" s="39"/>
      <c r="AA138" s="39"/>
      <c r="AB138" s="39"/>
      <c r="AC138" s="39"/>
      <c r="AD138" s="39"/>
      <c r="AE138" s="39"/>
      <c r="AT138" s="18" t="s">
        <v>194</v>
      </c>
      <c r="AU138" s="18" t="s">
        <v>84</v>
      </c>
    </row>
    <row r="139" s="13" customFormat="1">
      <c r="A139" s="13"/>
      <c r="B139" s="254"/>
      <c r="C139" s="255"/>
      <c r="D139" s="247" t="s">
        <v>196</v>
      </c>
      <c r="E139" s="256" t="s">
        <v>1</v>
      </c>
      <c r="F139" s="257" t="s">
        <v>197</v>
      </c>
      <c r="G139" s="255"/>
      <c r="H139" s="258">
        <v>333.57999999999998</v>
      </c>
      <c r="I139" s="259"/>
      <c r="J139" s="259"/>
      <c r="K139" s="255"/>
      <c r="L139" s="255"/>
      <c r="M139" s="260"/>
      <c r="N139" s="261"/>
      <c r="O139" s="262"/>
      <c r="P139" s="262"/>
      <c r="Q139" s="262"/>
      <c r="R139" s="262"/>
      <c r="S139" s="262"/>
      <c r="T139" s="262"/>
      <c r="U139" s="262"/>
      <c r="V139" s="262"/>
      <c r="W139" s="262"/>
      <c r="X139" s="263"/>
      <c r="Y139" s="13"/>
      <c r="Z139" s="13"/>
      <c r="AA139" s="13"/>
      <c r="AB139" s="13"/>
      <c r="AC139" s="13"/>
      <c r="AD139" s="13"/>
      <c r="AE139" s="13"/>
      <c r="AT139" s="264" t="s">
        <v>196</v>
      </c>
      <c r="AU139" s="264" t="s">
        <v>84</v>
      </c>
      <c r="AV139" s="13" t="s">
        <v>84</v>
      </c>
      <c r="AW139" s="13" t="s">
        <v>5</v>
      </c>
      <c r="AX139" s="13" t="s">
        <v>82</v>
      </c>
      <c r="AY139" s="264" t="s">
        <v>182</v>
      </c>
    </row>
    <row r="140" s="2" customFormat="1" ht="24.15" customHeight="1">
      <c r="A140" s="39"/>
      <c r="B140" s="40"/>
      <c r="C140" s="233" t="s">
        <v>84</v>
      </c>
      <c r="D140" s="233" t="s">
        <v>185</v>
      </c>
      <c r="E140" s="234" t="s">
        <v>198</v>
      </c>
      <c r="F140" s="235" t="s">
        <v>199</v>
      </c>
      <c r="G140" s="236" t="s">
        <v>188</v>
      </c>
      <c r="H140" s="237">
        <v>535.76999999999998</v>
      </c>
      <c r="I140" s="238"/>
      <c r="J140" s="238"/>
      <c r="K140" s="239">
        <f>ROUND(P140*H140,2)</f>
        <v>0</v>
      </c>
      <c r="L140" s="235" t="s">
        <v>189</v>
      </c>
      <c r="M140" s="45"/>
      <c r="N140" s="240" t="s">
        <v>1</v>
      </c>
      <c r="O140" s="241" t="s">
        <v>38</v>
      </c>
      <c r="P140" s="242">
        <f>I140+J140</f>
        <v>0</v>
      </c>
      <c r="Q140" s="242">
        <f>ROUND(I140*H140,2)</f>
        <v>0</v>
      </c>
      <c r="R140" s="242">
        <f>ROUND(J140*H140,2)</f>
        <v>0</v>
      </c>
      <c r="S140" s="92"/>
      <c r="T140" s="243">
        <f>S140*H140</f>
        <v>0</v>
      </c>
      <c r="U140" s="243">
        <v>0.0057999999999999996</v>
      </c>
      <c r="V140" s="243">
        <f>U140*H140</f>
        <v>3.1074659999999996</v>
      </c>
      <c r="W140" s="243">
        <v>0</v>
      </c>
      <c r="X140" s="244">
        <f>W140*H140</f>
        <v>0</v>
      </c>
      <c r="Y140" s="39"/>
      <c r="Z140" s="39"/>
      <c r="AA140" s="39"/>
      <c r="AB140" s="39"/>
      <c r="AC140" s="39"/>
      <c r="AD140" s="39"/>
      <c r="AE140" s="39"/>
      <c r="AR140" s="245" t="s">
        <v>190</v>
      </c>
      <c r="AT140" s="245" t="s">
        <v>185</v>
      </c>
      <c r="AU140" s="245" t="s">
        <v>84</v>
      </c>
      <c r="AY140" s="18" t="s">
        <v>182</v>
      </c>
      <c r="BE140" s="246">
        <f>IF(O140="základní",K140,0)</f>
        <v>0</v>
      </c>
      <c r="BF140" s="246">
        <f>IF(O140="snížená",K140,0)</f>
        <v>0</v>
      </c>
      <c r="BG140" s="246">
        <f>IF(O140="zákl. přenesená",K140,0)</f>
        <v>0</v>
      </c>
      <c r="BH140" s="246">
        <f>IF(O140="sníž. přenesená",K140,0)</f>
        <v>0</v>
      </c>
      <c r="BI140" s="246">
        <f>IF(O140="nulová",K140,0)</f>
        <v>0</v>
      </c>
      <c r="BJ140" s="18" t="s">
        <v>82</v>
      </c>
      <c r="BK140" s="246">
        <f>ROUND(P140*H140,2)</f>
        <v>0</v>
      </c>
      <c r="BL140" s="18" t="s">
        <v>190</v>
      </c>
      <c r="BM140" s="245" t="s">
        <v>200</v>
      </c>
    </row>
    <row r="141" s="2" customFormat="1">
      <c r="A141" s="39"/>
      <c r="B141" s="40"/>
      <c r="C141" s="41"/>
      <c r="D141" s="247" t="s">
        <v>192</v>
      </c>
      <c r="E141" s="41"/>
      <c r="F141" s="248" t="s">
        <v>201</v>
      </c>
      <c r="G141" s="41"/>
      <c r="H141" s="41"/>
      <c r="I141" s="249"/>
      <c r="J141" s="249"/>
      <c r="K141" s="41"/>
      <c r="L141" s="41"/>
      <c r="M141" s="45"/>
      <c r="N141" s="250"/>
      <c r="O141" s="251"/>
      <c r="P141" s="92"/>
      <c r="Q141" s="92"/>
      <c r="R141" s="92"/>
      <c r="S141" s="92"/>
      <c r="T141" s="92"/>
      <c r="U141" s="92"/>
      <c r="V141" s="92"/>
      <c r="W141" s="92"/>
      <c r="X141" s="93"/>
      <c r="Y141" s="39"/>
      <c r="Z141" s="39"/>
      <c r="AA141" s="39"/>
      <c r="AB141" s="39"/>
      <c r="AC141" s="39"/>
      <c r="AD141" s="39"/>
      <c r="AE141" s="39"/>
      <c r="AT141" s="18" t="s">
        <v>192</v>
      </c>
      <c r="AU141" s="18" t="s">
        <v>84</v>
      </c>
    </row>
    <row r="142" s="2" customFormat="1">
      <c r="A142" s="39"/>
      <c r="B142" s="40"/>
      <c r="C142" s="41"/>
      <c r="D142" s="252" t="s">
        <v>194</v>
      </c>
      <c r="E142" s="41"/>
      <c r="F142" s="253" t="s">
        <v>202</v>
      </c>
      <c r="G142" s="41"/>
      <c r="H142" s="41"/>
      <c r="I142" s="249"/>
      <c r="J142" s="249"/>
      <c r="K142" s="41"/>
      <c r="L142" s="41"/>
      <c r="M142" s="45"/>
      <c r="N142" s="250"/>
      <c r="O142" s="251"/>
      <c r="P142" s="92"/>
      <c r="Q142" s="92"/>
      <c r="R142" s="92"/>
      <c r="S142" s="92"/>
      <c r="T142" s="92"/>
      <c r="U142" s="92"/>
      <c r="V142" s="92"/>
      <c r="W142" s="92"/>
      <c r="X142" s="93"/>
      <c r="Y142" s="39"/>
      <c r="Z142" s="39"/>
      <c r="AA142" s="39"/>
      <c r="AB142" s="39"/>
      <c r="AC142" s="39"/>
      <c r="AD142" s="39"/>
      <c r="AE142" s="39"/>
      <c r="AT142" s="18" t="s">
        <v>194</v>
      </c>
      <c r="AU142" s="18" t="s">
        <v>84</v>
      </c>
    </row>
    <row r="143" s="14" customFormat="1">
      <c r="A143" s="14"/>
      <c r="B143" s="265"/>
      <c r="C143" s="266"/>
      <c r="D143" s="247" t="s">
        <v>196</v>
      </c>
      <c r="E143" s="267" t="s">
        <v>1</v>
      </c>
      <c r="F143" s="268" t="s">
        <v>203</v>
      </c>
      <c r="G143" s="266"/>
      <c r="H143" s="267" t="s">
        <v>1</v>
      </c>
      <c r="I143" s="269"/>
      <c r="J143" s="269"/>
      <c r="K143" s="266"/>
      <c r="L143" s="266"/>
      <c r="M143" s="270"/>
      <c r="N143" s="271"/>
      <c r="O143" s="272"/>
      <c r="P143" s="272"/>
      <c r="Q143" s="272"/>
      <c r="R143" s="272"/>
      <c r="S143" s="272"/>
      <c r="T143" s="272"/>
      <c r="U143" s="272"/>
      <c r="V143" s="272"/>
      <c r="W143" s="272"/>
      <c r="X143" s="273"/>
      <c r="Y143" s="14"/>
      <c r="Z143" s="14"/>
      <c r="AA143" s="14"/>
      <c r="AB143" s="14"/>
      <c r="AC143" s="14"/>
      <c r="AD143" s="14"/>
      <c r="AE143" s="14"/>
      <c r="AT143" s="274" t="s">
        <v>196</v>
      </c>
      <c r="AU143" s="274" t="s">
        <v>84</v>
      </c>
      <c r="AV143" s="14" t="s">
        <v>82</v>
      </c>
      <c r="AW143" s="14" t="s">
        <v>5</v>
      </c>
      <c r="AX143" s="14" t="s">
        <v>75</v>
      </c>
      <c r="AY143" s="274" t="s">
        <v>182</v>
      </c>
    </row>
    <row r="144" s="13" customFormat="1">
      <c r="A144" s="13"/>
      <c r="B144" s="254"/>
      <c r="C144" s="255"/>
      <c r="D144" s="247" t="s">
        <v>196</v>
      </c>
      <c r="E144" s="256" t="s">
        <v>1</v>
      </c>
      <c r="F144" s="257" t="s">
        <v>121</v>
      </c>
      <c r="G144" s="255"/>
      <c r="H144" s="258">
        <v>1016.05</v>
      </c>
      <c r="I144" s="259"/>
      <c r="J144" s="259"/>
      <c r="K144" s="255"/>
      <c r="L144" s="255"/>
      <c r="M144" s="260"/>
      <c r="N144" s="261"/>
      <c r="O144" s="262"/>
      <c r="P144" s="262"/>
      <c r="Q144" s="262"/>
      <c r="R144" s="262"/>
      <c r="S144" s="262"/>
      <c r="T144" s="262"/>
      <c r="U144" s="262"/>
      <c r="V144" s="262"/>
      <c r="W144" s="262"/>
      <c r="X144" s="263"/>
      <c r="Y144" s="13"/>
      <c r="Z144" s="13"/>
      <c r="AA144" s="13"/>
      <c r="AB144" s="13"/>
      <c r="AC144" s="13"/>
      <c r="AD144" s="13"/>
      <c r="AE144" s="13"/>
      <c r="AT144" s="264" t="s">
        <v>196</v>
      </c>
      <c r="AU144" s="264" t="s">
        <v>84</v>
      </c>
      <c r="AV144" s="13" t="s">
        <v>84</v>
      </c>
      <c r="AW144" s="13" t="s">
        <v>5</v>
      </c>
      <c r="AX144" s="13" t="s">
        <v>75</v>
      </c>
      <c r="AY144" s="264" t="s">
        <v>182</v>
      </c>
    </row>
    <row r="145" s="14" customFormat="1">
      <c r="A145" s="14"/>
      <c r="B145" s="265"/>
      <c r="C145" s="266"/>
      <c r="D145" s="247" t="s">
        <v>196</v>
      </c>
      <c r="E145" s="267" t="s">
        <v>1</v>
      </c>
      <c r="F145" s="268" t="s">
        <v>204</v>
      </c>
      <c r="G145" s="266"/>
      <c r="H145" s="267" t="s">
        <v>1</v>
      </c>
      <c r="I145" s="269"/>
      <c r="J145" s="269"/>
      <c r="K145" s="266"/>
      <c r="L145" s="266"/>
      <c r="M145" s="270"/>
      <c r="N145" s="271"/>
      <c r="O145" s="272"/>
      <c r="P145" s="272"/>
      <c r="Q145" s="272"/>
      <c r="R145" s="272"/>
      <c r="S145" s="272"/>
      <c r="T145" s="272"/>
      <c r="U145" s="272"/>
      <c r="V145" s="272"/>
      <c r="W145" s="272"/>
      <c r="X145" s="273"/>
      <c r="Y145" s="14"/>
      <c r="Z145" s="14"/>
      <c r="AA145" s="14"/>
      <c r="AB145" s="14"/>
      <c r="AC145" s="14"/>
      <c r="AD145" s="14"/>
      <c r="AE145" s="14"/>
      <c r="AT145" s="274" t="s">
        <v>196</v>
      </c>
      <c r="AU145" s="274" t="s">
        <v>84</v>
      </c>
      <c r="AV145" s="14" t="s">
        <v>82</v>
      </c>
      <c r="AW145" s="14" t="s">
        <v>5</v>
      </c>
      <c r="AX145" s="14" t="s">
        <v>75</v>
      </c>
      <c r="AY145" s="274" t="s">
        <v>182</v>
      </c>
    </row>
    <row r="146" s="13" customFormat="1">
      <c r="A146" s="13"/>
      <c r="B146" s="254"/>
      <c r="C146" s="255"/>
      <c r="D146" s="247" t="s">
        <v>196</v>
      </c>
      <c r="E146" s="256" t="s">
        <v>1</v>
      </c>
      <c r="F146" s="257" t="s">
        <v>205</v>
      </c>
      <c r="G146" s="255"/>
      <c r="H146" s="258">
        <v>-23.873000000000001</v>
      </c>
      <c r="I146" s="259"/>
      <c r="J146" s="259"/>
      <c r="K146" s="255"/>
      <c r="L146" s="255"/>
      <c r="M146" s="260"/>
      <c r="N146" s="261"/>
      <c r="O146" s="262"/>
      <c r="P146" s="262"/>
      <c r="Q146" s="262"/>
      <c r="R146" s="262"/>
      <c r="S146" s="262"/>
      <c r="T146" s="262"/>
      <c r="U146" s="262"/>
      <c r="V146" s="262"/>
      <c r="W146" s="262"/>
      <c r="X146" s="263"/>
      <c r="Y146" s="13"/>
      <c r="Z146" s="13"/>
      <c r="AA146" s="13"/>
      <c r="AB146" s="13"/>
      <c r="AC146" s="13"/>
      <c r="AD146" s="13"/>
      <c r="AE146" s="13"/>
      <c r="AT146" s="264" t="s">
        <v>196</v>
      </c>
      <c r="AU146" s="264" t="s">
        <v>84</v>
      </c>
      <c r="AV146" s="13" t="s">
        <v>84</v>
      </c>
      <c r="AW146" s="13" t="s">
        <v>5</v>
      </c>
      <c r="AX146" s="13" t="s">
        <v>75</v>
      </c>
      <c r="AY146" s="264" t="s">
        <v>182</v>
      </c>
    </row>
    <row r="147" s="13" customFormat="1">
      <c r="A147" s="13"/>
      <c r="B147" s="254"/>
      <c r="C147" s="255"/>
      <c r="D147" s="247" t="s">
        <v>196</v>
      </c>
      <c r="E147" s="256" t="s">
        <v>1</v>
      </c>
      <c r="F147" s="257" t="s">
        <v>206</v>
      </c>
      <c r="G147" s="255"/>
      <c r="H147" s="258">
        <v>-167.48400000000001</v>
      </c>
      <c r="I147" s="259"/>
      <c r="J147" s="259"/>
      <c r="K147" s="255"/>
      <c r="L147" s="255"/>
      <c r="M147" s="260"/>
      <c r="N147" s="261"/>
      <c r="O147" s="262"/>
      <c r="P147" s="262"/>
      <c r="Q147" s="262"/>
      <c r="R147" s="262"/>
      <c r="S147" s="262"/>
      <c r="T147" s="262"/>
      <c r="U147" s="262"/>
      <c r="V147" s="262"/>
      <c r="W147" s="262"/>
      <c r="X147" s="263"/>
      <c r="Y147" s="13"/>
      <c r="Z147" s="13"/>
      <c r="AA147" s="13"/>
      <c r="AB147" s="13"/>
      <c r="AC147" s="13"/>
      <c r="AD147" s="13"/>
      <c r="AE147" s="13"/>
      <c r="AT147" s="264" t="s">
        <v>196</v>
      </c>
      <c r="AU147" s="264" t="s">
        <v>84</v>
      </c>
      <c r="AV147" s="13" t="s">
        <v>84</v>
      </c>
      <c r="AW147" s="13" t="s">
        <v>5</v>
      </c>
      <c r="AX147" s="13" t="s">
        <v>75</v>
      </c>
      <c r="AY147" s="264" t="s">
        <v>182</v>
      </c>
    </row>
    <row r="148" s="13" customFormat="1">
      <c r="A148" s="13"/>
      <c r="B148" s="254"/>
      <c r="C148" s="255"/>
      <c r="D148" s="247" t="s">
        <v>196</v>
      </c>
      <c r="E148" s="256" t="s">
        <v>1</v>
      </c>
      <c r="F148" s="257" t="s">
        <v>207</v>
      </c>
      <c r="G148" s="255"/>
      <c r="H148" s="258">
        <v>-288.923</v>
      </c>
      <c r="I148" s="259"/>
      <c r="J148" s="259"/>
      <c r="K148" s="255"/>
      <c r="L148" s="255"/>
      <c r="M148" s="260"/>
      <c r="N148" s="261"/>
      <c r="O148" s="262"/>
      <c r="P148" s="262"/>
      <c r="Q148" s="262"/>
      <c r="R148" s="262"/>
      <c r="S148" s="262"/>
      <c r="T148" s="262"/>
      <c r="U148" s="262"/>
      <c r="V148" s="262"/>
      <c r="W148" s="262"/>
      <c r="X148" s="263"/>
      <c r="Y148" s="13"/>
      <c r="Z148" s="13"/>
      <c r="AA148" s="13"/>
      <c r="AB148" s="13"/>
      <c r="AC148" s="13"/>
      <c r="AD148" s="13"/>
      <c r="AE148" s="13"/>
      <c r="AT148" s="264" t="s">
        <v>196</v>
      </c>
      <c r="AU148" s="264" t="s">
        <v>84</v>
      </c>
      <c r="AV148" s="13" t="s">
        <v>84</v>
      </c>
      <c r="AW148" s="13" t="s">
        <v>5</v>
      </c>
      <c r="AX148" s="13" t="s">
        <v>75</v>
      </c>
      <c r="AY148" s="264" t="s">
        <v>182</v>
      </c>
    </row>
    <row r="149" s="15" customFormat="1">
      <c r="A149" s="15"/>
      <c r="B149" s="275"/>
      <c r="C149" s="276"/>
      <c r="D149" s="247" t="s">
        <v>196</v>
      </c>
      <c r="E149" s="277" t="s">
        <v>1</v>
      </c>
      <c r="F149" s="278" t="s">
        <v>208</v>
      </c>
      <c r="G149" s="276"/>
      <c r="H149" s="279">
        <v>535.76999999999998</v>
      </c>
      <c r="I149" s="280"/>
      <c r="J149" s="280"/>
      <c r="K149" s="276"/>
      <c r="L149" s="276"/>
      <c r="M149" s="281"/>
      <c r="N149" s="282"/>
      <c r="O149" s="283"/>
      <c r="P149" s="283"/>
      <c r="Q149" s="283"/>
      <c r="R149" s="283"/>
      <c r="S149" s="283"/>
      <c r="T149" s="283"/>
      <c r="U149" s="283"/>
      <c r="V149" s="283"/>
      <c r="W149" s="283"/>
      <c r="X149" s="284"/>
      <c r="Y149" s="15"/>
      <c r="Z149" s="15"/>
      <c r="AA149" s="15"/>
      <c r="AB149" s="15"/>
      <c r="AC149" s="15"/>
      <c r="AD149" s="15"/>
      <c r="AE149" s="15"/>
      <c r="AT149" s="285" t="s">
        <v>196</v>
      </c>
      <c r="AU149" s="285" t="s">
        <v>84</v>
      </c>
      <c r="AV149" s="15" t="s">
        <v>190</v>
      </c>
      <c r="AW149" s="15" t="s">
        <v>5</v>
      </c>
      <c r="AX149" s="15" t="s">
        <v>82</v>
      </c>
      <c r="AY149" s="285" t="s">
        <v>182</v>
      </c>
    </row>
    <row r="150" s="12" customFormat="1" ht="22.8" customHeight="1">
      <c r="A150" s="12"/>
      <c r="B150" s="216"/>
      <c r="C150" s="217"/>
      <c r="D150" s="218" t="s">
        <v>74</v>
      </c>
      <c r="E150" s="231" t="s">
        <v>209</v>
      </c>
      <c r="F150" s="231" t="s">
        <v>210</v>
      </c>
      <c r="G150" s="217"/>
      <c r="H150" s="217"/>
      <c r="I150" s="220"/>
      <c r="J150" s="220"/>
      <c r="K150" s="232">
        <f>BK150</f>
        <v>0</v>
      </c>
      <c r="L150" s="217"/>
      <c r="M150" s="222"/>
      <c r="N150" s="223"/>
      <c r="O150" s="224"/>
      <c r="P150" s="224"/>
      <c r="Q150" s="225">
        <f>SUM(Q151:Q155)</f>
        <v>0</v>
      </c>
      <c r="R150" s="225">
        <f>SUM(R151:R155)</f>
        <v>0</v>
      </c>
      <c r="S150" s="224"/>
      <c r="T150" s="226">
        <f>SUM(T151:T155)</f>
        <v>0</v>
      </c>
      <c r="U150" s="224"/>
      <c r="V150" s="226">
        <f>SUM(V151:V155)</f>
        <v>0.026849200000000004</v>
      </c>
      <c r="W150" s="224"/>
      <c r="X150" s="227">
        <f>SUM(X151:X155)</f>
        <v>0</v>
      </c>
      <c r="Y150" s="12"/>
      <c r="Z150" s="12"/>
      <c r="AA150" s="12"/>
      <c r="AB150" s="12"/>
      <c r="AC150" s="12"/>
      <c r="AD150" s="12"/>
      <c r="AE150" s="12"/>
      <c r="AR150" s="228" t="s">
        <v>82</v>
      </c>
      <c r="AT150" s="229" t="s">
        <v>74</v>
      </c>
      <c r="AU150" s="229" t="s">
        <v>82</v>
      </c>
      <c r="AY150" s="228" t="s">
        <v>182</v>
      </c>
      <c r="BK150" s="230">
        <f>SUM(BK151:BK155)</f>
        <v>0</v>
      </c>
    </row>
    <row r="151" s="2" customFormat="1" ht="24.15" customHeight="1">
      <c r="A151" s="39"/>
      <c r="B151" s="40"/>
      <c r="C151" s="233" t="s">
        <v>120</v>
      </c>
      <c r="D151" s="233" t="s">
        <v>185</v>
      </c>
      <c r="E151" s="234" t="s">
        <v>211</v>
      </c>
      <c r="F151" s="235" t="s">
        <v>212</v>
      </c>
      <c r="G151" s="236" t="s">
        <v>188</v>
      </c>
      <c r="H151" s="237">
        <v>671.23000000000002</v>
      </c>
      <c r="I151" s="238"/>
      <c r="J151" s="238"/>
      <c r="K151" s="239">
        <f>ROUND(P151*H151,2)</f>
        <v>0</v>
      </c>
      <c r="L151" s="235" t="s">
        <v>189</v>
      </c>
      <c r="M151" s="45"/>
      <c r="N151" s="240" t="s">
        <v>1</v>
      </c>
      <c r="O151" s="241" t="s">
        <v>38</v>
      </c>
      <c r="P151" s="242">
        <f>I151+J151</f>
        <v>0</v>
      </c>
      <c r="Q151" s="242">
        <f>ROUND(I151*H151,2)</f>
        <v>0</v>
      </c>
      <c r="R151" s="242">
        <f>ROUND(J151*H151,2)</f>
        <v>0</v>
      </c>
      <c r="S151" s="92"/>
      <c r="T151" s="243">
        <f>S151*H151</f>
        <v>0</v>
      </c>
      <c r="U151" s="243">
        <v>4.0000000000000003E-05</v>
      </c>
      <c r="V151" s="243">
        <f>U151*H151</f>
        <v>0.026849200000000004</v>
      </c>
      <c r="W151" s="243">
        <v>0</v>
      </c>
      <c r="X151" s="244">
        <f>W151*H151</f>
        <v>0</v>
      </c>
      <c r="Y151" s="39"/>
      <c r="Z151" s="39"/>
      <c r="AA151" s="39"/>
      <c r="AB151" s="39"/>
      <c r="AC151" s="39"/>
      <c r="AD151" s="39"/>
      <c r="AE151" s="39"/>
      <c r="AR151" s="245" t="s">
        <v>190</v>
      </c>
      <c r="AT151" s="245" t="s">
        <v>185</v>
      </c>
      <c r="AU151" s="245" t="s">
        <v>84</v>
      </c>
      <c r="AY151" s="18" t="s">
        <v>182</v>
      </c>
      <c r="BE151" s="246">
        <f>IF(O151="základní",K151,0)</f>
        <v>0</v>
      </c>
      <c r="BF151" s="246">
        <f>IF(O151="snížená",K151,0)</f>
        <v>0</v>
      </c>
      <c r="BG151" s="246">
        <f>IF(O151="zákl. přenesená",K151,0)</f>
        <v>0</v>
      </c>
      <c r="BH151" s="246">
        <f>IF(O151="sníž. přenesená",K151,0)</f>
        <v>0</v>
      </c>
      <c r="BI151" s="246">
        <f>IF(O151="nulová",K151,0)</f>
        <v>0</v>
      </c>
      <c r="BJ151" s="18" t="s">
        <v>82</v>
      </c>
      <c r="BK151" s="246">
        <f>ROUND(P151*H151,2)</f>
        <v>0</v>
      </c>
      <c r="BL151" s="18" t="s">
        <v>190</v>
      </c>
      <c r="BM151" s="245" t="s">
        <v>213</v>
      </c>
    </row>
    <row r="152" s="2" customFormat="1">
      <c r="A152" s="39"/>
      <c r="B152" s="40"/>
      <c r="C152" s="41"/>
      <c r="D152" s="247" t="s">
        <v>192</v>
      </c>
      <c r="E152" s="41"/>
      <c r="F152" s="248" t="s">
        <v>214</v>
      </c>
      <c r="G152" s="41"/>
      <c r="H152" s="41"/>
      <c r="I152" s="249"/>
      <c r="J152" s="249"/>
      <c r="K152" s="41"/>
      <c r="L152" s="41"/>
      <c r="M152" s="45"/>
      <c r="N152" s="250"/>
      <c r="O152" s="251"/>
      <c r="P152" s="92"/>
      <c r="Q152" s="92"/>
      <c r="R152" s="92"/>
      <c r="S152" s="92"/>
      <c r="T152" s="92"/>
      <c r="U152" s="92"/>
      <c r="V152" s="92"/>
      <c r="W152" s="92"/>
      <c r="X152" s="93"/>
      <c r="Y152" s="39"/>
      <c r="Z152" s="39"/>
      <c r="AA152" s="39"/>
      <c r="AB152" s="39"/>
      <c r="AC152" s="39"/>
      <c r="AD152" s="39"/>
      <c r="AE152" s="39"/>
      <c r="AT152" s="18" t="s">
        <v>192</v>
      </c>
      <c r="AU152" s="18" t="s">
        <v>84</v>
      </c>
    </row>
    <row r="153" s="2" customFormat="1">
      <c r="A153" s="39"/>
      <c r="B153" s="40"/>
      <c r="C153" s="41"/>
      <c r="D153" s="252" t="s">
        <v>194</v>
      </c>
      <c r="E153" s="41"/>
      <c r="F153" s="253" t="s">
        <v>215</v>
      </c>
      <c r="G153" s="41"/>
      <c r="H153" s="41"/>
      <c r="I153" s="249"/>
      <c r="J153" s="249"/>
      <c r="K153" s="41"/>
      <c r="L153" s="41"/>
      <c r="M153" s="45"/>
      <c r="N153" s="250"/>
      <c r="O153" s="251"/>
      <c r="P153" s="92"/>
      <c r="Q153" s="92"/>
      <c r="R153" s="92"/>
      <c r="S153" s="92"/>
      <c r="T153" s="92"/>
      <c r="U153" s="92"/>
      <c r="V153" s="92"/>
      <c r="W153" s="92"/>
      <c r="X153" s="93"/>
      <c r="Y153" s="39"/>
      <c r="Z153" s="39"/>
      <c r="AA153" s="39"/>
      <c r="AB153" s="39"/>
      <c r="AC153" s="39"/>
      <c r="AD153" s="39"/>
      <c r="AE153" s="39"/>
      <c r="AT153" s="18" t="s">
        <v>194</v>
      </c>
      <c r="AU153" s="18" t="s">
        <v>84</v>
      </c>
    </row>
    <row r="154" s="14" customFormat="1">
      <c r="A154" s="14"/>
      <c r="B154" s="265"/>
      <c r="C154" s="266"/>
      <c r="D154" s="247" t="s">
        <v>196</v>
      </c>
      <c r="E154" s="267" t="s">
        <v>1</v>
      </c>
      <c r="F154" s="268" t="s">
        <v>216</v>
      </c>
      <c r="G154" s="266"/>
      <c r="H154" s="267" t="s">
        <v>1</v>
      </c>
      <c r="I154" s="269"/>
      <c r="J154" s="269"/>
      <c r="K154" s="266"/>
      <c r="L154" s="266"/>
      <c r="M154" s="270"/>
      <c r="N154" s="271"/>
      <c r="O154" s="272"/>
      <c r="P154" s="272"/>
      <c r="Q154" s="272"/>
      <c r="R154" s="272"/>
      <c r="S154" s="272"/>
      <c r="T154" s="272"/>
      <c r="U154" s="272"/>
      <c r="V154" s="272"/>
      <c r="W154" s="272"/>
      <c r="X154" s="273"/>
      <c r="Y154" s="14"/>
      <c r="Z154" s="14"/>
      <c r="AA154" s="14"/>
      <c r="AB154" s="14"/>
      <c r="AC154" s="14"/>
      <c r="AD154" s="14"/>
      <c r="AE154" s="14"/>
      <c r="AT154" s="274" t="s">
        <v>196</v>
      </c>
      <c r="AU154" s="274" t="s">
        <v>84</v>
      </c>
      <c r="AV154" s="14" t="s">
        <v>82</v>
      </c>
      <c r="AW154" s="14" t="s">
        <v>5</v>
      </c>
      <c r="AX154" s="14" t="s">
        <v>75</v>
      </c>
      <c r="AY154" s="274" t="s">
        <v>182</v>
      </c>
    </row>
    <row r="155" s="13" customFormat="1">
      <c r="A155" s="13"/>
      <c r="B155" s="254"/>
      <c r="C155" s="255"/>
      <c r="D155" s="247" t="s">
        <v>196</v>
      </c>
      <c r="E155" s="256" t="s">
        <v>1</v>
      </c>
      <c r="F155" s="257" t="s">
        <v>217</v>
      </c>
      <c r="G155" s="255"/>
      <c r="H155" s="258">
        <v>671.23000000000002</v>
      </c>
      <c r="I155" s="259"/>
      <c r="J155" s="259"/>
      <c r="K155" s="255"/>
      <c r="L155" s="255"/>
      <c r="M155" s="260"/>
      <c r="N155" s="261"/>
      <c r="O155" s="262"/>
      <c r="P155" s="262"/>
      <c r="Q155" s="262"/>
      <c r="R155" s="262"/>
      <c r="S155" s="262"/>
      <c r="T155" s="262"/>
      <c r="U155" s="262"/>
      <c r="V155" s="262"/>
      <c r="W155" s="262"/>
      <c r="X155" s="263"/>
      <c r="Y155" s="13"/>
      <c r="Z155" s="13"/>
      <c r="AA155" s="13"/>
      <c r="AB155" s="13"/>
      <c r="AC155" s="13"/>
      <c r="AD155" s="13"/>
      <c r="AE155" s="13"/>
      <c r="AT155" s="264" t="s">
        <v>196</v>
      </c>
      <c r="AU155" s="264" t="s">
        <v>84</v>
      </c>
      <c r="AV155" s="13" t="s">
        <v>84</v>
      </c>
      <c r="AW155" s="13" t="s">
        <v>5</v>
      </c>
      <c r="AX155" s="13" t="s">
        <v>82</v>
      </c>
      <c r="AY155" s="264" t="s">
        <v>182</v>
      </c>
    </row>
    <row r="156" s="12" customFormat="1" ht="22.8" customHeight="1">
      <c r="A156" s="12"/>
      <c r="B156" s="216"/>
      <c r="C156" s="217"/>
      <c r="D156" s="218" t="s">
        <v>74</v>
      </c>
      <c r="E156" s="231" t="s">
        <v>218</v>
      </c>
      <c r="F156" s="231" t="s">
        <v>219</v>
      </c>
      <c r="G156" s="217"/>
      <c r="H156" s="217"/>
      <c r="I156" s="220"/>
      <c r="J156" s="220"/>
      <c r="K156" s="232">
        <f>BK156</f>
        <v>0</v>
      </c>
      <c r="L156" s="217"/>
      <c r="M156" s="222"/>
      <c r="N156" s="223"/>
      <c r="O156" s="224"/>
      <c r="P156" s="224"/>
      <c r="Q156" s="225">
        <f>SUM(Q157:Q165)</f>
        <v>0</v>
      </c>
      <c r="R156" s="225">
        <f>SUM(R157:R165)</f>
        <v>0</v>
      </c>
      <c r="S156" s="224"/>
      <c r="T156" s="226">
        <f>SUM(T157:T165)</f>
        <v>0</v>
      </c>
      <c r="U156" s="224"/>
      <c r="V156" s="226">
        <f>SUM(V157:V165)</f>
        <v>0</v>
      </c>
      <c r="W156" s="224"/>
      <c r="X156" s="227">
        <f>SUM(X157:X165)</f>
        <v>0</v>
      </c>
      <c r="Y156" s="12"/>
      <c r="Z156" s="12"/>
      <c r="AA156" s="12"/>
      <c r="AB156" s="12"/>
      <c r="AC156" s="12"/>
      <c r="AD156" s="12"/>
      <c r="AE156" s="12"/>
      <c r="AR156" s="228" t="s">
        <v>82</v>
      </c>
      <c r="AT156" s="229" t="s">
        <v>74</v>
      </c>
      <c r="AU156" s="229" t="s">
        <v>82</v>
      </c>
      <c r="AY156" s="228" t="s">
        <v>182</v>
      </c>
      <c r="BK156" s="230">
        <f>SUM(BK157:BK165)</f>
        <v>0</v>
      </c>
    </row>
    <row r="157" s="2" customFormat="1" ht="16.5" customHeight="1">
      <c r="A157" s="39"/>
      <c r="B157" s="40"/>
      <c r="C157" s="233" t="s">
        <v>190</v>
      </c>
      <c r="D157" s="233" t="s">
        <v>185</v>
      </c>
      <c r="E157" s="234" t="s">
        <v>220</v>
      </c>
      <c r="F157" s="235" t="s">
        <v>221</v>
      </c>
      <c r="G157" s="236" t="s">
        <v>222</v>
      </c>
      <c r="H157" s="237">
        <v>6</v>
      </c>
      <c r="I157" s="238"/>
      <c r="J157" s="238"/>
      <c r="K157" s="239">
        <f>ROUND(P157*H157,2)</f>
        <v>0</v>
      </c>
      <c r="L157" s="235" t="s">
        <v>1</v>
      </c>
      <c r="M157" s="45"/>
      <c r="N157" s="240" t="s">
        <v>1</v>
      </c>
      <c r="O157" s="241" t="s">
        <v>38</v>
      </c>
      <c r="P157" s="242">
        <f>I157+J157</f>
        <v>0</v>
      </c>
      <c r="Q157" s="242">
        <f>ROUND(I157*H157,2)</f>
        <v>0</v>
      </c>
      <c r="R157" s="242">
        <f>ROUND(J157*H157,2)</f>
        <v>0</v>
      </c>
      <c r="S157" s="92"/>
      <c r="T157" s="243">
        <f>S157*H157</f>
        <v>0</v>
      </c>
      <c r="U157" s="243">
        <v>0</v>
      </c>
      <c r="V157" s="243">
        <f>U157*H157</f>
        <v>0</v>
      </c>
      <c r="W157" s="243">
        <v>0</v>
      </c>
      <c r="X157" s="244">
        <f>W157*H157</f>
        <v>0</v>
      </c>
      <c r="Y157" s="39"/>
      <c r="Z157" s="39"/>
      <c r="AA157" s="39"/>
      <c r="AB157" s="39"/>
      <c r="AC157" s="39"/>
      <c r="AD157" s="39"/>
      <c r="AE157" s="39"/>
      <c r="AR157" s="245" t="s">
        <v>223</v>
      </c>
      <c r="AT157" s="245" t="s">
        <v>185</v>
      </c>
      <c r="AU157" s="245" t="s">
        <v>84</v>
      </c>
      <c r="AY157" s="18" t="s">
        <v>182</v>
      </c>
      <c r="BE157" s="246">
        <f>IF(O157="základní",K157,0)</f>
        <v>0</v>
      </c>
      <c r="BF157" s="246">
        <f>IF(O157="snížená",K157,0)</f>
        <v>0</v>
      </c>
      <c r="BG157" s="246">
        <f>IF(O157="zákl. přenesená",K157,0)</f>
        <v>0</v>
      </c>
      <c r="BH157" s="246">
        <f>IF(O157="sníž. přenesená",K157,0)</f>
        <v>0</v>
      </c>
      <c r="BI157" s="246">
        <f>IF(O157="nulová",K157,0)</f>
        <v>0</v>
      </c>
      <c r="BJ157" s="18" t="s">
        <v>82</v>
      </c>
      <c r="BK157" s="246">
        <f>ROUND(P157*H157,2)</f>
        <v>0</v>
      </c>
      <c r="BL157" s="18" t="s">
        <v>223</v>
      </c>
      <c r="BM157" s="245" t="s">
        <v>224</v>
      </c>
    </row>
    <row r="158" s="2" customFormat="1">
      <c r="A158" s="39"/>
      <c r="B158" s="40"/>
      <c r="C158" s="41"/>
      <c r="D158" s="247" t="s">
        <v>192</v>
      </c>
      <c r="E158" s="41"/>
      <c r="F158" s="248" t="s">
        <v>221</v>
      </c>
      <c r="G158" s="41"/>
      <c r="H158" s="41"/>
      <c r="I158" s="249"/>
      <c r="J158" s="249"/>
      <c r="K158" s="41"/>
      <c r="L158" s="41"/>
      <c r="M158" s="45"/>
      <c r="N158" s="250"/>
      <c r="O158" s="251"/>
      <c r="P158" s="92"/>
      <c r="Q158" s="92"/>
      <c r="R158" s="92"/>
      <c r="S158" s="92"/>
      <c r="T158" s="92"/>
      <c r="U158" s="92"/>
      <c r="V158" s="92"/>
      <c r="W158" s="92"/>
      <c r="X158" s="93"/>
      <c r="Y158" s="39"/>
      <c r="Z158" s="39"/>
      <c r="AA158" s="39"/>
      <c r="AB158" s="39"/>
      <c r="AC158" s="39"/>
      <c r="AD158" s="39"/>
      <c r="AE158" s="39"/>
      <c r="AT158" s="18" t="s">
        <v>192</v>
      </c>
      <c r="AU158" s="18" t="s">
        <v>84</v>
      </c>
    </row>
    <row r="159" s="13" customFormat="1">
      <c r="A159" s="13"/>
      <c r="B159" s="254"/>
      <c r="C159" s="255"/>
      <c r="D159" s="247" t="s">
        <v>196</v>
      </c>
      <c r="E159" s="256" t="s">
        <v>1</v>
      </c>
      <c r="F159" s="257" t="s">
        <v>225</v>
      </c>
      <c r="G159" s="255"/>
      <c r="H159" s="258">
        <v>6</v>
      </c>
      <c r="I159" s="259"/>
      <c r="J159" s="259"/>
      <c r="K159" s="255"/>
      <c r="L159" s="255"/>
      <c r="M159" s="260"/>
      <c r="N159" s="261"/>
      <c r="O159" s="262"/>
      <c r="P159" s="262"/>
      <c r="Q159" s="262"/>
      <c r="R159" s="262"/>
      <c r="S159" s="262"/>
      <c r="T159" s="262"/>
      <c r="U159" s="262"/>
      <c r="V159" s="262"/>
      <c r="W159" s="262"/>
      <c r="X159" s="263"/>
      <c r="Y159" s="13"/>
      <c r="Z159" s="13"/>
      <c r="AA159" s="13"/>
      <c r="AB159" s="13"/>
      <c r="AC159" s="13"/>
      <c r="AD159" s="13"/>
      <c r="AE159" s="13"/>
      <c r="AT159" s="264" t="s">
        <v>196</v>
      </c>
      <c r="AU159" s="264" t="s">
        <v>84</v>
      </c>
      <c r="AV159" s="13" t="s">
        <v>84</v>
      </c>
      <c r="AW159" s="13" t="s">
        <v>5</v>
      </c>
      <c r="AX159" s="13" t="s">
        <v>82</v>
      </c>
      <c r="AY159" s="264" t="s">
        <v>182</v>
      </c>
    </row>
    <row r="160" s="2" customFormat="1" ht="33" customHeight="1">
      <c r="A160" s="39"/>
      <c r="B160" s="40"/>
      <c r="C160" s="233" t="s">
        <v>226</v>
      </c>
      <c r="D160" s="233" t="s">
        <v>185</v>
      </c>
      <c r="E160" s="234" t="s">
        <v>227</v>
      </c>
      <c r="F160" s="235" t="s">
        <v>228</v>
      </c>
      <c r="G160" s="236" t="s">
        <v>222</v>
      </c>
      <c r="H160" s="237">
        <v>200</v>
      </c>
      <c r="I160" s="238"/>
      <c r="J160" s="238"/>
      <c r="K160" s="239">
        <f>ROUND(P160*H160,2)</f>
        <v>0</v>
      </c>
      <c r="L160" s="235" t="s">
        <v>1</v>
      </c>
      <c r="M160" s="45"/>
      <c r="N160" s="240" t="s">
        <v>1</v>
      </c>
      <c r="O160" s="241" t="s">
        <v>38</v>
      </c>
      <c r="P160" s="242">
        <f>I160+J160</f>
        <v>0</v>
      </c>
      <c r="Q160" s="242">
        <f>ROUND(I160*H160,2)</f>
        <v>0</v>
      </c>
      <c r="R160" s="242">
        <f>ROUND(J160*H160,2)</f>
        <v>0</v>
      </c>
      <c r="S160" s="92"/>
      <c r="T160" s="243">
        <f>S160*H160</f>
        <v>0</v>
      </c>
      <c r="U160" s="243">
        <v>0</v>
      </c>
      <c r="V160" s="243">
        <f>U160*H160</f>
        <v>0</v>
      </c>
      <c r="W160" s="243">
        <v>0</v>
      </c>
      <c r="X160" s="244">
        <f>W160*H160</f>
        <v>0</v>
      </c>
      <c r="Y160" s="39"/>
      <c r="Z160" s="39"/>
      <c r="AA160" s="39"/>
      <c r="AB160" s="39"/>
      <c r="AC160" s="39"/>
      <c r="AD160" s="39"/>
      <c r="AE160" s="39"/>
      <c r="AR160" s="245" t="s">
        <v>223</v>
      </c>
      <c r="AT160" s="245" t="s">
        <v>185</v>
      </c>
      <c r="AU160" s="245" t="s">
        <v>84</v>
      </c>
      <c r="AY160" s="18" t="s">
        <v>182</v>
      </c>
      <c r="BE160" s="246">
        <f>IF(O160="základní",K160,0)</f>
        <v>0</v>
      </c>
      <c r="BF160" s="246">
        <f>IF(O160="snížená",K160,0)</f>
        <v>0</v>
      </c>
      <c r="BG160" s="246">
        <f>IF(O160="zákl. přenesená",K160,0)</f>
        <v>0</v>
      </c>
      <c r="BH160" s="246">
        <f>IF(O160="sníž. přenesená",K160,0)</f>
        <v>0</v>
      </c>
      <c r="BI160" s="246">
        <f>IF(O160="nulová",K160,0)</f>
        <v>0</v>
      </c>
      <c r="BJ160" s="18" t="s">
        <v>82</v>
      </c>
      <c r="BK160" s="246">
        <f>ROUND(P160*H160,2)</f>
        <v>0</v>
      </c>
      <c r="BL160" s="18" t="s">
        <v>223</v>
      </c>
      <c r="BM160" s="245" t="s">
        <v>229</v>
      </c>
    </row>
    <row r="161" s="2" customFormat="1">
      <c r="A161" s="39"/>
      <c r="B161" s="40"/>
      <c r="C161" s="41"/>
      <c r="D161" s="247" t="s">
        <v>192</v>
      </c>
      <c r="E161" s="41"/>
      <c r="F161" s="248" t="s">
        <v>228</v>
      </c>
      <c r="G161" s="41"/>
      <c r="H161" s="41"/>
      <c r="I161" s="249"/>
      <c r="J161" s="249"/>
      <c r="K161" s="41"/>
      <c r="L161" s="41"/>
      <c r="M161" s="45"/>
      <c r="N161" s="250"/>
      <c r="O161" s="251"/>
      <c r="P161" s="92"/>
      <c r="Q161" s="92"/>
      <c r="R161" s="92"/>
      <c r="S161" s="92"/>
      <c r="T161" s="92"/>
      <c r="U161" s="92"/>
      <c r="V161" s="92"/>
      <c r="W161" s="92"/>
      <c r="X161" s="93"/>
      <c r="Y161" s="39"/>
      <c r="Z161" s="39"/>
      <c r="AA161" s="39"/>
      <c r="AB161" s="39"/>
      <c r="AC161" s="39"/>
      <c r="AD161" s="39"/>
      <c r="AE161" s="39"/>
      <c r="AT161" s="18" t="s">
        <v>192</v>
      </c>
      <c r="AU161" s="18" t="s">
        <v>84</v>
      </c>
    </row>
    <row r="162" s="2" customFormat="1" ht="16.5" customHeight="1">
      <c r="A162" s="39"/>
      <c r="B162" s="40"/>
      <c r="C162" s="233" t="s">
        <v>183</v>
      </c>
      <c r="D162" s="233" t="s">
        <v>185</v>
      </c>
      <c r="E162" s="234" t="s">
        <v>230</v>
      </c>
      <c r="F162" s="235" t="s">
        <v>231</v>
      </c>
      <c r="G162" s="236" t="s">
        <v>222</v>
      </c>
      <c r="H162" s="237">
        <v>2</v>
      </c>
      <c r="I162" s="238"/>
      <c r="J162" s="238"/>
      <c r="K162" s="239">
        <f>ROUND(P162*H162,2)</f>
        <v>0</v>
      </c>
      <c r="L162" s="235" t="s">
        <v>1</v>
      </c>
      <c r="M162" s="45"/>
      <c r="N162" s="240" t="s">
        <v>1</v>
      </c>
      <c r="O162" s="241" t="s">
        <v>38</v>
      </c>
      <c r="P162" s="242">
        <f>I162+J162</f>
        <v>0</v>
      </c>
      <c r="Q162" s="242">
        <f>ROUND(I162*H162,2)</f>
        <v>0</v>
      </c>
      <c r="R162" s="242">
        <f>ROUND(J162*H162,2)</f>
        <v>0</v>
      </c>
      <c r="S162" s="92"/>
      <c r="T162" s="243">
        <f>S162*H162</f>
        <v>0</v>
      </c>
      <c r="U162" s="243">
        <v>0</v>
      </c>
      <c r="V162" s="243">
        <f>U162*H162</f>
        <v>0</v>
      </c>
      <c r="W162" s="243">
        <v>0</v>
      </c>
      <c r="X162" s="244">
        <f>W162*H162</f>
        <v>0</v>
      </c>
      <c r="Y162" s="39"/>
      <c r="Z162" s="39"/>
      <c r="AA162" s="39"/>
      <c r="AB162" s="39"/>
      <c r="AC162" s="39"/>
      <c r="AD162" s="39"/>
      <c r="AE162" s="39"/>
      <c r="AR162" s="245" t="s">
        <v>223</v>
      </c>
      <c r="AT162" s="245" t="s">
        <v>185</v>
      </c>
      <c r="AU162" s="245" t="s">
        <v>84</v>
      </c>
      <c r="AY162" s="18" t="s">
        <v>182</v>
      </c>
      <c r="BE162" s="246">
        <f>IF(O162="základní",K162,0)</f>
        <v>0</v>
      </c>
      <c r="BF162" s="246">
        <f>IF(O162="snížená",K162,0)</f>
        <v>0</v>
      </c>
      <c r="BG162" s="246">
        <f>IF(O162="zákl. přenesená",K162,0)</f>
        <v>0</v>
      </c>
      <c r="BH162" s="246">
        <f>IF(O162="sníž. přenesená",K162,0)</f>
        <v>0</v>
      </c>
      <c r="BI162" s="246">
        <f>IF(O162="nulová",K162,0)</f>
        <v>0</v>
      </c>
      <c r="BJ162" s="18" t="s">
        <v>82</v>
      </c>
      <c r="BK162" s="246">
        <f>ROUND(P162*H162,2)</f>
        <v>0</v>
      </c>
      <c r="BL162" s="18" t="s">
        <v>223</v>
      </c>
      <c r="BM162" s="245" t="s">
        <v>232</v>
      </c>
    </row>
    <row r="163" s="2" customFormat="1">
      <c r="A163" s="39"/>
      <c r="B163" s="40"/>
      <c r="C163" s="41"/>
      <c r="D163" s="247" t="s">
        <v>192</v>
      </c>
      <c r="E163" s="41"/>
      <c r="F163" s="248" t="s">
        <v>231</v>
      </c>
      <c r="G163" s="41"/>
      <c r="H163" s="41"/>
      <c r="I163" s="249"/>
      <c r="J163" s="249"/>
      <c r="K163" s="41"/>
      <c r="L163" s="41"/>
      <c r="M163" s="45"/>
      <c r="N163" s="250"/>
      <c r="O163" s="251"/>
      <c r="P163" s="92"/>
      <c r="Q163" s="92"/>
      <c r="R163" s="92"/>
      <c r="S163" s="92"/>
      <c r="T163" s="92"/>
      <c r="U163" s="92"/>
      <c r="V163" s="92"/>
      <c r="W163" s="92"/>
      <c r="X163" s="93"/>
      <c r="Y163" s="39"/>
      <c r="Z163" s="39"/>
      <c r="AA163" s="39"/>
      <c r="AB163" s="39"/>
      <c r="AC163" s="39"/>
      <c r="AD163" s="39"/>
      <c r="AE163" s="39"/>
      <c r="AT163" s="18" t="s">
        <v>192</v>
      </c>
      <c r="AU163" s="18" t="s">
        <v>84</v>
      </c>
    </row>
    <row r="164" s="2" customFormat="1" ht="16.5" customHeight="1">
      <c r="A164" s="39"/>
      <c r="B164" s="40"/>
      <c r="C164" s="233" t="s">
        <v>233</v>
      </c>
      <c r="D164" s="233" t="s">
        <v>185</v>
      </c>
      <c r="E164" s="234" t="s">
        <v>234</v>
      </c>
      <c r="F164" s="235" t="s">
        <v>235</v>
      </c>
      <c r="G164" s="236" t="s">
        <v>236</v>
      </c>
      <c r="H164" s="237">
        <v>1</v>
      </c>
      <c r="I164" s="238"/>
      <c r="J164" s="238"/>
      <c r="K164" s="239">
        <f>ROUND(P164*H164,2)</f>
        <v>0</v>
      </c>
      <c r="L164" s="235" t="s">
        <v>1</v>
      </c>
      <c r="M164" s="45"/>
      <c r="N164" s="240" t="s">
        <v>1</v>
      </c>
      <c r="O164" s="241" t="s">
        <v>38</v>
      </c>
      <c r="P164" s="242">
        <f>I164+J164</f>
        <v>0</v>
      </c>
      <c r="Q164" s="242">
        <f>ROUND(I164*H164,2)</f>
        <v>0</v>
      </c>
      <c r="R164" s="242">
        <f>ROUND(J164*H164,2)</f>
        <v>0</v>
      </c>
      <c r="S164" s="92"/>
      <c r="T164" s="243">
        <f>S164*H164</f>
        <v>0</v>
      </c>
      <c r="U164" s="243">
        <v>0</v>
      </c>
      <c r="V164" s="243">
        <f>U164*H164</f>
        <v>0</v>
      </c>
      <c r="W164" s="243">
        <v>0</v>
      </c>
      <c r="X164" s="244">
        <f>W164*H164</f>
        <v>0</v>
      </c>
      <c r="Y164" s="39"/>
      <c r="Z164" s="39"/>
      <c r="AA164" s="39"/>
      <c r="AB164" s="39"/>
      <c r="AC164" s="39"/>
      <c r="AD164" s="39"/>
      <c r="AE164" s="39"/>
      <c r="AR164" s="245" t="s">
        <v>223</v>
      </c>
      <c r="AT164" s="245" t="s">
        <v>185</v>
      </c>
      <c r="AU164" s="245" t="s">
        <v>84</v>
      </c>
      <c r="AY164" s="18" t="s">
        <v>182</v>
      </c>
      <c r="BE164" s="246">
        <f>IF(O164="základní",K164,0)</f>
        <v>0</v>
      </c>
      <c r="BF164" s="246">
        <f>IF(O164="snížená",K164,0)</f>
        <v>0</v>
      </c>
      <c r="BG164" s="246">
        <f>IF(O164="zákl. přenesená",K164,0)</f>
        <v>0</v>
      </c>
      <c r="BH164" s="246">
        <f>IF(O164="sníž. přenesená",K164,0)</f>
        <v>0</v>
      </c>
      <c r="BI164" s="246">
        <f>IF(O164="nulová",K164,0)</f>
        <v>0</v>
      </c>
      <c r="BJ164" s="18" t="s">
        <v>82</v>
      </c>
      <c r="BK164" s="246">
        <f>ROUND(P164*H164,2)</f>
        <v>0</v>
      </c>
      <c r="BL164" s="18" t="s">
        <v>223</v>
      </c>
      <c r="BM164" s="245" t="s">
        <v>237</v>
      </c>
    </row>
    <row r="165" s="2" customFormat="1">
      <c r="A165" s="39"/>
      <c r="B165" s="40"/>
      <c r="C165" s="41"/>
      <c r="D165" s="247" t="s">
        <v>192</v>
      </c>
      <c r="E165" s="41"/>
      <c r="F165" s="248" t="s">
        <v>235</v>
      </c>
      <c r="G165" s="41"/>
      <c r="H165" s="41"/>
      <c r="I165" s="249"/>
      <c r="J165" s="249"/>
      <c r="K165" s="41"/>
      <c r="L165" s="41"/>
      <c r="M165" s="45"/>
      <c r="N165" s="250"/>
      <c r="O165" s="251"/>
      <c r="P165" s="92"/>
      <c r="Q165" s="92"/>
      <c r="R165" s="92"/>
      <c r="S165" s="92"/>
      <c r="T165" s="92"/>
      <c r="U165" s="92"/>
      <c r="V165" s="92"/>
      <c r="W165" s="92"/>
      <c r="X165" s="93"/>
      <c r="Y165" s="39"/>
      <c r="Z165" s="39"/>
      <c r="AA165" s="39"/>
      <c r="AB165" s="39"/>
      <c r="AC165" s="39"/>
      <c r="AD165" s="39"/>
      <c r="AE165" s="39"/>
      <c r="AT165" s="18" t="s">
        <v>192</v>
      </c>
      <c r="AU165" s="18" t="s">
        <v>84</v>
      </c>
    </row>
    <row r="166" s="12" customFormat="1" ht="22.8" customHeight="1">
      <c r="A166" s="12"/>
      <c r="B166" s="216"/>
      <c r="C166" s="217"/>
      <c r="D166" s="218" t="s">
        <v>74</v>
      </c>
      <c r="E166" s="231" t="s">
        <v>238</v>
      </c>
      <c r="F166" s="231" t="s">
        <v>239</v>
      </c>
      <c r="G166" s="217"/>
      <c r="H166" s="217"/>
      <c r="I166" s="220"/>
      <c r="J166" s="220"/>
      <c r="K166" s="232">
        <f>BK166</f>
        <v>0</v>
      </c>
      <c r="L166" s="217"/>
      <c r="M166" s="222"/>
      <c r="N166" s="223"/>
      <c r="O166" s="224"/>
      <c r="P166" s="224"/>
      <c r="Q166" s="225">
        <f>SUM(Q167:Q179)</f>
        <v>0</v>
      </c>
      <c r="R166" s="225">
        <f>SUM(R167:R179)</f>
        <v>0</v>
      </c>
      <c r="S166" s="224"/>
      <c r="T166" s="226">
        <f>SUM(T167:T179)</f>
        <v>0</v>
      </c>
      <c r="U166" s="224"/>
      <c r="V166" s="226">
        <f>SUM(V167:V179)</f>
        <v>0</v>
      </c>
      <c r="W166" s="224"/>
      <c r="X166" s="227">
        <f>SUM(X167:X179)</f>
        <v>0</v>
      </c>
      <c r="Y166" s="12"/>
      <c r="Z166" s="12"/>
      <c r="AA166" s="12"/>
      <c r="AB166" s="12"/>
      <c r="AC166" s="12"/>
      <c r="AD166" s="12"/>
      <c r="AE166" s="12"/>
      <c r="AR166" s="228" t="s">
        <v>82</v>
      </c>
      <c r="AT166" s="229" t="s">
        <v>74</v>
      </c>
      <c r="AU166" s="229" t="s">
        <v>82</v>
      </c>
      <c r="AY166" s="228" t="s">
        <v>182</v>
      </c>
      <c r="BK166" s="230">
        <f>SUM(BK167:BK179)</f>
        <v>0</v>
      </c>
    </row>
    <row r="167" s="2" customFormat="1" ht="33" customHeight="1">
      <c r="A167" s="39"/>
      <c r="B167" s="40"/>
      <c r="C167" s="233" t="s">
        <v>240</v>
      </c>
      <c r="D167" s="233" t="s">
        <v>185</v>
      </c>
      <c r="E167" s="234" t="s">
        <v>241</v>
      </c>
      <c r="F167" s="235" t="s">
        <v>242</v>
      </c>
      <c r="G167" s="236" t="s">
        <v>243</v>
      </c>
      <c r="H167" s="237">
        <v>0.40600000000000003</v>
      </c>
      <c r="I167" s="238"/>
      <c r="J167" s="238"/>
      <c r="K167" s="239">
        <f>ROUND(P167*H167,2)</f>
        <v>0</v>
      </c>
      <c r="L167" s="235" t="s">
        <v>189</v>
      </c>
      <c r="M167" s="45"/>
      <c r="N167" s="240" t="s">
        <v>1</v>
      </c>
      <c r="O167" s="241" t="s">
        <v>38</v>
      </c>
      <c r="P167" s="242">
        <f>I167+J167</f>
        <v>0</v>
      </c>
      <c r="Q167" s="242">
        <f>ROUND(I167*H167,2)</f>
        <v>0</v>
      </c>
      <c r="R167" s="242">
        <f>ROUND(J167*H167,2)</f>
        <v>0</v>
      </c>
      <c r="S167" s="92"/>
      <c r="T167" s="243">
        <f>S167*H167</f>
        <v>0</v>
      </c>
      <c r="U167" s="243">
        <v>0</v>
      </c>
      <c r="V167" s="243">
        <f>U167*H167</f>
        <v>0</v>
      </c>
      <c r="W167" s="243">
        <v>0</v>
      </c>
      <c r="X167" s="244">
        <f>W167*H167</f>
        <v>0</v>
      </c>
      <c r="Y167" s="39"/>
      <c r="Z167" s="39"/>
      <c r="AA167" s="39"/>
      <c r="AB167" s="39"/>
      <c r="AC167" s="39"/>
      <c r="AD167" s="39"/>
      <c r="AE167" s="39"/>
      <c r="AR167" s="245" t="s">
        <v>190</v>
      </c>
      <c r="AT167" s="245" t="s">
        <v>185</v>
      </c>
      <c r="AU167" s="245" t="s">
        <v>84</v>
      </c>
      <c r="AY167" s="18" t="s">
        <v>182</v>
      </c>
      <c r="BE167" s="246">
        <f>IF(O167="základní",K167,0)</f>
        <v>0</v>
      </c>
      <c r="BF167" s="246">
        <f>IF(O167="snížená",K167,0)</f>
        <v>0</v>
      </c>
      <c r="BG167" s="246">
        <f>IF(O167="zákl. přenesená",K167,0)</f>
        <v>0</v>
      </c>
      <c r="BH167" s="246">
        <f>IF(O167="sníž. přenesená",K167,0)</f>
        <v>0</v>
      </c>
      <c r="BI167" s="246">
        <f>IF(O167="nulová",K167,0)</f>
        <v>0</v>
      </c>
      <c r="BJ167" s="18" t="s">
        <v>82</v>
      </c>
      <c r="BK167" s="246">
        <f>ROUND(P167*H167,2)</f>
        <v>0</v>
      </c>
      <c r="BL167" s="18" t="s">
        <v>190</v>
      </c>
      <c r="BM167" s="245" t="s">
        <v>244</v>
      </c>
    </row>
    <row r="168" s="2" customFormat="1">
      <c r="A168" s="39"/>
      <c r="B168" s="40"/>
      <c r="C168" s="41"/>
      <c r="D168" s="247" t="s">
        <v>192</v>
      </c>
      <c r="E168" s="41"/>
      <c r="F168" s="248" t="s">
        <v>245</v>
      </c>
      <c r="G168" s="41"/>
      <c r="H168" s="41"/>
      <c r="I168" s="249"/>
      <c r="J168" s="249"/>
      <c r="K168" s="41"/>
      <c r="L168" s="41"/>
      <c r="M168" s="45"/>
      <c r="N168" s="250"/>
      <c r="O168" s="251"/>
      <c r="P168" s="92"/>
      <c r="Q168" s="92"/>
      <c r="R168" s="92"/>
      <c r="S168" s="92"/>
      <c r="T168" s="92"/>
      <c r="U168" s="92"/>
      <c r="V168" s="92"/>
      <c r="W168" s="92"/>
      <c r="X168" s="93"/>
      <c r="Y168" s="39"/>
      <c r="Z168" s="39"/>
      <c r="AA168" s="39"/>
      <c r="AB168" s="39"/>
      <c r="AC168" s="39"/>
      <c r="AD168" s="39"/>
      <c r="AE168" s="39"/>
      <c r="AT168" s="18" t="s">
        <v>192</v>
      </c>
      <c r="AU168" s="18" t="s">
        <v>84</v>
      </c>
    </row>
    <row r="169" s="2" customFormat="1">
      <c r="A169" s="39"/>
      <c r="B169" s="40"/>
      <c r="C169" s="41"/>
      <c r="D169" s="252" t="s">
        <v>194</v>
      </c>
      <c r="E169" s="41"/>
      <c r="F169" s="253" t="s">
        <v>246</v>
      </c>
      <c r="G169" s="41"/>
      <c r="H169" s="41"/>
      <c r="I169" s="249"/>
      <c r="J169" s="249"/>
      <c r="K169" s="41"/>
      <c r="L169" s="41"/>
      <c r="M169" s="45"/>
      <c r="N169" s="250"/>
      <c r="O169" s="251"/>
      <c r="P169" s="92"/>
      <c r="Q169" s="92"/>
      <c r="R169" s="92"/>
      <c r="S169" s="92"/>
      <c r="T169" s="92"/>
      <c r="U169" s="92"/>
      <c r="V169" s="92"/>
      <c r="W169" s="92"/>
      <c r="X169" s="93"/>
      <c r="Y169" s="39"/>
      <c r="Z169" s="39"/>
      <c r="AA169" s="39"/>
      <c r="AB169" s="39"/>
      <c r="AC169" s="39"/>
      <c r="AD169" s="39"/>
      <c r="AE169" s="39"/>
      <c r="AT169" s="18" t="s">
        <v>194</v>
      </c>
      <c r="AU169" s="18" t="s">
        <v>84</v>
      </c>
    </row>
    <row r="170" s="2" customFormat="1" ht="24.15" customHeight="1">
      <c r="A170" s="39"/>
      <c r="B170" s="40"/>
      <c r="C170" s="233" t="s">
        <v>209</v>
      </c>
      <c r="D170" s="233" t="s">
        <v>185</v>
      </c>
      <c r="E170" s="234" t="s">
        <v>247</v>
      </c>
      <c r="F170" s="235" t="s">
        <v>248</v>
      </c>
      <c r="G170" s="236" t="s">
        <v>243</v>
      </c>
      <c r="H170" s="237">
        <v>0.40600000000000003</v>
      </c>
      <c r="I170" s="238"/>
      <c r="J170" s="238"/>
      <c r="K170" s="239">
        <f>ROUND(P170*H170,2)</f>
        <v>0</v>
      </c>
      <c r="L170" s="235" t="s">
        <v>189</v>
      </c>
      <c r="M170" s="45"/>
      <c r="N170" s="240" t="s">
        <v>1</v>
      </c>
      <c r="O170" s="241" t="s">
        <v>38</v>
      </c>
      <c r="P170" s="242">
        <f>I170+J170</f>
        <v>0</v>
      </c>
      <c r="Q170" s="242">
        <f>ROUND(I170*H170,2)</f>
        <v>0</v>
      </c>
      <c r="R170" s="242">
        <f>ROUND(J170*H170,2)</f>
        <v>0</v>
      </c>
      <c r="S170" s="92"/>
      <c r="T170" s="243">
        <f>S170*H170</f>
        <v>0</v>
      </c>
      <c r="U170" s="243">
        <v>0</v>
      </c>
      <c r="V170" s="243">
        <f>U170*H170</f>
        <v>0</v>
      </c>
      <c r="W170" s="243">
        <v>0</v>
      </c>
      <c r="X170" s="244">
        <f>W170*H170</f>
        <v>0</v>
      </c>
      <c r="Y170" s="39"/>
      <c r="Z170" s="39"/>
      <c r="AA170" s="39"/>
      <c r="AB170" s="39"/>
      <c r="AC170" s="39"/>
      <c r="AD170" s="39"/>
      <c r="AE170" s="39"/>
      <c r="AR170" s="245" t="s">
        <v>190</v>
      </c>
      <c r="AT170" s="245" t="s">
        <v>185</v>
      </c>
      <c r="AU170" s="245" t="s">
        <v>84</v>
      </c>
      <c r="AY170" s="18" t="s">
        <v>182</v>
      </c>
      <c r="BE170" s="246">
        <f>IF(O170="základní",K170,0)</f>
        <v>0</v>
      </c>
      <c r="BF170" s="246">
        <f>IF(O170="snížená",K170,0)</f>
        <v>0</v>
      </c>
      <c r="BG170" s="246">
        <f>IF(O170="zákl. přenesená",K170,0)</f>
        <v>0</v>
      </c>
      <c r="BH170" s="246">
        <f>IF(O170="sníž. přenesená",K170,0)</f>
        <v>0</v>
      </c>
      <c r="BI170" s="246">
        <f>IF(O170="nulová",K170,0)</f>
        <v>0</v>
      </c>
      <c r="BJ170" s="18" t="s">
        <v>82</v>
      </c>
      <c r="BK170" s="246">
        <f>ROUND(P170*H170,2)</f>
        <v>0</v>
      </c>
      <c r="BL170" s="18" t="s">
        <v>190</v>
      </c>
      <c r="BM170" s="245" t="s">
        <v>249</v>
      </c>
    </row>
    <row r="171" s="2" customFormat="1">
      <c r="A171" s="39"/>
      <c r="B171" s="40"/>
      <c r="C171" s="41"/>
      <c r="D171" s="247" t="s">
        <v>192</v>
      </c>
      <c r="E171" s="41"/>
      <c r="F171" s="248" t="s">
        <v>250</v>
      </c>
      <c r="G171" s="41"/>
      <c r="H171" s="41"/>
      <c r="I171" s="249"/>
      <c r="J171" s="249"/>
      <c r="K171" s="41"/>
      <c r="L171" s="41"/>
      <c r="M171" s="45"/>
      <c r="N171" s="250"/>
      <c r="O171" s="251"/>
      <c r="P171" s="92"/>
      <c r="Q171" s="92"/>
      <c r="R171" s="92"/>
      <c r="S171" s="92"/>
      <c r="T171" s="92"/>
      <c r="U171" s="92"/>
      <c r="V171" s="92"/>
      <c r="W171" s="92"/>
      <c r="X171" s="93"/>
      <c r="Y171" s="39"/>
      <c r="Z171" s="39"/>
      <c r="AA171" s="39"/>
      <c r="AB171" s="39"/>
      <c r="AC171" s="39"/>
      <c r="AD171" s="39"/>
      <c r="AE171" s="39"/>
      <c r="AT171" s="18" t="s">
        <v>192</v>
      </c>
      <c r="AU171" s="18" t="s">
        <v>84</v>
      </c>
    </row>
    <row r="172" s="2" customFormat="1">
      <c r="A172" s="39"/>
      <c r="B172" s="40"/>
      <c r="C172" s="41"/>
      <c r="D172" s="252" t="s">
        <v>194</v>
      </c>
      <c r="E172" s="41"/>
      <c r="F172" s="253" t="s">
        <v>251</v>
      </c>
      <c r="G172" s="41"/>
      <c r="H172" s="41"/>
      <c r="I172" s="249"/>
      <c r="J172" s="249"/>
      <c r="K172" s="41"/>
      <c r="L172" s="41"/>
      <c r="M172" s="45"/>
      <c r="N172" s="250"/>
      <c r="O172" s="251"/>
      <c r="P172" s="92"/>
      <c r="Q172" s="92"/>
      <c r="R172" s="92"/>
      <c r="S172" s="92"/>
      <c r="T172" s="92"/>
      <c r="U172" s="92"/>
      <c r="V172" s="92"/>
      <c r="W172" s="92"/>
      <c r="X172" s="93"/>
      <c r="Y172" s="39"/>
      <c r="Z172" s="39"/>
      <c r="AA172" s="39"/>
      <c r="AB172" s="39"/>
      <c r="AC172" s="39"/>
      <c r="AD172" s="39"/>
      <c r="AE172" s="39"/>
      <c r="AT172" s="18" t="s">
        <v>194</v>
      </c>
      <c r="AU172" s="18" t="s">
        <v>84</v>
      </c>
    </row>
    <row r="173" s="2" customFormat="1" ht="24.15" customHeight="1">
      <c r="A173" s="39"/>
      <c r="B173" s="40"/>
      <c r="C173" s="233" t="s">
        <v>252</v>
      </c>
      <c r="D173" s="233" t="s">
        <v>185</v>
      </c>
      <c r="E173" s="234" t="s">
        <v>253</v>
      </c>
      <c r="F173" s="235" t="s">
        <v>254</v>
      </c>
      <c r="G173" s="236" t="s">
        <v>243</v>
      </c>
      <c r="H173" s="237">
        <v>3.6539999999999999</v>
      </c>
      <c r="I173" s="238"/>
      <c r="J173" s="238"/>
      <c r="K173" s="239">
        <f>ROUND(P173*H173,2)</f>
        <v>0</v>
      </c>
      <c r="L173" s="235" t="s">
        <v>189</v>
      </c>
      <c r="M173" s="45"/>
      <c r="N173" s="240" t="s">
        <v>1</v>
      </c>
      <c r="O173" s="241" t="s">
        <v>38</v>
      </c>
      <c r="P173" s="242">
        <f>I173+J173</f>
        <v>0</v>
      </c>
      <c r="Q173" s="242">
        <f>ROUND(I173*H173,2)</f>
        <v>0</v>
      </c>
      <c r="R173" s="242">
        <f>ROUND(J173*H173,2)</f>
        <v>0</v>
      </c>
      <c r="S173" s="92"/>
      <c r="T173" s="243">
        <f>S173*H173</f>
        <v>0</v>
      </c>
      <c r="U173" s="243">
        <v>0</v>
      </c>
      <c r="V173" s="243">
        <f>U173*H173</f>
        <v>0</v>
      </c>
      <c r="W173" s="243">
        <v>0</v>
      </c>
      <c r="X173" s="244">
        <f>W173*H173</f>
        <v>0</v>
      </c>
      <c r="Y173" s="39"/>
      <c r="Z173" s="39"/>
      <c r="AA173" s="39"/>
      <c r="AB173" s="39"/>
      <c r="AC173" s="39"/>
      <c r="AD173" s="39"/>
      <c r="AE173" s="39"/>
      <c r="AR173" s="245" t="s">
        <v>190</v>
      </c>
      <c r="AT173" s="245" t="s">
        <v>185</v>
      </c>
      <c r="AU173" s="245" t="s">
        <v>84</v>
      </c>
      <c r="AY173" s="18" t="s">
        <v>182</v>
      </c>
      <c r="BE173" s="246">
        <f>IF(O173="základní",K173,0)</f>
        <v>0</v>
      </c>
      <c r="BF173" s="246">
        <f>IF(O173="snížená",K173,0)</f>
        <v>0</v>
      </c>
      <c r="BG173" s="246">
        <f>IF(O173="zákl. přenesená",K173,0)</f>
        <v>0</v>
      </c>
      <c r="BH173" s="246">
        <f>IF(O173="sníž. přenesená",K173,0)</f>
        <v>0</v>
      </c>
      <c r="BI173" s="246">
        <f>IF(O173="nulová",K173,0)</f>
        <v>0</v>
      </c>
      <c r="BJ173" s="18" t="s">
        <v>82</v>
      </c>
      <c r="BK173" s="246">
        <f>ROUND(P173*H173,2)</f>
        <v>0</v>
      </c>
      <c r="BL173" s="18" t="s">
        <v>190</v>
      </c>
      <c r="BM173" s="245" t="s">
        <v>255</v>
      </c>
    </row>
    <row r="174" s="2" customFormat="1">
      <c r="A174" s="39"/>
      <c r="B174" s="40"/>
      <c r="C174" s="41"/>
      <c r="D174" s="247" t="s">
        <v>192</v>
      </c>
      <c r="E174" s="41"/>
      <c r="F174" s="248" t="s">
        <v>256</v>
      </c>
      <c r="G174" s="41"/>
      <c r="H174" s="41"/>
      <c r="I174" s="249"/>
      <c r="J174" s="249"/>
      <c r="K174" s="41"/>
      <c r="L174" s="41"/>
      <c r="M174" s="45"/>
      <c r="N174" s="250"/>
      <c r="O174" s="251"/>
      <c r="P174" s="92"/>
      <c r="Q174" s="92"/>
      <c r="R174" s="92"/>
      <c r="S174" s="92"/>
      <c r="T174" s="92"/>
      <c r="U174" s="92"/>
      <c r="V174" s="92"/>
      <c r="W174" s="92"/>
      <c r="X174" s="93"/>
      <c r="Y174" s="39"/>
      <c r="Z174" s="39"/>
      <c r="AA174" s="39"/>
      <c r="AB174" s="39"/>
      <c r="AC174" s="39"/>
      <c r="AD174" s="39"/>
      <c r="AE174" s="39"/>
      <c r="AT174" s="18" t="s">
        <v>192</v>
      </c>
      <c r="AU174" s="18" t="s">
        <v>84</v>
      </c>
    </row>
    <row r="175" s="2" customFormat="1">
      <c r="A175" s="39"/>
      <c r="B175" s="40"/>
      <c r="C175" s="41"/>
      <c r="D175" s="252" t="s">
        <v>194</v>
      </c>
      <c r="E175" s="41"/>
      <c r="F175" s="253" t="s">
        <v>257</v>
      </c>
      <c r="G175" s="41"/>
      <c r="H175" s="41"/>
      <c r="I175" s="249"/>
      <c r="J175" s="249"/>
      <c r="K175" s="41"/>
      <c r="L175" s="41"/>
      <c r="M175" s="45"/>
      <c r="N175" s="250"/>
      <c r="O175" s="251"/>
      <c r="P175" s="92"/>
      <c r="Q175" s="92"/>
      <c r="R175" s="92"/>
      <c r="S175" s="92"/>
      <c r="T175" s="92"/>
      <c r="U175" s="92"/>
      <c r="V175" s="92"/>
      <c r="W175" s="92"/>
      <c r="X175" s="93"/>
      <c r="Y175" s="39"/>
      <c r="Z175" s="39"/>
      <c r="AA175" s="39"/>
      <c r="AB175" s="39"/>
      <c r="AC175" s="39"/>
      <c r="AD175" s="39"/>
      <c r="AE175" s="39"/>
      <c r="AT175" s="18" t="s">
        <v>194</v>
      </c>
      <c r="AU175" s="18" t="s">
        <v>84</v>
      </c>
    </row>
    <row r="176" s="13" customFormat="1">
      <c r="A176" s="13"/>
      <c r="B176" s="254"/>
      <c r="C176" s="255"/>
      <c r="D176" s="247" t="s">
        <v>196</v>
      </c>
      <c r="E176" s="255"/>
      <c r="F176" s="257" t="s">
        <v>258</v>
      </c>
      <c r="G176" s="255"/>
      <c r="H176" s="258">
        <v>3.6539999999999999</v>
      </c>
      <c r="I176" s="259"/>
      <c r="J176" s="259"/>
      <c r="K176" s="255"/>
      <c r="L176" s="255"/>
      <c r="M176" s="260"/>
      <c r="N176" s="261"/>
      <c r="O176" s="262"/>
      <c r="P176" s="262"/>
      <c r="Q176" s="262"/>
      <c r="R176" s="262"/>
      <c r="S176" s="262"/>
      <c r="T176" s="262"/>
      <c r="U176" s="262"/>
      <c r="V176" s="262"/>
      <c r="W176" s="262"/>
      <c r="X176" s="263"/>
      <c r="Y176" s="13"/>
      <c r="Z176" s="13"/>
      <c r="AA176" s="13"/>
      <c r="AB176" s="13"/>
      <c r="AC176" s="13"/>
      <c r="AD176" s="13"/>
      <c r="AE176" s="13"/>
      <c r="AT176" s="264" t="s">
        <v>196</v>
      </c>
      <c r="AU176" s="264" t="s">
        <v>84</v>
      </c>
      <c r="AV176" s="13" t="s">
        <v>84</v>
      </c>
      <c r="AW176" s="13" t="s">
        <v>4</v>
      </c>
      <c r="AX176" s="13" t="s">
        <v>82</v>
      </c>
      <c r="AY176" s="264" t="s">
        <v>182</v>
      </c>
    </row>
    <row r="177" s="2" customFormat="1" ht="33" customHeight="1">
      <c r="A177" s="39"/>
      <c r="B177" s="40"/>
      <c r="C177" s="233" t="s">
        <v>259</v>
      </c>
      <c r="D177" s="233" t="s">
        <v>185</v>
      </c>
      <c r="E177" s="234" t="s">
        <v>260</v>
      </c>
      <c r="F177" s="235" t="s">
        <v>261</v>
      </c>
      <c r="G177" s="236" t="s">
        <v>243</v>
      </c>
      <c r="H177" s="237">
        <v>0.247</v>
      </c>
      <c r="I177" s="238"/>
      <c r="J177" s="238"/>
      <c r="K177" s="239">
        <f>ROUND(P177*H177,2)</f>
        <v>0</v>
      </c>
      <c r="L177" s="235" t="s">
        <v>189</v>
      </c>
      <c r="M177" s="45"/>
      <c r="N177" s="240" t="s">
        <v>1</v>
      </c>
      <c r="O177" s="241" t="s">
        <v>38</v>
      </c>
      <c r="P177" s="242">
        <f>I177+J177</f>
        <v>0</v>
      </c>
      <c r="Q177" s="242">
        <f>ROUND(I177*H177,2)</f>
        <v>0</v>
      </c>
      <c r="R177" s="242">
        <f>ROUND(J177*H177,2)</f>
        <v>0</v>
      </c>
      <c r="S177" s="92"/>
      <c r="T177" s="243">
        <f>S177*H177</f>
        <v>0</v>
      </c>
      <c r="U177" s="243">
        <v>0</v>
      </c>
      <c r="V177" s="243">
        <f>U177*H177</f>
        <v>0</v>
      </c>
      <c r="W177" s="243">
        <v>0</v>
      </c>
      <c r="X177" s="244">
        <f>W177*H177</f>
        <v>0</v>
      </c>
      <c r="Y177" s="39"/>
      <c r="Z177" s="39"/>
      <c r="AA177" s="39"/>
      <c r="AB177" s="39"/>
      <c r="AC177" s="39"/>
      <c r="AD177" s="39"/>
      <c r="AE177" s="39"/>
      <c r="AR177" s="245" t="s">
        <v>190</v>
      </c>
      <c r="AT177" s="245" t="s">
        <v>185</v>
      </c>
      <c r="AU177" s="245" t="s">
        <v>84</v>
      </c>
      <c r="AY177" s="18" t="s">
        <v>182</v>
      </c>
      <c r="BE177" s="246">
        <f>IF(O177="základní",K177,0)</f>
        <v>0</v>
      </c>
      <c r="BF177" s="246">
        <f>IF(O177="snížená",K177,0)</f>
        <v>0</v>
      </c>
      <c r="BG177" s="246">
        <f>IF(O177="zákl. přenesená",K177,0)</f>
        <v>0</v>
      </c>
      <c r="BH177" s="246">
        <f>IF(O177="sníž. přenesená",K177,0)</f>
        <v>0</v>
      </c>
      <c r="BI177" s="246">
        <f>IF(O177="nulová",K177,0)</f>
        <v>0</v>
      </c>
      <c r="BJ177" s="18" t="s">
        <v>82</v>
      </c>
      <c r="BK177" s="246">
        <f>ROUND(P177*H177,2)</f>
        <v>0</v>
      </c>
      <c r="BL177" s="18" t="s">
        <v>190</v>
      </c>
      <c r="BM177" s="245" t="s">
        <v>262</v>
      </c>
    </row>
    <row r="178" s="2" customFormat="1">
      <c r="A178" s="39"/>
      <c r="B178" s="40"/>
      <c r="C178" s="41"/>
      <c r="D178" s="247" t="s">
        <v>192</v>
      </c>
      <c r="E178" s="41"/>
      <c r="F178" s="248" t="s">
        <v>263</v>
      </c>
      <c r="G178" s="41"/>
      <c r="H178" s="41"/>
      <c r="I178" s="249"/>
      <c r="J178" s="249"/>
      <c r="K178" s="41"/>
      <c r="L178" s="41"/>
      <c r="M178" s="45"/>
      <c r="N178" s="250"/>
      <c r="O178" s="251"/>
      <c r="P178" s="92"/>
      <c r="Q178" s="92"/>
      <c r="R178" s="92"/>
      <c r="S178" s="92"/>
      <c r="T178" s="92"/>
      <c r="U178" s="92"/>
      <c r="V178" s="92"/>
      <c r="W178" s="92"/>
      <c r="X178" s="93"/>
      <c r="Y178" s="39"/>
      <c r="Z178" s="39"/>
      <c r="AA178" s="39"/>
      <c r="AB178" s="39"/>
      <c r="AC178" s="39"/>
      <c r="AD178" s="39"/>
      <c r="AE178" s="39"/>
      <c r="AT178" s="18" t="s">
        <v>192</v>
      </c>
      <c r="AU178" s="18" t="s">
        <v>84</v>
      </c>
    </row>
    <row r="179" s="2" customFormat="1">
      <c r="A179" s="39"/>
      <c r="B179" s="40"/>
      <c r="C179" s="41"/>
      <c r="D179" s="252" t="s">
        <v>194</v>
      </c>
      <c r="E179" s="41"/>
      <c r="F179" s="253" t="s">
        <v>264</v>
      </c>
      <c r="G179" s="41"/>
      <c r="H179" s="41"/>
      <c r="I179" s="249"/>
      <c r="J179" s="249"/>
      <c r="K179" s="41"/>
      <c r="L179" s="41"/>
      <c r="M179" s="45"/>
      <c r="N179" s="250"/>
      <c r="O179" s="251"/>
      <c r="P179" s="92"/>
      <c r="Q179" s="92"/>
      <c r="R179" s="92"/>
      <c r="S179" s="92"/>
      <c r="T179" s="92"/>
      <c r="U179" s="92"/>
      <c r="V179" s="92"/>
      <c r="W179" s="92"/>
      <c r="X179" s="93"/>
      <c r="Y179" s="39"/>
      <c r="Z179" s="39"/>
      <c r="AA179" s="39"/>
      <c r="AB179" s="39"/>
      <c r="AC179" s="39"/>
      <c r="AD179" s="39"/>
      <c r="AE179" s="39"/>
      <c r="AT179" s="18" t="s">
        <v>194</v>
      </c>
      <c r="AU179" s="18" t="s">
        <v>84</v>
      </c>
    </row>
    <row r="180" s="12" customFormat="1" ht="22.8" customHeight="1">
      <c r="A180" s="12"/>
      <c r="B180" s="216"/>
      <c r="C180" s="217"/>
      <c r="D180" s="218" t="s">
        <v>74</v>
      </c>
      <c r="E180" s="231" t="s">
        <v>265</v>
      </c>
      <c r="F180" s="231" t="s">
        <v>266</v>
      </c>
      <c r="G180" s="217"/>
      <c r="H180" s="217"/>
      <c r="I180" s="220"/>
      <c r="J180" s="220"/>
      <c r="K180" s="232">
        <f>BK180</f>
        <v>0</v>
      </c>
      <c r="L180" s="217"/>
      <c r="M180" s="222"/>
      <c r="N180" s="223"/>
      <c r="O180" s="224"/>
      <c r="P180" s="224"/>
      <c r="Q180" s="225">
        <f>SUM(Q181:Q183)</f>
        <v>0</v>
      </c>
      <c r="R180" s="225">
        <f>SUM(R181:R183)</f>
        <v>0</v>
      </c>
      <c r="S180" s="224"/>
      <c r="T180" s="226">
        <f>SUM(T181:T183)</f>
        <v>0</v>
      </c>
      <c r="U180" s="224"/>
      <c r="V180" s="226">
        <f>SUM(V181:V183)</f>
        <v>0</v>
      </c>
      <c r="W180" s="224"/>
      <c r="X180" s="227">
        <f>SUM(X181:X183)</f>
        <v>0</v>
      </c>
      <c r="Y180" s="12"/>
      <c r="Z180" s="12"/>
      <c r="AA180" s="12"/>
      <c r="AB180" s="12"/>
      <c r="AC180" s="12"/>
      <c r="AD180" s="12"/>
      <c r="AE180" s="12"/>
      <c r="AR180" s="228" t="s">
        <v>82</v>
      </c>
      <c r="AT180" s="229" t="s">
        <v>74</v>
      </c>
      <c r="AU180" s="229" t="s">
        <v>82</v>
      </c>
      <c r="AY180" s="228" t="s">
        <v>182</v>
      </c>
      <c r="BK180" s="230">
        <f>SUM(BK181:BK183)</f>
        <v>0</v>
      </c>
    </row>
    <row r="181" s="2" customFormat="1" ht="24.15" customHeight="1">
      <c r="A181" s="39"/>
      <c r="B181" s="40"/>
      <c r="C181" s="233" t="s">
        <v>267</v>
      </c>
      <c r="D181" s="233" t="s">
        <v>185</v>
      </c>
      <c r="E181" s="234" t="s">
        <v>268</v>
      </c>
      <c r="F181" s="235" t="s">
        <v>269</v>
      </c>
      <c r="G181" s="236" t="s">
        <v>243</v>
      </c>
      <c r="H181" s="237">
        <v>5.069</v>
      </c>
      <c r="I181" s="238"/>
      <c r="J181" s="238"/>
      <c r="K181" s="239">
        <f>ROUND(P181*H181,2)</f>
        <v>0</v>
      </c>
      <c r="L181" s="235" t="s">
        <v>189</v>
      </c>
      <c r="M181" s="45"/>
      <c r="N181" s="240" t="s">
        <v>1</v>
      </c>
      <c r="O181" s="241" t="s">
        <v>38</v>
      </c>
      <c r="P181" s="242">
        <f>I181+J181</f>
        <v>0</v>
      </c>
      <c r="Q181" s="242">
        <f>ROUND(I181*H181,2)</f>
        <v>0</v>
      </c>
      <c r="R181" s="242">
        <f>ROUND(J181*H181,2)</f>
        <v>0</v>
      </c>
      <c r="S181" s="92"/>
      <c r="T181" s="243">
        <f>S181*H181</f>
        <v>0</v>
      </c>
      <c r="U181" s="243">
        <v>0</v>
      </c>
      <c r="V181" s="243">
        <f>U181*H181</f>
        <v>0</v>
      </c>
      <c r="W181" s="243">
        <v>0</v>
      </c>
      <c r="X181" s="244">
        <f>W181*H181</f>
        <v>0</v>
      </c>
      <c r="Y181" s="39"/>
      <c r="Z181" s="39"/>
      <c r="AA181" s="39"/>
      <c r="AB181" s="39"/>
      <c r="AC181" s="39"/>
      <c r="AD181" s="39"/>
      <c r="AE181" s="39"/>
      <c r="AR181" s="245" t="s">
        <v>190</v>
      </c>
      <c r="AT181" s="245" t="s">
        <v>185</v>
      </c>
      <c r="AU181" s="245" t="s">
        <v>84</v>
      </c>
      <c r="AY181" s="18" t="s">
        <v>182</v>
      </c>
      <c r="BE181" s="246">
        <f>IF(O181="základní",K181,0)</f>
        <v>0</v>
      </c>
      <c r="BF181" s="246">
        <f>IF(O181="snížená",K181,0)</f>
        <v>0</v>
      </c>
      <c r="BG181" s="246">
        <f>IF(O181="zákl. přenesená",K181,0)</f>
        <v>0</v>
      </c>
      <c r="BH181" s="246">
        <f>IF(O181="sníž. přenesená",K181,0)</f>
        <v>0</v>
      </c>
      <c r="BI181" s="246">
        <f>IF(O181="nulová",K181,0)</f>
        <v>0</v>
      </c>
      <c r="BJ181" s="18" t="s">
        <v>82</v>
      </c>
      <c r="BK181" s="246">
        <f>ROUND(P181*H181,2)</f>
        <v>0</v>
      </c>
      <c r="BL181" s="18" t="s">
        <v>190</v>
      </c>
      <c r="BM181" s="245" t="s">
        <v>270</v>
      </c>
    </row>
    <row r="182" s="2" customFormat="1">
      <c r="A182" s="39"/>
      <c r="B182" s="40"/>
      <c r="C182" s="41"/>
      <c r="D182" s="247" t="s">
        <v>192</v>
      </c>
      <c r="E182" s="41"/>
      <c r="F182" s="248" t="s">
        <v>271</v>
      </c>
      <c r="G182" s="41"/>
      <c r="H182" s="41"/>
      <c r="I182" s="249"/>
      <c r="J182" s="249"/>
      <c r="K182" s="41"/>
      <c r="L182" s="41"/>
      <c r="M182" s="45"/>
      <c r="N182" s="250"/>
      <c r="O182" s="251"/>
      <c r="P182" s="92"/>
      <c r="Q182" s="92"/>
      <c r="R182" s="92"/>
      <c r="S182" s="92"/>
      <c r="T182" s="92"/>
      <c r="U182" s="92"/>
      <c r="V182" s="92"/>
      <c r="W182" s="92"/>
      <c r="X182" s="93"/>
      <c r="Y182" s="39"/>
      <c r="Z182" s="39"/>
      <c r="AA182" s="39"/>
      <c r="AB182" s="39"/>
      <c r="AC182" s="39"/>
      <c r="AD182" s="39"/>
      <c r="AE182" s="39"/>
      <c r="AT182" s="18" t="s">
        <v>192</v>
      </c>
      <c r="AU182" s="18" t="s">
        <v>84</v>
      </c>
    </row>
    <row r="183" s="2" customFormat="1">
      <c r="A183" s="39"/>
      <c r="B183" s="40"/>
      <c r="C183" s="41"/>
      <c r="D183" s="252" t="s">
        <v>194</v>
      </c>
      <c r="E183" s="41"/>
      <c r="F183" s="253" t="s">
        <v>272</v>
      </c>
      <c r="G183" s="41"/>
      <c r="H183" s="41"/>
      <c r="I183" s="249"/>
      <c r="J183" s="249"/>
      <c r="K183" s="41"/>
      <c r="L183" s="41"/>
      <c r="M183" s="45"/>
      <c r="N183" s="250"/>
      <c r="O183" s="251"/>
      <c r="P183" s="92"/>
      <c r="Q183" s="92"/>
      <c r="R183" s="92"/>
      <c r="S183" s="92"/>
      <c r="T183" s="92"/>
      <c r="U183" s="92"/>
      <c r="V183" s="92"/>
      <c r="W183" s="92"/>
      <c r="X183" s="93"/>
      <c r="Y183" s="39"/>
      <c r="Z183" s="39"/>
      <c r="AA183" s="39"/>
      <c r="AB183" s="39"/>
      <c r="AC183" s="39"/>
      <c r="AD183" s="39"/>
      <c r="AE183" s="39"/>
      <c r="AT183" s="18" t="s">
        <v>194</v>
      </c>
      <c r="AU183" s="18" t="s">
        <v>84</v>
      </c>
    </row>
    <row r="184" s="12" customFormat="1" ht="25.92" customHeight="1">
      <c r="A184" s="12"/>
      <c r="B184" s="216"/>
      <c r="C184" s="217"/>
      <c r="D184" s="218" t="s">
        <v>74</v>
      </c>
      <c r="E184" s="219" t="s">
        <v>273</v>
      </c>
      <c r="F184" s="219" t="s">
        <v>274</v>
      </c>
      <c r="G184" s="217"/>
      <c r="H184" s="217"/>
      <c r="I184" s="220"/>
      <c r="J184" s="220"/>
      <c r="K184" s="221">
        <f>BK184</f>
        <v>0</v>
      </c>
      <c r="L184" s="217"/>
      <c r="M184" s="222"/>
      <c r="N184" s="223"/>
      <c r="O184" s="224"/>
      <c r="P184" s="224"/>
      <c r="Q184" s="225">
        <f>Q185+Q198+Q209+Q310+Q333+Q378</f>
        <v>0</v>
      </c>
      <c r="R184" s="225">
        <f>R185+R198+R209+R310+R333+R378</f>
        <v>0</v>
      </c>
      <c r="S184" s="224"/>
      <c r="T184" s="226">
        <f>T185+T198+T209+T310+T333+T378</f>
        <v>0</v>
      </c>
      <c r="U184" s="224"/>
      <c r="V184" s="226">
        <f>V185+V198+V209+V310+V333+V378</f>
        <v>4.2473822800000001</v>
      </c>
      <c r="W184" s="224"/>
      <c r="X184" s="227">
        <f>X185+X198+X209+X310+X333+X378</f>
        <v>0.40611300000000006</v>
      </c>
      <c r="Y184" s="12"/>
      <c r="Z184" s="12"/>
      <c r="AA184" s="12"/>
      <c r="AB184" s="12"/>
      <c r="AC184" s="12"/>
      <c r="AD184" s="12"/>
      <c r="AE184" s="12"/>
      <c r="AR184" s="228" t="s">
        <v>84</v>
      </c>
      <c r="AT184" s="229" t="s">
        <v>74</v>
      </c>
      <c r="AU184" s="229" t="s">
        <v>75</v>
      </c>
      <c r="AY184" s="228" t="s">
        <v>182</v>
      </c>
      <c r="BK184" s="230">
        <f>BK185+BK198+BK209+BK310+BK333+BK378</f>
        <v>0</v>
      </c>
    </row>
    <row r="185" s="12" customFormat="1" ht="22.8" customHeight="1">
      <c r="A185" s="12"/>
      <c r="B185" s="216"/>
      <c r="C185" s="217"/>
      <c r="D185" s="218" t="s">
        <v>74</v>
      </c>
      <c r="E185" s="231" t="s">
        <v>275</v>
      </c>
      <c r="F185" s="231" t="s">
        <v>276</v>
      </c>
      <c r="G185" s="217"/>
      <c r="H185" s="217"/>
      <c r="I185" s="220"/>
      <c r="J185" s="220"/>
      <c r="K185" s="232">
        <f>BK185</f>
        <v>0</v>
      </c>
      <c r="L185" s="217"/>
      <c r="M185" s="222"/>
      <c r="N185" s="223"/>
      <c r="O185" s="224"/>
      <c r="P185" s="224"/>
      <c r="Q185" s="225">
        <f>SUM(Q186:Q197)</f>
        <v>0</v>
      </c>
      <c r="R185" s="225">
        <f>SUM(R186:R197)</f>
        <v>0</v>
      </c>
      <c r="S185" s="224"/>
      <c r="T185" s="226">
        <f>SUM(T186:T197)</f>
        <v>0</v>
      </c>
      <c r="U185" s="224"/>
      <c r="V185" s="226">
        <f>SUM(V186:V197)</f>
        <v>0.098244499999999998</v>
      </c>
      <c r="W185" s="224"/>
      <c r="X185" s="227">
        <f>SUM(X186:X197)</f>
        <v>0</v>
      </c>
      <c r="Y185" s="12"/>
      <c r="Z185" s="12"/>
      <c r="AA185" s="12"/>
      <c r="AB185" s="12"/>
      <c r="AC185" s="12"/>
      <c r="AD185" s="12"/>
      <c r="AE185" s="12"/>
      <c r="AR185" s="228" t="s">
        <v>84</v>
      </c>
      <c r="AT185" s="229" t="s">
        <v>74</v>
      </c>
      <c r="AU185" s="229" t="s">
        <v>82</v>
      </c>
      <c r="AY185" s="228" t="s">
        <v>182</v>
      </c>
      <c r="BK185" s="230">
        <f>SUM(BK186:BK197)</f>
        <v>0</v>
      </c>
    </row>
    <row r="186" s="2" customFormat="1" ht="24.15" customHeight="1">
      <c r="A186" s="39"/>
      <c r="B186" s="40"/>
      <c r="C186" s="233" t="s">
        <v>277</v>
      </c>
      <c r="D186" s="233" t="s">
        <v>185</v>
      </c>
      <c r="E186" s="234" t="s">
        <v>278</v>
      </c>
      <c r="F186" s="235" t="s">
        <v>279</v>
      </c>
      <c r="G186" s="236" t="s">
        <v>188</v>
      </c>
      <c r="H186" s="237">
        <v>3.8100000000000001</v>
      </c>
      <c r="I186" s="238"/>
      <c r="J186" s="238"/>
      <c r="K186" s="239">
        <f>ROUND(P186*H186,2)</f>
        <v>0</v>
      </c>
      <c r="L186" s="235" t="s">
        <v>189</v>
      </c>
      <c r="M186" s="45"/>
      <c r="N186" s="240" t="s">
        <v>1</v>
      </c>
      <c r="O186" s="241" t="s">
        <v>38</v>
      </c>
      <c r="P186" s="242">
        <f>I186+J186</f>
        <v>0</v>
      </c>
      <c r="Q186" s="242">
        <f>ROUND(I186*H186,2)</f>
        <v>0</v>
      </c>
      <c r="R186" s="242">
        <f>ROUND(J186*H186,2)</f>
        <v>0</v>
      </c>
      <c r="S186" s="92"/>
      <c r="T186" s="243">
        <f>S186*H186</f>
        <v>0</v>
      </c>
      <c r="U186" s="243">
        <v>0.022450000000000001</v>
      </c>
      <c r="V186" s="243">
        <f>U186*H186</f>
        <v>0.085534499999999999</v>
      </c>
      <c r="W186" s="243">
        <v>0</v>
      </c>
      <c r="X186" s="244">
        <f>W186*H186</f>
        <v>0</v>
      </c>
      <c r="Y186" s="39"/>
      <c r="Z186" s="39"/>
      <c r="AA186" s="39"/>
      <c r="AB186" s="39"/>
      <c r="AC186" s="39"/>
      <c r="AD186" s="39"/>
      <c r="AE186" s="39"/>
      <c r="AR186" s="245" t="s">
        <v>223</v>
      </c>
      <c r="AT186" s="245" t="s">
        <v>185</v>
      </c>
      <c r="AU186" s="245" t="s">
        <v>84</v>
      </c>
      <c r="AY186" s="18" t="s">
        <v>182</v>
      </c>
      <c r="BE186" s="246">
        <f>IF(O186="základní",K186,0)</f>
        <v>0</v>
      </c>
      <c r="BF186" s="246">
        <f>IF(O186="snížená",K186,0)</f>
        <v>0</v>
      </c>
      <c r="BG186" s="246">
        <f>IF(O186="zákl. přenesená",K186,0)</f>
        <v>0</v>
      </c>
      <c r="BH186" s="246">
        <f>IF(O186="sníž. přenesená",K186,0)</f>
        <v>0</v>
      </c>
      <c r="BI186" s="246">
        <f>IF(O186="nulová",K186,0)</f>
        <v>0</v>
      </c>
      <c r="BJ186" s="18" t="s">
        <v>82</v>
      </c>
      <c r="BK186" s="246">
        <f>ROUND(P186*H186,2)</f>
        <v>0</v>
      </c>
      <c r="BL186" s="18" t="s">
        <v>223</v>
      </c>
      <c r="BM186" s="245" t="s">
        <v>280</v>
      </c>
    </row>
    <row r="187" s="2" customFormat="1">
      <c r="A187" s="39"/>
      <c r="B187" s="40"/>
      <c r="C187" s="41"/>
      <c r="D187" s="247" t="s">
        <v>192</v>
      </c>
      <c r="E187" s="41"/>
      <c r="F187" s="248" t="s">
        <v>281</v>
      </c>
      <c r="G187" s="41"/>
      <c r="H187" s="41"/>
      <c r="I187" s="249"/>
      <c r="J187" s="249"/>
      <c r="K187" s="41"/>
      <c r="L187" s="41"/>
      <c r="M187" s="45"/>
      <c r="N187" s="250"/>
      <c r="O187" s="251"/>
      <c r="P187" s="92"/>
      <c r="Q187" s="92"/>
      <c r="R187" s="92"/>
      <c r="S187" s="92"/>
      <c r="T187" s="92"/>
      <c r="U187" s="92"/>
      <c r="V187" s="92"/>
      <c r="W187" s="92"/>
      <c r="X187" s="93"/>
      <c r="Y187" s="39"/>
      <c r="Z187" s="39"/>
      <c r="AA187" s="39"/>
      <c r="AB187" s="39"/>
      <c r="AC187" s="39"/>
      <c r="AD187" s="39"/>
      <c r="AE187" s="39"/>
      <c r="AT187" s="18" t="s">
        <v>192</v>
      </c>
      <c r="AU187" s="18" t="s">
        <v>84</v>
      </c>
    </row>
    <row r="188" s="2" customFormat="1">
      <c r="A188" s="39"/>
      <c r="B188" s="40"/>
      <c r="C188" s="41"/>
      <c r="D188" s="252" t="s">
        <v>194</v>
      </c>
      <c r="E188" s="41"/>
      <c r="F188" s="253" t="s">
        <v>282</v>
      </c>
      <c r="G188" s="41"/>
      <c r="H188" s="41"/>
      <c r="I188" s="249"/>
      <c r="J188" s="249"/>
      <c r="K188" s="41"/>
      <c r="L188" s="41"/>
      <c r="M188" s="45"/>
      <c r="N188" s="250"/>
      <c r="O188" s="251"/>
      <c r="P188" s="92"/>
      <c r="Q188" s="92"/>
      <c r="R188" s="92"/>
      <c r="S188" s="92"/>
      <c r="T188" s="92"/>
      <c r="U188" s="92"/>
      <c r="V188" s="92"/>
      <c r="W188" s="92"/>
      <c r="X188" s="93"/>
      <c r="Y188" s="39"/>
      <c r="Z188" s="39"/>
      <c r="AA188" s="39"/>
      <c r="AB188" s="39"/>
      <c r="AC188" s="39"/>
      <c r="AD188" s="39"/>
      <c r="AE188" s="39"/>
      <c r="AT188" s="18" t="s">
        <v>194</v>
      </c>
      <c r="AU188" s="18" t="s">
        <v>84</v>
      </c>
    </row>
    <row r="189" s="13" customFormat="1">
      <c r="A189" s="13"/>
      <c r="B189" s="254"/>
      <c r="C189" s="255"/>
      <c r="D189" s="247" t="s">
        <v>196</v>
      </c>
      <c r="E189" s="256" t="s">
        <v>1</v>
      </c>
      <c r="F189" s="257" t="s">
        <v>283</v>
      </c>
      <c r="G189" s="255"/>
      <c r="H189" s="258">
        <v>3.8100000000000001</v>
      </c>
      <c r="I189" s="259"/>
      <c r="J189" s="259"/>
      <c r="K189" s="255"/>
      <c r="L189" s="255"/>
      <c r="M189" s="260"/>
      <c r="N189" s="261"/>
      <c r="O189" s="262"/>
      <c r="P189" s="262"/>
      <c r="Q189" s="262"/>
      <c r="R189" s="262"/>
      <c r="S189" s="262"/>
      <c r="T189" s="262"/>
      <c r="U189" s="262"/>
      <c r="V189" s="262"/>
      <c r="W189" s="262"/>
      <c r="X189" s="263"/>
      <c r="Y189" s="13"/>
      <c r="Z189" s="13"/>
      <c r="AA189" s="13"/>
      <c r="AB189" s="13"/>
      <c r="AC189" s="13"/>
      <c r="AD189" s="13"/>
      <c r="AE189" s="13"/>
      <c r="AT189" s="264" t="s">
        <v>196</v>
      </c>
      <c r="AU189" s="264" t="s">
        <v>84</v>
      </c>
      <c r="AV189" s="13" t="s">
        <v>84</v>
      </c>
      <c r="AW189" s="13" t="s">
        <v>5</v>
      </c>
      <c r="AX189" s="13" t="s">
        <v>82</v>
      </c>
      <c r="AY189" s="264" t="s">
        <v>182</v>
      </c>
    </row>
    <row r="190" s="2" customFormat="1">
      <c r="A190" s="39"/>
      <c r="B190" s="40"/>
      <c r="C190" s="233" t="s">
        <v>284</v>
      </c>
      <c r="D190" s="233" t="s">
        <v>185</v>
      </c>
      <c r="E190" s="234" t="s">
        <v>285</v>
      </c>
      <c r="F190" s="235" t="s">
        <v>286</v>
      </c>
      <c r="G190" s="236" t="s">
        <v>222</v>
      </c>
      <c r="H190" s="237">
        <v>1</v>
      </c>
      <c r="I190" s="238"/>
      <c r="J190" s="238"/>
      <c r="K190" s="239">
        <f>ROUND(P190*H190,2)</f>
        <v>0</v>
      </c>
      <c r="L190" s="235" t="s">
        <v>189</v>
      </c>
      <c r="M190" s="45"/>
      <c r="N190" s="240" t="s">
        <v>1</v>
      </c>
      <c r="O190" s="241" t="s">
        <v>38</v>
      </c>
      <c r="P190" s="242">
        <f>I190+J190</f>
        <v>0</v>
      </c>
      <c r="Q190" s="242">
        <f>ROUND(I190*H190,2)</f>
        <v>0</v>
      </c>
      <c r="R190" s="242">
        <f>ROUND(J190*H190,2)</f>
        <v>0</v>
      </c>
      <c r="S190" s="92"/>
      <c r="T190" s="243">
        <f>S190*H190</f>
        <v>0</v>
      </c>
      <c r="U190" s="243">
        <v>0.00022000000000000001</v>
      </c>
      <c r="V190" s="243">
        <f>U190*H190</f>
        <v>0.00022000000000000001</v>
      </c>
      <c r="W190" s="243">
        <v>0</v>
      </c>
      <c r="X190" s="244">
        <f>W190*H190</f>
        <v>0</v>
      </c>
      <c r="Y190" s="39"/>
      <c r="Z190" s="39"/>
      <c r="AA190" s="39"/>
      <c r="AB190" s="39"/>
      <c r="AC190" s="39"/>
      <c r="AD190" s="39"/>
      <c r="AE190" s="39"/>
      <c r="AR190" s="245" t="s">
        <v>223</v>
      </c>
      <c r="AT190" s="245" t="s">
        <v>185</v>
      </c>
      <c r="AU190" s="245" t="s">
        <v>84</v>
      </c>
      <c r="AY190" s="18" t="s">
        <v>182</v>
      </c>
      <c r="BE190" s="246">
        <f>IF(O190="základní",K190,0)</f>
        <v>0</v>
      </c>
      <c r="BF190" s="246">
        <f>IF(O190="snížená",K190,0)</f>
        <v>0</v>
      </c>
      <c r="BG190" s="246">
        <f>IF(O190="zákl. přenesená",K190,0)</f>
        <v>0</v>
      </c>
      <c r="BH190" s="246">
        <f>IF(O190="sníž. přenesená",K190,0)</f>
        <v>0</v>
      </c>
      <c r="BI190" s="246">
        <f>IF(O190="nulová",K190,0)</f>
        <v>0</v>
      </c>
      <c r="BJ190" s="18" t="s">
        <v>82</v>
      </c>
      <c r="BK190" s="246">
        <f>ROUND(P190*H190,2)</f>
        <v>0</v>
      </c>
      <c r="BL190" s="18" t="s">
        <v>223</v>
      </c>
      <c r="BM190" s="245" t="s">
        <v>287</v>
      </c>
    </row>
    <row r="191" s="2" customFormat="1">
      <c r="A191" s="39"/>
      <c r="B191" s="40"/>
      <c r="C191" s="41"/>
      <c r="D191" s="247" t="s">
        <v>192</v>
      </c>
      <c r="E191" s="41"/>
      <c r="F191" s="248" t="s">
        <v>288</v>
      </c>
      <c r="G191" s="41"/>
      <c r="H191" s="41"/>
      <c r="I191" s="249"/>
      <c r="J191" s="249"/>
      <c r="K191" s="41"/>
      <c r="L191" s="41"/>
      <c r="M191" s="45"/>
      <c r="N191" s="250"/>
      <c r="O191" s="251"/>
      <c r="P191" s="92"/>
      <c r="Q191" s="92"/>
      <c r="R191" s="92"/>
      <c r="S191" s="92"/>
      <c r="T191" s="92"/>
      <c r="U191" s="92"/>
      <c r="V191" s="92"/>
      <c r="W191" s="92"/>
      <c r="X191" s="93"/>
      <c r="Y191" s="39"/>
      <c r="Z191" s="39"/>
      <c r="AA191" s="39"/>
      <c r="AB191" s="39"/>
      <c r="AC191" s="39"/>
      <c r="AD191" s="39"/>
      <c r="AE191" s="39"/>
      <c r="AT191" s="18" t="s">
        <v>192</v>
      </c>
      <c r="AU191" s="18" t="s">
        <v>84</v>
      </c>
    </row>
    <row r="192" s="2" customFormat="1">
      <c r="A192" s="39"/>
      <c r="B192" s="40"/>
      <c r="C192" s="41"/>
      <c r="D192" s="252" t="s">
        <v>194</v>
      </c>
      <c r="E192" s="41"/>
      <c r="F192" s="253" t="s">
        <v>289</v>
      </c>
      <c r="G192" s="41"/>
      <c r="H192" s="41"/>
      <c r="I192" s="249"/>
      <c r="J192" s="249"/>
      <c r="K192" s="41"/>
      <c r="L192" s="41"/>
      <c r="M192" s="45"/>
      <c r="N192" s="250"/>
      <c r="O192" s="251"/>
      <c r="P192" s="92"/>
      <c r="Q192" s="92"/>
      <c r="R192" s="92"/>
      <c r="S192" s="92"/>
      <c r="T192" s="92"/>
      <c r="U192" s="92"/>
      <c r="V192" s="92"/>
      <c r="W192" s="92"/>
      <c r="X192" s="93"/>
      <c r="Y192" s="39"/>
      <c r="Z192" s="39"/>
      <c r="AA192" s="39"/>
      <c r="AB192" s="39"/>
      <c r="AC192" s="39"/>
      <c r="AD192" s="39"/>
      <c r="AE192" s="39"/>
      <c r="AT192" s="18" t="s">
        <v>194</v>
      </c>
      <c r="AU192" s="18" t="s">
        <v>84</v>
      </c>
    </row>
    <row r="193" s="2" customFormat="1" ht="33" customHeight="1">
      <c r="A193" s="39"/>
      <c r="B193" s="40"/>
      <c r="C193" s="286" t="s">
        <v>9</v>
      </c>
      <c r="D193" s="286" t="s">
        <v>290</v>
      </c>
      <c r="E193" s="287" t="s">
        <v>291</v>
      </c>
      <c r="F193" s="288" t="s">
        <v>292</v>
      </c>
      <c r="G193" s="289" t="s">
        <v>222</v>
      </c>
      <c r="H193" s="290">
        <v>1</v>
      </c>
      <c r="I193" s="291"/>
      <c r="J193" s="292"/>
      <c r="K193" s="293">
        <f>ROUND(P193*H193,2)</f>
        <v>0</v>
      </c>
      <c r="L193" s="288" t="s">
        <v>189</v>
      </c>
      <c r="M193" s="294"/>
      <c r="N193" s="295" t="s">
        <v>1</v>
      </c>
      <c r="O193" s="241" t="s">
        <v>38</v>
      </c>
      <c r="P193" s="242">
        <f>I193+J193</f>
        <v>0</v>
      </c>
      <c r="Q193" s="242">
        <f>ROUND(I193*H193,2)</f>
        <v>0</v>
      </c>
      <c r="R193" s="242">
        <f>ROUND(J193*H193,2)</f>
        <v>0</v>
      </c>
      <c r="S193" s="92"/>
      <c r="T193" s="243">
        <f>S193*H193</f>
        <v>0</v>
      </c>
      <c r="U193" s="243">
        <v>0.012489999999999999</v>
      </c>
      <c r="V193" s="243">
        <f>U193*H193</f>
        <v>0.012489999999999999</v>
      </c>
      <c r="W193" s="243">
        <v>0</v>
      </c>
      <c r="X193" s="244">
        <f>W193*H193</f>
        <v>0</v>
      </c>
      <c r="Y193" s="39"/>
      <c r="Z193" s="39"/>
      <c r="AA193" s="39"/>
      <c r="AB193" s="39"/>
      <c r="AC193" s="39"/>
      <c r="AD193" s="39"/>
      <c r="AE193" s="39"/>
      <c r="AR193" s="245" t="s">
        <v>293</v>
      </c>
      <c r="AT193" s="245" t="s">
        <v>290</v>
      </c>
      <c r="AU193" s="245" t="s">
        <v>84</v>
      </c>
      <c r="AY193" s="18" t="s">
        <v>182</v>
      </c>
      <c r="BE193" s="246">
        <f>IF(O193="základní",K193,0)</f>
        <v>0</v>
      </c>
      <c r="BF193" s="246">
        <f>IF(O193="snížená",K193,0)</f>
        <v>0</v>
      </c>
      <c r="BG193" s="246">
        <f>IF(O193="zákl. přenesená",K193,0)</f>
        <v>0</v>
      </c>
      <c r="BH193" s="246">
        <f>IF(O193="sníž. přenesená",K193,0)</f>
        <v>0</v>
      </c>
      <c r="BI193" s="246">
        <f>IF(O193="nulová",K193,0)</f>
        <v>0</v>
      </c>
      <c r="BJ193" s="18" t="s">
        <v>82</v>
      </c>
      <c r="BK193" s="246">
        <f>ROUND(P193*H193,2)</f>
        <v>0</v>
      </c>
      <c r="BL193" s="18" t="s">
        <v>223</v>
      </c>
      <c r="BM193" s="245" t="s">
        <v>294</v>
      </c>
    </row>
    <row r="194" s="2" customFormat="1">
      <c r="A194" s="39"/>
      <c r="B194" s="40"/>
      <c r="C194" s="41"/>
      <c r="D194" s="247" t="s">
        <v>192</v>
      </c>
      <c r="E194" s="41"/>
      <c r="F194" s="248" t="s">
        <v>292</v>
      </c>
      <c r="G194" s="41"/>
      <c r="H194" s="41"/>
      <c r="I194" s="249"/>
      <c r="J194" s="249"/>
      <c r="K194" s="41"/>
      <c r="L194" s="41"/>
      <c r="M194" s="45"/>
      <c r="N194" s="250"/>
      <c r="O194" s="251"/>
      <c r="P194" s="92"/>
      <c r="Q194" s="92"/>
      <c r="R194" s="92"/>
      <c r="S194" s="92"/>
      <c r="T194" s="92"/>
      <c r="U194" s="92"/>
      <c r="V194" s="92"/>
      <c r="W194" s="92"/>
      <c r="X194" s="93"/>
      <c r="Y194" s="39"/>
      <c r="Z194" s="39"/>
      <c r="AA194" s="39"/>
      <c r="AB194" s="39"/>
      <c r="AC194" s="39"/>
      <c r="AD194" s="39"/>
      <c r="AE194" s="39"/>
      <c r="AT194" s="18" t="s">
        <v>192</v>
      </c>
      <c r="AU194" s="18" t="s">
        <v>84</v>
      </c>
    </row>
    <row r="195" s="2" customFormat="1" ht="24.15" customHeight="1">
      <c r="A195" s="39"/>
      <c r="B195" s="40"/>
      <c r="C195" s="233" t="s">
        <v>223</v>
      </c>
      <c r="D195" s="233" t="s">
        <v>185</v>
      </c>
      <c r="E195" s="234" t="s">
        <v>295</v>
      </c>
      <c r="F195" s="235" t="s">
        <v>296</v>
      </c>
      <c r="G195" s="236" t="s">
        <v>243</v>
      </c>
      <c r="H195" s="237">
        <v>0.098000000000000004</v>
      </c>
      <c r="I195" s="238"/>
      <c r="J195" s="238"/>
      <c r="K195" s="239">
        <f>ROUND(P195*H195,2)</f>
        <v>0</v>
      </c>
      <c r="L195" s="235" t="s">
        <v>189</v>
      </c>
      <c r="M195" s="45"/>
      <c r="N195" s="240" t="s">
        <v>1</v>
      </c>
      <c r="O195" s="241" t="s">
        <v>38</v>
      </c>
      <c r="P195" s="242">
        <f>I195+J195</f>
        <v>0</v>
      </c>
      <c r="Q195" s="242">
        <f>ROUND(I195*H195,2)</f>
        <v>0</v>
      </c>
      <c r="R195" s="242">
        <f>ROUND(J195*H195,2)</f>
        <v>0</v>
      </c>
      <c r="S195" s="92"/>
      <c r="T195" s="243">
        <f>S195*H195</f>
        <v>0</v>
      </c>
      <c r="U195" s="243">
        <v>0</v>
      </c>
      <c r="V195" s="243">
        <f>U195*H195</f>
        <v>0</v>
      </c>
      <c r="W195" s="243">
        <v>0</v>
      </c>
      <c r="X195" s="244">
        <f>W195*H195</f>
        <v>0</v>
      </c>
      <c r="Y195" s="39"/>
      <c r="Z195" s="39"/>
      <c r="AA195" s="39"/>
      <c r="AB195" s="39"/>
      <c r="AC195" s="39"/>
      <c r="AD195" s="39"/>
      <c r="AE195" s="39"/>
      <c r="AR195" s="245" t="s">
        <v>223</v>
      </c>
      <c r="AT195" s="245" t="s">
        <v>185</v>
      </c>
      <c r="AU195" s="245" t="s">
        <v>84</v>
      </c>
      <c r="AY195" s="18" t="s">
        <v>182</v>
      </c>
      <c r="BE195" s="246">
        <f>IF(O195="základní",K195,0)</f>
        <v>0</v>
      </c>
      <c r="BF195" s="246">
        <f>IF(O195="snížená",K195,0)</f>
        <v>0</v>
      </c>
      <c r="BG195" s="246">
        <f>IF(O195="zákl. přenesená",K195,0)</f>
        <v>0</v>
      </c>
      <c r="BH195" s="246">
        <f>IF(O195="sníž. přenesená",K195,0)</f>
        <v>0</v>
      </c>
      <c r="BI195" s="246">
        <f>IF(O195="nulová",K195,0)</f>
        <v>0</v>
      </c>
      <c r="BJ195" s="18" t="s">
        <v>82</v>
      </c>
      <c r="BK195" s="246">
        <f>ROUND(P195*H195,2)</f>
        <v>0</v>
      </c>
      <c r="BL195" s="18" t="s">
        <v>223</v>
      </c>
      <c r="BM195" s="245" t="s">
        <v>297</v>
      </c>
    </row>
    <row r="196" s="2" customFormat="1">
      <c r="A196" s="39"/>
      <c r="B196" s="40"/>
      <c r="C196" s="41"/>
      <c r="D196" s="247" t="s">
        <v>192</v>
      </c>
      <c r="E196" s="41"/>
      <c r="F196" s="248" t="s">
        <v>298</v>
      </c>
      <c r="G196" s="41"/>
      <c r="H196" s="41"/>
      <c r="I196" s="249"/>
      <c r="J196" s="249"/>
      <c r="K196" s="41"/>
      <c r="L196" s="41"/>
      <c r="M196" s="45"/>
      <c r="N196" s="250"/>
      <c r="O196" s="251"/>
      <c r="P196" s="92"/>
      <c r="Q196" s="92"/>
      <c r="R196" s="92"/>
      <c r="S196" s="92"/>
      <c r="T196" s="92"/>
      <c r="U196" s="92"/>
      <c r="V196" s="92"/>
      <c r="W196" s="92"/>
      <c r="X196" s="93"/>
      <c r="Y196" s="39"/>
      <c r="Z196" s="39"/>
      <c r="AA196" s="39"/>
      <c r="AB196" s="39"/>
      <c r="AC196" s="39"/>
      <c r="AD196" s="39"/>
      <c r="AE196" s="39"/>
      <c r="AT196" s="18" t="s">
        <v>192</v>
      </c>
      <c r="AU196" s="18" t="s">
        <v>84</v>
      </c>
    </row>
    <row r="197" s="2" customFormat="1">
      <c r="A197" s="39"/>
      <c r="B197" s="40"/>
      <c r="C197" s="41"/>
      <c r="D197" s="252" t="s">
        <v>194</v>
      </c>
      <c r="E197" s="41"/>
      <c r="F197" s="253" t="s">
        <v>299</v>
      </c>
      <c r="G197" s="41"/>
      <c r="H197" s="41"/>
      <c r="I197" s="249"/>
      <c r="J197" s="249"/>
      <c r="K197" s="41"/>
      <c r="L197" s="41"/>
      <c r="M197" s="45"/>
      <c r="N197" s="250"/>
      <c r="O197" s="251"/>
      <c r="P197" s="92"/>
      <c r="Q197" s="92"/>
      <c r="R197" s="92"/>
      <c r="S197" s="92"/>
      <c r="T197" s="92"/>
      <c r="U197" s="92"/>
      <c r="V197" s="92"/>
      <c r="W197" s="92"/>
      <c r="X197" s="93"/>
      <c r="Y197" s="39"/>
      <c r="Z197" s="39"/>
      <c r="AA197" s="39"/>
      <c r="AB197" s="39"/>
      <c r="AC197" s="39"/>
      <c r="AD197" s="39"/>
      <c r="AE197" s="39"/>
      <c r="AT197" s="18" t="s">
        <v>194</v>
      </c>
      <c r="AU197" s="18" t="s">
        <v>84</v>
      </c>
    </row>
    <row r="198" s="12" customFormat="1" ht="22.8" customHeight="1">
      <c r="A198" s="12"/>
      <c r="B198" s="216"/>
      <c r="C198" s="217"/>
      <c r="D198" s="218" t="s">
        <v>74</v>
      </c>
      <c r="E198" s="231" t="s">
        <v>300</v>
      </c>
      <c r="F198" s="231" t="s">
        <v>301</v>
      </c>
      <c r="G198" s="217"/>
      <c r="H198" s="217"/>
      <c r="I198" s="220"/>
      <c r="J198" s="220"/>
      <c r="K198" s="232">
        <f>BK198</f>
        <v>0</v>
      </c>
      <c r="L198" s="217"/>
      <c r="M198" s="222"/>
      <c r="N198" s="223"/>
      <c r="O198" s="224"/>
      <c r="P198" s="224"/>
      <c r="Q198" s="225">
        <f>SUM(Q199:Q208)</f>
        <v>0</v>
      </c>
      <c r="R198" s="225">
        <f>SUM(R199:R208)</f>
        <v>0</v>
      </c>
      <c r="S198" s="224"/>
      <c r="T198" s="226">
        <f>SUM(T199:T208)</f>
        <v>0</v>
      </c>
      <c r="U198" s="224"/>
      <c r="V198" s="226">
        <f>SUM(V199:V208)</f>
        <v>0.016</v>
      </c>
      <c r="W198" s="224"/>
      <c r="X198" s="227">
        <f>SUM(X199:X208)</f>
        <v>0</v>
      </c>
      <c r="Y198" s="12"/>
      <c r="Z198" s="12"/>
      <c r="AA198" s="12"/>
      <c r="AB198" s="12"/>
      <c r="AC198" s="12"/>
      <c r="AD198" s="12"/>
      <c r="AE198" s="12"/>
      <c r="AR198" s="228" t="s">
        <v>84</v>
      </c>
      <c r="AT198" s="229" t="s">
        <v>74</v>
      </c>
      <c r="AU198" s="229" t="s">
        <v>82</v>
      </c>
      <c r="AY198" s="228" t="s">
        <v>182</v>
      </c>
      <c r="BK198" s="230">
        <f>SUM(BK199:BK208)</f>
        <v>0</v>
      </c>
    </row>
    <row r="199" s="2" customFormat="1" ht="24.15" customHeight="1">
      <c r="A199" s="39"/>
      <c r="B199" s="40"/>
      <c r="C199" s="233" t="s">
        <v>302</v>
      </c>
      <c r="D199" s="233" t="s">
        <v>185</v>
      </c>
      <c r="E199" s="234" t="s">
        <v>303</v>
      </c>
      <c r="F199" s="235" t="s">
        <v>304</v>
      </c>
      <c r="G199" s="236" t="s">
        <v>222</v>
      </c>
      <c r="H199" s="237">
        <v>1</v>
      </c>
      <c r="I199" s="238"/>
      <c r="J199" s="238"/>
      <c r="K199" s="239">
        <f>ROUND(P199*H199,2)</f>
        <v>0</v>
      </c>
      <c r="L199" s="235" t="s">
        <v>189</v>
      </c>
      <c r="M199" s="45"/>
      <c r="N199" s="240" t="s">
        <v>1</v>
      </c>
      <c r="O199" s="241" t="s">
        <v>38</v>
      </c>
      <c r="P199" s="242">
        <f>I199+J199</f>
        <v>0</v>
      </c>
      <c r="Q199" s="242">
        <f>ROUND(I199*H199,2)</f>
        <v>0</v>
      </c>
      <c r="R199" s="242">
        <f>ROUND(J199*H199,2)</f>
        <v>0</v>
      </c>
      <c r="S199" s="92"/>
      <c r="T199" s="243">
        <f>S199*H199</f>
        <v>0</v>
      </c>
      <c r="U199" s="243">
        <v>0</v>
      </c>
      <c r="V199" s="243">
        <f>U199*H199</f>
        <v>0</v>
      </c>
      <c r="W199" s="243">
        <v>0</v>
      </c>
      <c r="X199" s="244">
        <f>W199*H199</f>
        <v>0</v>
      </c>
      <c r="Y199" s="39"/>
      <c r="Z199" s="39"/>
      <c r="AA199" s="39"/>
      <c r="AB199" s="39"/>
      <c r="AC199" s="39"/>
      <c r="AD199" s="39"/>
      <c r="AE199" s="39"/>
      <c r="AR199" s="245" t="s">
        <v>223</v>
      </c>
      <c r="AT199" s="245" t="s">
        <v>185</v>
      </c>
      <c r="AU199" s="245" t="s">
        <v>84</v>
      </c>
      <c r="AY199" s="18" t="s">
        <v>182</v>
      </c>
      <c r="BE199" s="246">
        <f>IF(O199="základní",K199,0)</f>
        <v>0</v>
      </c>
      <c r="BF199" s="246">
        <f>IF(O199="snížená",K199,0)</f>
        <v>0</v>
      </c>
      <c r="BG199" s="246">
        <f>IF(O199="zákl. přenesená",K199,0)</f>
        <v>0</v>
      </c>
      <c r="BH199" s="246">
        <f>IF(O199="sníž. přenesená",K199,0)</f>
        <v>0</v>
      </c>
      <c r="BI199" s="246">
        <f>IF(O199="nulová",K199,0)</f>
        <v>0</v>
      </c>
      <c r="BJ199" s="18" t="s">
        <v>82</v>
      </c>
      <c r="BK199" s="246">
        <f>ROUND(P199*H199,2)</f>
        <v>0</v>
      </c>
      <c r="BL199" s="18" t="s">
        <v>223</v>
      </c>
      <c r="BM199" s="245" t="s">
        <v>305</v>
      </c>
    </row>
    <row r="200" s="2" customFormat="1">
      <c r="A200" s="39"/>
      <c r="B200" s="40"/>
      <c r="C200" s="41"/>
      <c r="D200" s="247" t="s">
        <v>192</v>
      </c>
      <c r="E200" s="41"/>
      <c r="F200" s="248" t="s">
        <v>306</v>
      </c>
      <c r="G200" s="41"/>
      <c r="H200" s="41"/>
      <c r="I200" s="249"/>
      <c r="J200" s="249"/>
      <c r="K200" s="41"/>
      <c r="L200" s="41"/>
      <c r="M200" s="45"/>
      <c r="N200" s="250"/>
      <c r="O200" s="251"/>
      <c r="P200" s="92"/>
      <c r="Q200" s="92"/>
      <c r="R200" s="92"/>
      <c r="S200" s="92"/>
      <c r="T200" s="92"/>
      <c r="U200" s="92"/>
      <c r="V200" s="92"/>
      <c r="W200" s="92"/>
      <c r="X200" s="93"/>
      <c r="Y200" s="39"/>
      <c r="Z200" s="39"/>
      <c r="AA200" s="39"/>
      <c r="AB200" s="39"/>
      <c r="AC200" s="39"/>
      <c r="AD200" s="39"/>
      <c r="AE200" s="39"/>
      <c r="AT200" s="18" t="s">
        <v>192</v>
      </c>
      <c r="AU200" s="18" t="s">
        <v>84</v>
      </c>
    </row>
    <row r="201" s="2" customFormat="1">
      <c r="A201" s="39"/>
      <c r="B201" s="40"/>
      <c r="C201" s="41"/>
      <c r="D201" s="252" t="s">
        <v>194</v>
      </c>
      <c r="E201" s="41"/>
      <c r="F201" s="253" t="s">
        <v>307</v>
      </c>
      <c r="G201" s="41"/>
      <c r="H201" s="41"/>
      <c r="I201" s="249"/>
      <c r="J201" s="249"/>
      <c r="K201" s="41"/>
      <c r="L201" s="41"/>
      <c r="M201" s="45"/>
      <c r="N201" s="250"/>
      <c r="O201" s="251"/>
      <c r="P201" s="92"/>
      <c r="Q201" s="92"/>
      <c r="R201" s="92"/>
      <c r="S201" s="92"/>
      <c r="T201" s="92"/>
      <c r="U201" s="92"/>
      <c r="V201" s="92"/>
      <c r="W201" s="92"/>
      <c r="X201" s="93"/>
      <c r="Y201" s="39"/>
      <c r="Z201" s="39"/>
      <c r="AA201" s="39"/>
      <c r="AB201" s="39"/>
      <c r="AC201" s="39"/>
      <c r="AD201" s="39"/>
      <c r="AE201" s="39"/>
      <c r="AT201" s="18" t="s">
        <v>194</v>
      </c>
      <c r="AU201" s="18" t="s">
        <v>84</v>
      </c>
    </row>
    <row r="202" s="14" customFormat="1">
      <c r="A202" s="14"/>
      <c r="B202" s="265"/>
      <c r="C202" s="266"/>
      <c r="D202" s="247" t="s">
        <v>196</v>
      </c>
      <c r="E202" s="267" t="s">
        <v>1</v>
      </c>
      <c r="F202" s="268" t="s">
        <v>308</v>
      </c>
      <c r="G202" s="266"/>
      <c r="H202" s="267" t="s">
        <v>1</v>
      </c>
      <c r="I202" s="269"/>
      <c r="J202" s="269"/>
      <c r="K202" s="266"/>
      <c r="L202" s="266"/>
      <c r="M202" s="270"/>
      <c r="N202" s="271"/>
      <c r="O202" s="272"/>
      <c r="P202" s="272"/>
      <c r="Q202" s="272"/>
      <c r="R202" s="272"/>
      <c r="S202" s="272"/>
      <c r="T202" s="272"/>
      <c r="U202" s="272"/>
      <c r="V202" s="272"/>
      <c r="W202" s="272"/>
      <c r="X202" s="273"/>
      <c r="Y202" s="14"/>
      <c r="Z202" s="14"/>
      <c r="AA202" s="14"/>
      <c r="AB202" s="14"/>
      <c r="AC202" s="14"/>
      <c r="AD202" s="14"/>
      <c r="AE202" s="14"/>
      <c r="AT202" s="274" t="s">
        <v>196</v>
      </c>
      <c r="AU202" s="274" t="s">
        <v>84</v>
      </c>
      <c r="AV202" s="14" t="s">
        <v>82</v>
      </c>
      <c r="AW202" s="14" t="s">
        <v>5</v>
      </c>
      <c r="AX202" s="14" t="s">
        <v>75</v>
      </c>
      <c r="AY202" s="274" t="s">
        <v>182</v>
      </c>
    </row>
    <row r="203" s="13" customFormat="1">
      <c r="A203" s="13"/>
      <c r="B203" s="254"/>
      <c r="C203" s="255"/>
      <c r="D203" s="247" t="s">
        <v>196</v>
      </c>
      <c r="E203" s="256" t="s">
        <v>1</v>
      </c>
      <c r="F203" s="257" t="s">
        <v>82</v>
      </c>
      <c r="G203" s="255"/>
      <c r="H203" s="258">
        <v>1</v>
      </c>
      <c r="I203" s="259"/>
      <c r="J203" s="259"/>
      <c r="K203" s="255"/>
      <c r="L203" s="255"/>
      <c r="M203" s="260"/>
      <c r="N203" s="261"/>
      <c r="O203" s="262"/>
      <c r="P203" s="262"/>
      <c r="Q203" s="262"/>
      <c r="R203" s="262"/>
      <c r="S203" s="262"/>
      <c r="T203" s="262"/>
      <c r="U203" s="262"/>
      <c r="V203" s="262"/>
      <c r="W203" s="262"/>
      <c r="X203" s="263"/>
      <c r="Y203" s="13"/>
      <c r="Z203" s="13"/>
      <c r="AA203" s="13"/>
      <c r="AB203" s="13"/>
      <c r="AC203" s="13"/>
      <c r="AD203" s="13"/>
      <c r="AE203" s="13"/>
      <c r="AT203" s="264" t="s">
        <v>196</v>
      </c>
      <c r="AU203" s="264" t="s">
        <v>84</v>
      </c>
      <c r="AV203" s="13" t="s">
        <v>84</v>
      </c>
      <c r="AW203" s="13" t="s">
        <v>5</v>
      </c>
      <c r="AX203" s="13" t="s">
        <v>82</v>
      </c>
      <c r="AY203" s="264" t="s">
        <v>182</v>
      </c>
    </row>
    <row r="204" s="2" customFormat="1" ht="24.15" customHeight="1">
      <c r="A204" s="39"/>
      <c r="B204" s="40"/>
      <c r="C204" s="286" t="s">
        <v>309</v>
      </c>
      <c r="D204" s="286" t="s">
        <v>290</v>
      </c>
      <c r="E204" s="287" t="s">
        <v>310</v>
      </c>
      <c r="F204" s="288" t="s">
        <v>311</v>
      </c>
      <c r="G204" s="289" t="s">
        <v>222</v>
      </c>
      <c r="H204" s="290">
        <v>1</v>
      </c>
      <c r="I204" s="291"/>
      <c r="J204" s="292"/>
      <c r="K204" s="293">
        <f>ROUND(P204*H204,2)</f>
        <v>0</v>
      </c>
      <c r="L204" s="288" t="s">
        <v>189</v>
      </c>
      <c r="M204" s="294"/>
      <c r="N204" s="295" t="s">
        <v>1</v>
      </c>
      <c r="O204" s="241" t="s">
        <v>38</v>
      </c>
      <c r="P204" s="242">
        <f>I204+J204</f>
        <v>0</v>
      </c>
      <c r="Q204" s="242">
        <f>ROUND(I204*H204,2)</f>
        <v>0</v>
      </c>
      <c r="R204" s="242">
        <f>ROUND(J204*H204,2)</f>
        <v>0</v>
      </c>
      <c r="S204" s="92"/>
      <c r="T204" s="243">
        <f>S204*H204</f>
        <v>0</v>
      </c>
      <c r="U204" s="243">
        <v>0.016</v>
      </c>
      <c r="V204" s="243">
        <f>U204*H204</f>
        <v>0.016</v>
      </c>
      <c r="W204" s="243">
        <v>0</v>
      </c>
      <c r="X204" s="244">
        <f>W204*H204</f>
        <v>0</v>
      </c>
      <c r="Y204" s="39"/>
      <c r="Z204" s="39"/>
      <c r="AA204" s="39"/>
      <c r="AB204" s="39"/>
      <c r="AC204" s="39"/>
      <c r="AD204" s="39"/>
      <c r="AE204" s="39"/>
      <c r="AR204" s="245" t="s">
        <v>293</v>
      </c>
      <c r="AT204" s="245" t="s">
        <v>290</v>
      </c>
      <c r="AU204" s="245" t="s">
        <v>84</v>
      </c>
      <c r="AY204" s="18" t="s">
        <v>182</v>
      </c>
      <c r="BE204" s="246">
        <f>IF(O204="základní",K204,0)</f>
        <v>0</v>
      </c>
      <c r="BF204" s="246">
        <f>IF(O204="snížená",K204,0)</f>
        <v>0</v>
      </c>
      <c r="BG204" s="246">
        <f>IF(O204="zákl. přenesená",K204,0)</f>
        <v>0</v>
      </c>
      <c r="BH204" s="246">
        <f>IF(O204="sníž. přenesená",K204,0)</f>
        <v>0</v>
      </c>
      <c r="BI204" s="246">
        <f>IF(O204="nulová",K204,0)</f>
        <v>0</v>
      </c>
      <c r="BJ204" s="18" t="s">
        <v>82</v>
      </c>
      <c r="BK204" s="246">
        <f>ROUND(P204*H204,2)</f>
        <v>0</v>
      </c>
      <c r="BL204" s="18" t="s">
        <v>223</v>
      </c>
      <c r="BM204" s="245" t="s">
        <v>312</v>
      </c>
    </row>
    <row r="205" s="2" customFormat="1">
      <c r="A205" s="39"/>
      <c r="B205" s="40"/>
      <c r="C205" s="41"/>
      <c r="D205" s="247" t="s">
        <v>192</v>
      </c>
      <c r="E205" s="41"/>
      <c r="F205" s="248" t="s">
        <v>311</v>
      </c>
      <c r="G205" s="41"/>
      <c r="H205" s="41"/>
      <c r="I205" s="249"/>
      <c r="J205" s="249"/>
      <c r="K205" s="41"/>
      <c r="L205" s="41"/>
      <c r="M205" s="45"/>
      <c r="N205" s="250"/>
      <c r="O205" s="251"/>
      <c r="P205" s="92"/>
      <c r="Q205" s="92"/>
      <c r="R205" s="92"/>
      <c r="S205" s="92"/>
      <c r="T205" s="92"/>
      <c r="U205" s="92"/>
      <c r="V205" s="92"/>
      <c r="W205" s="92"/>
      <c r="X205" s="93"/>
      <c r="Y205" s="39"/>
      <c r="Z205" s="39"/>
      <c r="AA205" s="39"/>
      <c r="AB205" s="39"/>
      <c r="AC205" s="39"/>
      <c r="AD205" s="39"/>
      <c r="AE205" s="39"/>
      <c r="AT205" s="18" t="s">
        <v>192</v>
      </c>
      <c r="AU205" s="18" t="s">
        <v>84</v>
      </c>
    </row>
    <row r="206" s="2" customFormat="1" ht="24.15" customHeight="1">
      <c r="A206" s="39"/>
      <c r="B206" s="40"/>
      <c r="C206" s="233" t="s">
        <v>313</v>
      </c>
      <c r="D206" s="233" t="s">
        <v>185</v>
      </c>
      <c r="E206" s="234" t="s">
        <v>314</v>
      </c>
      <c r="F206" s="235" t="s">
        <v>315</v>
      </c>
      <c r="G206" s="236" t="s">
        <v>243</v>
      </c>
      <c r="H206" s="237">
        <v>0.016</v>
      </c>
      <c r="I206" s="238"/>
      <c r="J206" s="238"/>
      <c r="K206" s="239">
        <f>ROUND(P206*H206,2)</f>
        <v>0</v>
      </c>
      <c r="L206" s="235" t="s">
        <v>189</v>
      </c>
      <c r="M206" s="45"/>
      <c r="N206" s="240" t="s">
        <v>1</v>
      </c>
      <c r="O206" s="241" t="s">
        <v>38</v>
      </c>
      <c r="P206" s="242">
        <f>I206+J206</f>
        <v>0</v>
      </c>
      <c r="Q206" s="242">
        <f>ROUND(I206*H206,2)</f>
        <v>0</v>
      </c>
      <c r="R206" s="242">
        <f>ROUND(J206*H206,2)</f>
        <v>0</v>
      </c>
      <c r="S206" s="92"/>
      <c r="T206" s="243">
        <f>S206*H206</f>
        <v>0</v>
      </c>
      <c r="U206" s="243">
        <v>0</v>
      </c>
      <c r="V206" s="243">
        <f>U206*H206</f>
        <v>0</v>
      </c>
      <c r="W206" s="243">
        <v>0</v>
      </c>
      <c r="X206" s="244">
        <f>W206*H206</f>
        <v>0</v>
      </c>
      <c r="Y206" s="39"/>
      <c r="Z206" s="39"/>
      <c r="AA206" s="39"/>
      <c r="AB206" s="39"/>
      <c r="AC206" s="39"/>
      <c r="AD206" s="39"/>
      <c r="AE206" s="39"/>
      <c r="AR206" s="245" t="s">
        <v>223</v>
      </c>
      <c r="AT206" s="245" t="s">
        <v>185</v>
      </c>
      <c r="AU206" s="245" t="s">
        <v>84</v>
      </c>
      <c r="AY206" s="18" t="s">
        <v>182</v>
      </c>
      <c r="BE206" s="246">
        <f>IF(O206="základní",K206,0)</f>
        <v>0</v>
      </c>
      <c r="BF206" s="246">
        <f>IF(O206="snížená",K206,0)</f>
        <v>0</v>
      </c>
      <c r="BG206" s="246">
        <f>IF(O206="zákl. přenesená",K206,0)</f>
        <v>0</v>
      </c>
      <c r="BH206" s="246">
        <f>IF(O206="sníž. přenesená",K206,0)</f>
        <v>0</v>
      </c>
      <c r="BI206" s="246">
        <f>IF(O206="nulová",K206,0)</f>
        <v>0</v>
      </c>
      <c r="BJ206" s="18" t="s">
        <v>82</v>
      </c>
      <c r="BK206" s="246">
        <f>ROUND(P206*H206,2)</f>
        <v>0</v>
      </c>
      <c r="BL206" s="18" t="s">
        <v>223</v>
      </c>
      <c r="BM206" s="245" t="s">
        <v>316</v>
      </c>
    </row>
    <row r="207" s="2" customFormat="1">
      <c r="A207" s="39"/>
      <c r="B207" s="40"/>
      <c r="C207" s="41"/>
      <c r="D207" s="247" t="s">
        <v>192</v>
      </c>
      <c r="E207" s="41"/>
      <c r="F207" s="248" t="s">
        <v>317</v>
      </c>
      <c r="G207" s="41"/>
      <c r="H207" s="41"/>
      <c r="I207" s="249"/>
      <c r="J207" s="249"/>
      <c r="K207" s="41"/>
      <c r="L207" s="41"/>
      <c r="M207" s="45"/>
      <c r="N207" s="250"/>
      <c r="O207" s="251"/>
      <c r="P207" s="92"/>
      <c r="Q207" s="92"/>
      <c r="R207" s="92"/>
      <c r="S207" s="92"/>
      <c r="T207" s="92"/>
      <c r="U207" s="92"/>
      <c r="V207" s="92"/>
      <c r="W207" s="92"/>
      <c r="X207" s="93"/>
      <c r="Y207" s="39"/>
      <c r="Z207" s="39"/>
      <c r="AA207" s="39"/>
      <c r="AB207" s="39"/>
      <c r="AC207" s="39"/>
      <c r="AD207" s="39"/>
      <c r="AE207" s="39"/>
      <c r="AT207" s="18" t="s">
        <v>192</v>
      </c>
      <c r="AU207" s="18" t="s">
        <v>84</v>
      </c>
    </row>
    <row r="208" s="2" customFormat="1">
      <c r="A208" s="39"/>
      <c r="B208" s="40"/>
      <c r="C208" s="41"/>
      <c r="D208" s="252" t="s">
        <v>194</v>
      </c>
      <c r="E208" s="41"/>
      <c r="F208" s="253" t="s">
        <v>318</v>
      </c>
      <c r="G208" s="41"/>
      <c r="H208" s="41"/>
      <c r="I208" s="249"/>
      <c r="J208" s="249"/>
      <c r="K208" s="41"/>
      <c r="L208" s="41"/>
      <c r="M208" s="45"/>
      <c r="N208" s="250"/>
      <c r="O208" s="251"/>
      <c r="P208" s="92"/>
      <c r="Q208" s="92"/>
      <c r="R208" s="92"/>
      <c r="S208" s="92"/>
      <c r="T208" s="92"/>
      <c r="U208" s="92"/>
      <c r="V208" s="92"/>
      <c r="W208" s="92"/>
      <c r="X208" s="93"/>
      <c r="Y208" s="39"/>
      <c r="Z208" s="39"/>
      <c r="AA208" s="39"/>
      <c r="AB208" s="39"/>
      <c r="AC208" s="39"/>
      <c r="AD208" s="39"/>
      <c r="AE208" s="39"/>
      <c r="AT208" s="18" t="s">
        <v>194</v>
      </c>
      <c r="AU208" s="18" t="s">
        <v>84</v>
      </c>
    </row>
    <row r="209" s="12" customFormat="1" ht="22.8" customHeight="1">
      <c r="A209" s="12"/>
      <c r="B209" s="216"/>
      <c r="C209" s="217"/>
      <c r="D209" s="218" t="s">
        <v>74</v>
      </c>
      <c r="E209" s="231" t="s">
        <v>319</v>
      </c>
      <c r="F209" s="231" t="s">
        <v>320</v>
      </c>
      <c r="G209" s="217"/>
      <c r="H209" s="217"/>
      <c r="I209" s="220"/>
      <c r="J209" s="220"/>
      <c r="K209" s="232">
        <f>BK209</f>
        <v>0</v>
      </c>
      <c r="L209" s="217"/>
      <c r="M209" s="222"/>
      <c r="N209" s="223"/>
      <c r="O209" s="224"/>
      <c r="P209" s="224"/>
      <c r="Q209" s="225">
        <f>SUM(Q210:Q309)</f>
        <v>0</v>
      </c>
      <c r="R209" s="225">
        <f>SUM(R210:R309)</f>
        <v>0</v>
      </c>
      <c r="S209" s="224"/>
      <c r="T209" s="226">
        <f>SUM(T210:T309)</f>
        <v>0</v>
      </c>
      <c r="U209" s="224"/>
      <c r="V209" s="226">
        <f>SUM(V210:V309)</f>
        <v>2.3000938799999999</v>
      </c>
      <c r="W209" s="224"/>
      <c r="X209" s="227">
        <f>SUM(X210:X309)</f>
        <v>0.40611300000000006</v>
      </c>
      <c r="Y209" s="12"/>
      <c r="Z209" s="12"/>
      <c r="AA209" s="12"/>
      <c r="AB209" s="12"/>
      <c r="AC209" s="12"/>
      <c r="AD209" s="12"/>
      <c r="AE209" s="12"/>
      <c r="AR209" s="228" t="s">
        <v>84</v>
      </c>
      <c r="AT209" s="229" t="s">
        <v>74</v>
      </c>
      <c r="AU209" s="229" t="s">
        <v>82</v>
      </c>
      <c r="AY209" s="228" t="s">
        <v>182</v>
      </c>
      <c r="BK209" s="230">
        <f>SUM(BK210:BK309)</f>
        <v>0</v>
      </c>
    </row>
    <row r="210" s="2" customFormat="1" ht="24.15" customHeight="1">
      <c r="A210" s="39"/>
      <c r="B210" s="40"/>
      <c r="C210" s="233" t="s">
        <v>321</v>
      </c>
      <c r="D210" s="233" t="s">
        <v>185</v>
      </c>
      <c r="E210" s="234" t="s">
        <v>322</v>
      </c>
      <c r="F210" s="235" t="s">
        <v>323</v>
      </c>
      <c r="G210" s="236" t="s">
        <v>188</v>
      </c>
      <c r="H210" s="237">
        <v>84.590000000000003</v>
      </c>
      <c r="I210" s="238"/>
      <c r="J210" s="238"/>
      <c r="K210" s="239">
        <f>ROUND(P210*H210,2)</f>
        <v>0</v>
      </c>
      <c r="L210" s="235" t="s">
        <v>189</v>
      </c>
      <c r="M210" s="45"/>
      <c r="N210" s="240" t="s">
        <v>1</v>
      </c>
      <c r="O210" s="241" t="s">
        <v>38</v>
      </c>
      <c r="P210" s="242">
        <f>I210+J210</f>
        <v>0</v>
      </c>
      <c r="Q210" s="242">
        <f>ROUND(I210*H210,2)</f>
        <v>0</v>
      </c>
      <c r="R210" s="242">
        <f>ROUND(J210*H210,2)</f>
        <v>0</v>
      </c>
      <c r="S210" s="92"/>
      <c r="T210" s="243">
        <f>S210*H210</f>
        <v>0</v>
      </c>
      <c r="U210" s="243">
        <v>0</v>
      </c>
      <c r="V210" s="243">
        <f>U210*H210</f>
        <v>0</v>
      </c>
      <c r="W210" s="243">
        <v>0</v>
      </c>
      <c r="X210" s="244">
        <f>W210*H210</f>
        <v>0</v>
      </c>
      <c r="Y210" s="39"/>
      <c r="Z210" s="39"/>
      <c r="AA210" s="39"/>
      <c r="AB210" s="39"/>
      <c r="AC210" s="39"/>
      <c r="AD210" s="39"/>
      <c r="AE210" s="39"/>
      <c r="AR210" s="245" t="s">
        <v>223</v>
      </c>
      <c r="AT210" s="245" t="s">
        <v>185</v>
      </c>
      <c r="AU210" s="245" t="s">
        <v>84</v>
      </c>
      <c r="AY210" s="18" t="s">
        <v>182</v>
      </c>
      <c r="BE210" s="246">
        <f>IF(O210="základní",K210,0)</f>
        <v>0</v>
      </c>
      <c r="BF210" s="246">
        <f>IF(O210="snížená",K210,0)</f>
        <v>0</v>
      </c>
      <c r="BG210" s="246">
        <f>IF(O210="zákl. přenesená",K210,0)</f>
        <v>0</v>
      </c>
      <c r="BH210" s="246">
        <f>IF(O210="sníž. přenesená",K210,0)</f>
        <v>0</v>
      </c>
      <c r="BI210" s="246">
        <f>IF(O210="nulová",K210,0)</f>
        <v>0</v>
      </c>
      <c r="BJ210" s="18" t="s">
        <v>82</v>
      </c>
      <c r="BK210" s="246">
        <f>ROUND(P210*H210,2)</f>
        <v>0</v>
      </c>
      <c r="BL210" s="18" t="s">
        <v>223</v>
      </c>
      <c r="BM210" s="245" t="s">
        <v>324</v>
      </c>
    </row>
    <row r="211" s="2" customFormat="1">
      <c r="A211" s="39"/>
      <c r="B211" s="40"/>
      <c r="C211" s="41"/>
      <c r="D211" s="247" t="s">
        <v>192</v>
      </c>
      <c r="E211" s="41"/>
      <c r="F211" s="248" t="s">
        <v>325</v>
      </c>
      <c r="G211" s="41"/>
      <c r="H211" s="41"/>
      <c r="I211" s="249"/>
      <c r="J211" s="249"/>
      <c r="K211" s="41"/>
      <c r="L211" s="41"/>
      <c r="M211" s="45"/>
      <c r="N211" s="250"/>
      <c r="O211" s="251"/>
      <c r="P211" s="92"/>
      <c r="Q211" s="92"/>
      <c r="R211" s="92"/>
      <c r="S211" s="92"/>
      <c r="T211" s="92"/>
      <c r="U211" s="92"/>
      <c r="V211" s="92"/>
      <c r="W211" s="92"/>
      <c r="X211" s="93"/>
      <c r="Y211" s="39"/>
      <c r="Z211" s="39"/>
      <c r="AA211" s="39"/>
      <c r="AB211" s="39"/>
      <c r="AC211" s="39"/>
      <c r="AD211" s="39"/>
      <c r="AE211" s="39"/>
      <c r="AT211" s="18" t="s">
        <v>192</v>
      </c>
      <c r="AU211" s="18" t="s">
        <v>84</v>
      </c>
    </row>
    <row r="212" s="2" customFormat="1">
      <c r="A212" s="39"/>
      <c r="B212" s="40"/>
      <c r="C212" s="41"/>
      <c r="D212" s="252" t="s">
        <v>194</v>
      </c>
      <c r="E212" s="41"/>
      <c r="F212" s="253" t="s">
        <v>326</v>
      </c>
      <c r="G212" s="41"/>
      <c r="H212" s="41"/>
      <c r="I212" s="249"/>
      <c r="J212" s="249"/>
      <c r="K212" s="41"/>
      <c r="L212" s="41"/>
      <c r="M212" s="45"/>
      <c r="N212" s="250"/>
      <c r="O212" s="251"/>
      <c r="P212" s="92"/>
      <c r="Q212" s="92"/>
      <c r="R212" s="92"/>
      <c r="S212" s="92"/>
      <c r="T212" s="92"/>
      <c r="U212" s="92"/>
      <c r="V212" s="92"/>
      <c r="W212" s="92"/>
      <c r="X212" s="93"/>
      <c r="Y212" s="39"/>
      <c r="Z212" s="39"/>
      <c r="AA212" s="39"/>
      <c r="AB212" s="39"/>
      <c r="AC212" s="39"/>
      <c r="AD212" s="39"/>
      <c r="AE212" s="39"/>
      <c r="AT212" s="18" t="s">
        <v>194</v>
      </c>
      <c r="AU212" s="18" t="s">
        <v>84</v>
      </c>
    </row>
    <row r="213" s="14" customFormat="1">
      <c r="A213" s="14"/>
      <c r="B213" s="265"/>
      <c r="C213" s="266"/>
      <c r="D213" s="247" t="s">
        <v>196</v>
      </c>
      <c r="E213" s="267" t="s">
        <v>1</v>
      </c>
      <c r="F213" s="268" t="s">
        <v>327</v>
      </c>
      <c r="G213" s="266"/>
      <c r="H213" s="267" t="s">
        <v>1</v>
      </c>
      <c r="I213" s="269"/>
      <c r="J213" s="269"/>
      <c r="K213" s="266"/>
      <c r="L213" s="266"/>
      <c r="M213" s="270"/>
      <c r="N213" s="271"/>
      <c r="O213" s="272"/>
      <c r="P213" s="272"/>
      <c r="Q213" s="272"/>
      <c r="R213" s="272"/>
      <c r="S213" s="272"/>
      <c r="T213" s="272"/>
      <c r="U213" s="272"/>
      <c r="V213" s="272"/>
      <c r="W213" s="272"/>
      <c r="X213" s="273"/>
      <c r="Y213" s="14"/>
      <c r="Z213" s="14"/>
      <c r="AA213" s="14"/>
      <c r="AB213" s="14"/>
      <c r="AC213" s="14"/>
      <c r="AD213" s="14"/>
      <c r="AE213" s="14"/>
      <c r="AT213" s="274" t="s">
        <v>196</v>
      </c>
      <c r="AU213" s="274" t="s">
        <v>84</v>
      </c>
      <c r="AV213" s="14" t="s">
        <v>82</v>
      </c>
      <c r="AW213" s="14" t="s">
        <v>5</v>
      </c>
      <c r="AX213" s="14" t="s">
        <v>75</v>
      </c>
      <c r="AY213" s="274" t="s">
        <v>182</v>
      </c>
    </row>
    <row r="214" s="13" customFormat="1">
      <c r="A214" s="13"/>
      <c r="B214" s="254"/>
      <c r="C214" s="255"/>
      <c r="D214" s="247" t="s">
        <v>196</v>
      </c>
      <c r="E214" s="256" t="s">
        <v>1</v>
      </c>
      <c r="F214" s="257" t="s">
        <v>328</v>
      </c>
      <c r="G214" s="255"/>
      <c r="H214" s="258">
        <v>84.590000000000003</v>
      </c>
      <c r="I214" s="259"/>
      <c r="J214" s="259"/>
      <c r="K214" s="255"/>
      <c r="L214" s="255"/>
      <c r="M214" s="260"/>
      <c r="N214" s="261"/>
      <c r="O214" s="262"/>
      <c r="P214" s="262"/>
      <c r="Q214" s="262"/>
      <c r="R214" s="262"/>
      <c r="S214" s="262"/>
      <c r="T214" s="262"/>
      <c r="U214" s="262"/>
      <c r="V214" s="262"/>
      <c r="W214" s="262"/>
      <c r="X214" s="263"/>
      <c r="Y214" s="13"/>
      <c r="Z214" s="13"/>
      <c r="AA214" s="13"/>
      <c r="AB214" s="13"/>
      <c r="AC214" s="13"/>
      <c r="AD214" s="13"/>
      <c r="AE214" s="13"/>
      <c r="AT214" s="264" t="s">
        <v>196</v>
      </c>
      <c r="AU214" s="264" t="s">
        <v>84</v>
      </c>
      <c r="AV214" s="13" t="s">
        <v>84</v>
      </c>
      <c r="AW214" s="13" t="s">
        <v>5</v>
      </c>
      <c r="AX214" s="13" t="s">
        <v>82</v>
      </c>
      <c r="AY214" s="264" t="s">
        <v>182</v>
      </c>
    </row>
    <row r="215" s="2" customFormat="1" ht="33" customHeight="1">
      <c r="A215" s="39"/>
      <c r="B215" s="40"/>
      <c r="C215" s="233" t="s">
        <v>8</v>
      </c>
      <c r="D215" s="233" t="s">
        <v>185</v>
      </c>
      <c r="E215" s="234" t="s">
        <v>329</v>
      </c>
      <c r="F215" s="235" t="s">
        <v>330</v>
      </c>
      <c r="G215" s="236" t="s">
        <v>188</v>
      </c>
      <c r="H215" s="237">
        <v>120.23</v>
      </c>
      <c r="I215" s="238"/>
      <c r="J215" s="238"/>
      <c r="K215" s="239">
        <f>ROUND(P215*H215,2)</f>
        <v>0</v>
      </c>
      <c r="L215" s="235" t="s">
        <v>189</v>
      </c>
      <c r="M215" s="45"/>
      <c r="N215" s="240" t="s">
        <v>1</v>
      </c>
      <c r="O215" s="241" t="s">
        <v>38</v>
      </c>
      <c r="P215" s="242">
        <f>I215+J215</f>
        <v>0</v>
      </c>
      <c r="Q215" s="242">
        <f>ROUND(I215*H215,2)</f>
        <v>0</v>
      </c>
      <c r="R215" s="242">
        <f>ROUND(J215*H215,2)</f>
        <v>0</v>
      </c>
      <c r="S215" s="92"/>
      <c r="T215" s="243">
        <f>S215*H215</f>
        <v>0</v>
      </c>
      <c r="U215" s="243">
        <v>0</v>
      </c>
      <c r="V215" s="243">
        <f>U215*H215</f>
        <v>0</v>
      </c>
      <c r="W215" s="243">
        <v>0</v>
      </c>
      <c r="X215" s="244">
        <f>W215*H215</f>
        <v>0</v>
      </c>
      <c r="Y215" s="39"/>
      <c r="Z215" s="39"/>
      <c r="AA215" s="39"/>
      <c r="AB215" s="39"/>
      <c r="AC215" s="39"/>
      <c r="AD215" s="39"/>
      <c r="AE215" s="39"/>
      <c r="AR215" s="245" t="s">
        <v>223</v>
      </c>
      <c r="AT215" s="245" t="s">
        <v>185</v>
      </c>
      <c r="AU215" s="245" t="s">
        <v>84</v>
      </c>
      <c r="AY215" s="18" t="s">
        <v>182</v>
      </c>
      <c r="BE215" s="246">
        <f>IF(O215="základní",K215,0)</f>
        <v>0</v>
      </c>
      <c r="BF215" s="246">
        <f>IF(O215="snížená",K215,0)</f>
        <v>0</v>
      </c>
      <c r="BG215" s="246">
        <f>IF(O215="zákl. přenesená",K215,0)</f>
        <v>0</v>
      </c>
      <c r="BH215" s="246">
        <f>IF(O215="sníž. přenesená",K215,0)</f>
        <v>0</v>
      </c>
      <c r="BI215" s="246">
        <f>IF(O215="nulová",K215,0)</f>
        <v>0</v>
      </c>
      <c r="BJ215" s="18" t="s">
        <v>82</v>
      </c>
      <c r="BK215" s="246">
        <f>ROUND(P215*H215,2)</f>
        <v>0</v>
      </c>
      <c r="BL215" s="18" t="s">
        <v>223</v>
      </c>
      <c r="BM215" s="245" t="s">
        <v>331</v>
      </c>
    </row>
    <row r="216" s="2" customFormat="1">
      <c r="A216" s="39"/>
      <c r="B216" s="40"/>
      <c r="C216" s="41"/>
      <c r="D216" s="247" t="s">
        <v>192</v>
      </c>
      <c r="E216" s="41"/>
      <c r="F216" s="248" t="s">
        <v>330</v>
      </c>
      <c r="G216" s="41"/>
      <c r="H216" s="41"/>
      <c r="I216" s="249"/>
      <c r="J216" s="249"/>
      <c r="K216" s="41"/>
      <c r="L216" s="41"/>
      <c r="M216" s="45"/>
      <c r="N216" s="250"/>
      <c r="O216" s="251"/>
      <c r="P216" s="92"/>
      <c r="Q216" s="92"/>
      <c r="R216" s="92"/>
      <c r="S216" s="92"/>
      <c r="T216" s="92"/>
      <c r="U216" s="92"/>
      <c r="V216" s="92"/>
      <c r="W216" s="92"/>
      <c r="X216" s="93"/>
      <c r="Y216" s="39"/>
      <c r="Z216" s="39"/>
      <c r="AA216" s="39"/>
      <c r="AB216" s="39"/>
      <c r="AC216" s="39"/>
      <c r="AD216" s="39"/>
      <c r="AE216" s="39"/>
      <c r="AT216" s="18" t="s">
        <v>192</v>
      </c>
      <c r="AU216" s="18" t="s">
        <v>84</v>
      </c>
    </row>
    <row r="217" s="2" customFormat="1">
      <c r="A217" s="39"/>
      <c r="B217" s="40"/>
      <c r="C217" s="41"/>
      <c r="D217" s="252" t="s">
        <v>194</v>
      </c>
      <c r="E217" s="41"/>
      <c r="F217" s="253" t="s">
        <v>332</v>
      </c>
      <c r="G217" s="41"/>
      <c r="H217" s="41"/>
      <c r="I217" s="249"/>
      <c r="J217" s="249"/>
      <c r="K217" s="41"/>
      <c r="L217" s="41"/>
      <c r="M217" s="45"/>
      <c r="N217" s="250"/>
      <c r="O217" s="251"/>
      <c r="P217" s="92"/>
      <c r="Q217" s="92"/>
      <c r="R217" s="92"/>
      <c r="S217" s="92"/>
      <c r="T217" s="92"/>
      <c r="U217" s="92"/>
      <c r="V217" s="92"/>
      <c r="W217" s="92"/>
      <c r="X217" s="93"/>
      <c r="Y217" s="39"/>
      <c r="Z217" s="39"/>
      <c r="AA217" s="39"/>
      <c r="AB217" s="39"/>
      <c r="AC217" s="39"/>
      <c r="AD217" s="39"/>
      <c r="AE217" s="39"/>
      <c r="AT217" s="18" t="s">
        <v>194</v>
      </c>
      <c r="AU217" s="18" t="s">
        <v>84</v>
      </c>
    </row>
    <row r="218" s="14" customFormat="1">
      <c r="A218" s="14"/>
      <c r="B218" s="265"/>
      <c r="C218" s="266"/>
      <c r="D218" s="247" t="s">
        <v>196</v>
      </c>
      <c r="E218" s="267" t="s">
        <v>1</v>
      </c>
      <c r="F218" s="268" t="s">
        <v>333</v>
      </c>
      <c r="G218" s="266"/>
      <c r="H218" s="267" t="s">
        <v>1</v>
      </c>
      <c r="I218" s="269"/>
      <c r="J218" s="269"/>
      <c r="K218" s="266"/>
      <c r="L218" s="266"/>
      <c r="M218" s="270"/>
      <c r="N218" s="271"/>
      <c r="O218" s="272"/>
      <c r="P218" s="272"/>
      <c r="Q218" s="272"/>
      <c r="R218" s="272"/>
      <c r="S218" s="272"/>
      <c r="T218" s="272"/>
      <c r="U218" s="272"/>
      <c r="V218" s="272"/>
      <c r="W218" s="272"/>
      <c r="X218" s="273"/>
      <c r="Y218" s="14"/>
      <c r="Z218" s="14"/>
      <c r="AA218" s="14"/>
      <c r="AB218" s="14"/>
      <c r="AC218" s="14"/>
      <c r="AD218" s="14"/>
      <c r="AE218" s="14"/>
      <c r="AT218" s="274" t="s">
        <v>196</v>
      </c>
      <c r="AU218" s="274" t="s">
        <v>84</v>
      </c>
      <c r="AV218" s="14" t="s">
        <v>82</v>
      </c>
      <c r="AW218" s="14" t="s">
        <v>5</v>
      </c>
      <c r="AX218" s="14" t="s">
        <v>75</v>
      </c>
      <c r="AY218" s="274" t="s">
        <v>182</v>
      </c>
    </row>
    <row r="219" s="13" customFormat="1">
      <c r="A219" s="13"/>
      <c r="B219" s="254"/>
      <c r="C219" s="255"/>
      <c r="D219" s="247" t="s">
        <v>196</v>
      </c>
      <c r="E219" s="256" t="s">
        <v>1</v>
      </c>
      <c r="F219" s="257" t="s">
        <v>334</v>
      </c>
      <c r="G219" s="255"/>
      <c r="H219" s="258">
        <v>120.23</v>
      </c>
      <c r="I219" s="259"/>
      <c r="J219" s="259"/>
      <c r="K219" s="255"/>
      <c r="L219" s="255"/>
      <c r="M219" s="260"/>
      <c r="N219" s="261"/>
      <c r="O219" s="262"/>
      <c r="P219" s="262"/>
      <c r="Q219" s="262"/>
      <c r="R219" s="262"/>
      <c r="S219" s="262"/>
      <c r="T219" s="262"/>
      <c r="U219" s="262"/>
      <c r="V219" s="262"/>
      <c r="W219" s="262"/>
      <c r="X219" s="263"/>
      <c r="Y219" s="13"/>
      <c r="Z219" s="13"/>
      <c r="AA219" s="13"/>
      <c r="AB219" s="13"/>
      <c r="AC219" s="13"/>
      <c r="AD219" s="13"/>
      <c r="AE219" s="13"/>
      <c r="AT219" s="264" t="s">
        <v>196</v>
      </c>
      <c r="AU219" s="264" t="s">
        <v>84</v>
      </c>
      <c r="AV219" s="13" t="s">
        <v>84</v>
      </c>
      <c r="AW219" s="13" t="s">
        <v>5</v>
      </c>
      <c r="AX219" s="13" t="s">
        <v>82</v>
      </c>
      <c r="AY219" s="264" t="s">
        <v>182</v>
      </c>
    </row>
    <row r="220" s="2" customFormat="1" ht="24.15" customHeight="1">
      <c r="A220" s="39"/>
      <c r="B220" s="40"/>
      <c r="C220" s="233" t="s">
        <v>335</v>
      </c>
      <c r="D220" s="233" t="s">
        <v>185</v>
      </c>
      <c r="E220" s="234" t="s">
        <v>336</v>
      </c>
      <c r="F220" s="235" t="s">
        <v>337</v>
      </c>
      <c r="G220" s="236" t="s">
        <v>188</v>
      </c>
      <c r="H220" s="237">
        <v>2.8199999999999998</v>
      </c>
      <c r="I220" s="238"/>
      <c r="J220" s="238"/>
      <c r="K220" s="239">
        <f>ROUND(P220*H220,2)</f>
        <v>0</v>
      </c>
      <c r="L220" s="235" t="s">
        <v>189</v>
      </c>
      <c r="M220" s="45"/>
      <c r="N220" s="240" t="s">
        <v>1</v>
      </c>
      <c r="O220" s="241" t="s">
        <v>38</v>
      </c>
      <c r="P220" s="242">
        <f>I220+J220</f>
        <v>0</v>
      </c>
      <c r="Q220" s="242">
        <f>ROUND(I220*H220,2)</f>
        <v>0</v>
      </c>
      <c r="R220" s="242">
        <f>ROUND(J220*H220,2)</f>
        <v>0</v>
      </c>
      <c r="S220" s="92"/>
      <c r="T220" s="243">
        <f>S220*H220</f>
        <v>0</v>
      </c>
      <c r="U220" s="243">
        <v>0</v>
      </c>
      <c r="V220" s="243">
        <f>U220*H220</f>
        <v>0</v>
      </c>
      <c r="W220" s="243">
        <v>0</v>
      </c>
      <c r="X220" s="244">
        <f>W220*H220</f>
        <v>0</v>
      </c>
      <c r="Y220" s="39"/>
      <c r="Z220" s="39"/>
      <c r="AA220" s="39"/>
      <c r="AB220" s="39"/>
      <c r="AC220" s="39"/>
      <c r="AD220" s="39"/>
      <c r="AE220" s="39"/>
      <c r="AR220" s="245" t="s">
        <v>223</v>
      </c>
      <c r="AT220" s="245" t="s">
        <v>185</v>
      </c>
      <c r="AU220" s="245" t="s">
        <v>84</v>
      </c>
      <c r="AY220" s="18" t="s">
        <v>182</v>
      </c>
      <c r="BE220" s="246">
        <f>IF(O220="základní",K220,0)</f>
        <v>0</v>
      </c>
      <c r="BF220" s="246">
        <f>IF(O220="snížená",K220,0)</f>
        <v>0</v>
      </c>
      <c r="BG220" s="246">
        <f>IF(O220="zákl. přenesená",K220,0)</f>
        <v>0</v>
      </c>
      <c r="BH220" s="246">
        <f>IF(O220="sníž. přenesená",K220,0)</f>
        <v>0</v>
      </c>
      <c r="BI220" s="246">
        <f>IF(O220="nulová",K220,0)</f>
        <v>0</v>
      </c>
      <c r="BJ220" s="18" t="s">
        <v>82</v>
      </c>
      <c r="BK220" s="246">
        <f>ROUND(P220*H220,2)</f>
        <v>0</v>
      </c>
      <c r="BL220" s="18" t="s">
        <v>223</v>
      </c>
      <c r="BM220" s="245" t="s">
        <v>338</v>
      </c>
    </row>
    <row r="221" s="2" customFormat="1">
      <c r="A221" s="39"/>
      <c r="B221" s="40"/>
      <c r="C221" s="41"/>
      <c r="D221" s="247" t="s">
        <v>192</v>
      </c>
      <c r="E221" s="41"/>
      <c r="F221" s="248" t="s">
        <v>339</v>
      </c>
      <c r="G221" s="41"/>
      <c r="H221" s="41"/>
      <c r="I221" s="249"/>
      <c r="J221" s="249"/>
      <c r="K221" s="41"/>
      <c r="L221" s="41"/>
      <c r="M221" s="45"/>
      <c r="N221" s="250"/>
      <c r="O221" s="251"/>
      <c r="P221" s="92"/>
      <c r="Q221" s="92"/>
      <c r="R221" s="92"/>
      <c r="S221" s="92"/>
      <c r="T221" s="92"/>
      <c r="U221" s="92"/>
      <c r="V221" s="92"/>
      <c r="W221" s="92"/>
      <c r="X221" s="93"/>
      <c r="Y221" s="39"/>
      <c r="Z221" s="39"/>
      <c r="AA221" s="39"/>
      <c r="AB221" s="39"/>
      <c r="AC221" s="39"/>
      <c r="AD221" s="39"/>
      <c r="AE221" s="39"/>
      <c r="AT221" s="18" t="s">
        <v>192</v>
      </c>
      <c r="AU221" s="18" t="s">
        <v>84</v>
      </c>
    </row>
    <row r="222" s="2" customFormat="1">
      <c r="A222" s="39"/>
      <c r="B222" s="40"/>
      <c r="C222" s="41"/>
      <c r="D222" s="252" t="s">
        <v>194</v>
      </c>
      <c r="E222" s="41"/>
      <c r="F222" s="253" t="s">
        <v>340</v>
      </c>
      <c r="G222" s="41"/>
      <c r="H222" s="41"/>
      <c r="I222" s="249"/>
      <c r="J222" s="249"/>
      <c r="K222" s="41"/>
      <c r="L222" s="41"/>
      <c r="M222" s="45"/>
      <c r="N222" s="250"/>
      <c r="O222" s="251"/>
      <c r="P222" s="92"/>
      <c r="Q222" s="92"/>
      <c r="R222" s="92"/>
      <c r="S222" s="92"/>
      <c r="T222" s="92"/>
      <c r="U222" s="92"/>
      <c r="V222" s="92"/>
      <c r="W222" s="92"/>
      <c r="X222" s="93"/>
      <c r="Y222" s="39"/>
      <c r="Z222" s="39"/>
      <c r="AA222" s="39"/>
      <c r="AB222" s="39"/>
      <c r="AC222" s="39"/>
      <c r="AD222" s="39"/>
      <c r="AE222" s="39"/>
      <c r="AT222" s="18" t="s">
        <v>194</v>
      </c>
      <c r="AU222" s="18" t="s">
        <v>84</v>
      </c>
    </row>
    <row r="223" s="13" customFormat="1">
      <c r="A223" s="13"/>
      <c r="B223" s="254"/>
      <c r="C223" s="255"/>
      <c r="D223" s="247" t="s">
        <v>196</v>
      </c>
      <c r="E223" s="256" t="s">
        <v>1</v>
      </c>
      <c r="F223" s="257" t="s">
        <v>341</v>
      </c>
      <c r="G223" s="255"/>
      <c r="H223" s="258">
        <v>2.8199999999999998</v>
      </c>
      <c r="I223" s="259"/>
      <c r="J223" s="259"/>
      <c r="K223" s="255"/>
      <c r="L223" s="255"/>
      <c r="M223" s="260"/>
      <c r="N223" s="261"/>
      <c r="O223" s="262"/>
      <c r="P223" s="262"/>
      <c r="Q223" s="262"/>
      <c r="R223" s="262"/>
      <c r="S223" s="262"/>
      <c r="T223" s="262"/>
      <c r="U223" s="262"/>
      <c r="V223" s="262"/>
      <c r="W223" s="262"/>
      <c r="X223" s="263"/>
      <c r="Y223" s="13"/>
      <c r="Z223" s="13"/>
      <c r="AA223" s="13"/>
      <c r="AB223" s="13"/>
      <c r="AC223" s="13"/>
      <c r="AD223" s="13"/>
      <c r="AE223" s="13"/>
      <c r="AT223" s="264" t="s">
        <v>196</v>
      </c>
      <c r="AU223" s="264" t="s">
        <v>84</v>
      </c>
      <c r="AV223" s="13" t="s">
        <v>84</v>
      </c>
      <c r="AW223" s="13" t="s">
        <v>5</v>
      </c>
      <c r="AX223" s="13" t="s">
        <v>82</v>
      </c>
      <c r="AY223" s="264" t="s">
        <v>182</v>
      </c>
    </row>
    <row r="224" s="2" customFormat="1" ht="24.15" customHeight="1">
      <c r="A224" s="39"/>
      <c r="B224" s="40"/>
      <c r="C224" s="233" t="s">
        <v>342</v>
      </c>
      <c r="D224" s="233" t="s">
        <v>185</v>
      </c>
      <c r="E224" s="234" t="s">
        <v>343</v>
      </c>
      <c r="F224" s="235" t="s">
        <v>344</v>
      </c>
      <c r="G224" s="236" t="s">
        <v>188</v>
      </c>
      <c r="H224" s="237">
        <v>204.81999999999999</v>
      </c>
      <c r="I224" s="238"/>
      <c r="J224" s="238"/>
      <c r="K224" s="239">
        <f>ROUND(P224*H224,2)</f>
        <v>0</v>
      </c>
      <c r="L224" s="235" t="s">
        <v>189</v>
      </c>
      <c r="M224" s="45"/>
      <c r="N224" s="240" t="s">
        <v>1</v>
      </c>
      <c r="O224" s="241" t="s">
        <v>38</v>
      </c>
      <c r="P224" s="242">
        <f>I224+J224</f>
        <v>0</v>
      </c>
      <c r="Q224" s="242">
        <f>ROUND(I224*H224,2)</f>
        <v>0</v>
      </c>
      <c r="R224" s="242">
        <f>ROUND(J224*H224,2)</f>
        <v>0</v>
      </c>
      <c r="S224" s="92"/>
      <c r="T224" s="243">
        <f>S224*H224</f>
        <v>0</v>
      </c>
      <c r="U224" s="243">
        <v>0</v>
      </c>
      <c r="V224" s="243">
        <f>U224*H224</f>
        <v>0</v>
      </c>
      <c r="W224" s="243">
        <v>0</v>
      </c>
      <c r="X224" s="244">
        <f>W224*H224</f>
        <v>0</v>
      </c>
      <c r="Y224" s="39"/>
      <c r="Z224" s="39"/>
      <c r="AA224" s="39"/>
      <c r="AB224" s="39"/>
      <c r="AC224" s="39"/>
      <c r="AD224" s="39"/>
      <c r="AE224" s="39"/>
      <c r="AR224" s="245" t="s">
        <v>223</v>
      </c>
      <c r="AT224" s="245" t="s">
        <v>185</v>
      </c>
      <c r="AU224" s="245" t="s">
        <v>84</v>
      </c>
      <c r="AY224" s="18" t="s">
        <v>182</v>
      </c>
      <c r="BE224" s="246">
        <f>IF(O224="základní",K224,0)</f>
        <v>0</v>
      </c>
      <c r="BF224" s="246">
        <f>IF(O224="snížená",K224,0)</f>
        <v>0</v>
      </c>
      <c r="BG224" s="246">
        <f>IF(O224="zákl. přenesená",K224,0)</f>
        <v>0</v>
      </c>
      <c r="BH224" s="246">
        <f>IF(O224="sníž. přenesená",K224,0)</f>
        <v>0</v>
      </c>
      <c r="BI224" s="246">
        <f>IF(O224="nulová",K224,0)</f>
        <v>0</v>
      </c>
      <c r="BJ224" s="18" t="s">
        <v>82</v>
      </c>
      <c r="BK224" s="246">
        <f>ROUND(P224*H224,2)</f>
        <v>0</v>
      </c>
      <c r="BL224" s="18" t="s">
        <v>223</v>
      </c>
      <c r="BM224" s="245" t="s">
        <v>345</v>
      </c>
    </row>
    <row r="225" s="2" customFormat="1">
      <c r="A225" s="39"/>
      <c r="B225" s="40"/>
      <c r="C225" s="41"/>
      <c r="D225" s="247" t="s">
        <v>192</v>
      </c>
      <c r="E225" s="41"/>
      <c r="F225" s="248" t="s">
        <v>346</v>
      </c>
      <c r="G225" s="41"/>
      <c r="H225" s="41"/>
      <c r="I225" s="249"/>
      <c r="J225" s="249"/>
      <c r="K225" s="41"/>
      <c r="L225" s="41"/>
      <c r="M225" s="45"/>
      <c r="N225" s="250"/>
      <c r="O225" s="251"/>
      <c r="P225" s="92"/>
      <c r="Q225" s="92"/>
      <c r="R225" s="92"/>
      <c r="S225" s="92"/>
      <c r="T225" s="92"/>
      <c r="U225" s="92"/>
      <c r="V225" s="92"/>
      <c r="W225" s="92"/>
      <c r="X225" s="93"/>
      <c r="Y225" s="39"/>
      <c r="Z225" s="39"/>
      <c r="AA225" s="39"/>
      <c r="AB225" s="39"/>
      <c r="AC225" s="39"/>
      <c r="AD225" s="39"/>
      <c r="AE225" s="39"/>
      <c r="AT225" s="18" t="s">
        <v>192</v>
      </c>
      <c r="AU225" s="18" t="s">
        <v>84</v>
      </c>
    </row>
    <row r="226" s="2" customFormat="1">
      <c r="A226" s="39"/>
      <c r="B226" s="40"/>
      <c r="C226" s="41"/>
      <c r="D226" s="252" t="s">
        <v>194</v>
      </c>
      <c r="E226" s="41"/>
      <c r="F226" s="253" t="s">
        <v>347</v>
      </c>
      <c r="G226" s="41"/>
      <c r="H226" s="41"/>
      <c r="I226" s="249"/>
      <c r="J226" s="249"/>
      <c r="K226" s="41"/>
      <c r="L226" s="41"/>
      <c r="M226" s="45"/>
      <c r="N226" s="250"/>
      <c r="O226" s="251"/>
      <c r="P226" s="92"/>
      <c r="Q226" s="92"/>
      <c r="R226" s="92"/>
      <c r="S226" s="92"/>
      <c r="T226" s="92"/>
      <c r="U226" s="92"/>
      <c r="V226" s="92"/>
      <c r="W226" s="92"/>
      <c r="X226" s="93"/>
      <c r="Y226" s="39"/>
      <c r="Z226" s="39"/>
      <c r="AA226" s="39"/>
      <c r="AB226" s="39"/>
      <c r="AC226" s="39"/>
      <c r="AD226" s="39"/>
      <c r="AE226" s="39"/>
      <c r="AT226" s="18" t="s">
        <v>194</v>
      </c>
      <c r="AU226" s="18" t="s">
        <v>84</v>
      </c>
    </row>
    <row r="227" s="13" customFormat="1">
      <c r="A227" s="13"/>
      <c r="B227" s="254"/>
      <c r="C227" s="255"/>
      <c r="D227" s="247" t="s">
        <v>196</v>
      </c>
      <c r="E227" s="256" t="s">
        <v>1</v>
      </c>
      <c r="F227" s="257" t="s">
        <v>348</v>
      </c>
      <c r="G227" s="255"/>
      <c r="H227" s="258">
        <v>204.81999999999999</v>
      </c>
      <c r="I227" s="259"/>
      <c r="J227" s="259"/>
      <c r="K227" s="255"/>
      <c r="L227" s="255"/>
      <c r="M227" s="260"/>
      <c r="N227" s="261"/>
      <c r="O227" s="262"/>
      <c r="P227" s="262"/>
      <c r="Q227" s="262"/>
      <c r="R227" s="262"/>
      <c r="S227" s="262"/>
      <c r="T227" s="262"/>
      <c r="U227" s="262"/>
      <c r="V227" s="262"/>
      <c r="W227" s="262"/>
      <c r="X227" s="263"/>
      <c r="Y227" s="13"/>
      <c r="Z227" s="13"/>
      <c r="AA227" s="13"/>
      <c r="AB227" s="13"/>
      <c r="AC227" s="13"/>
      <c r="AD227" s="13"/>
      <c r="AE227" s="13"/>
      <c r="AT227" s="264" t="s">
        <v>196</v>
      </c>
      <c r="AU227" s="264" t="s">
        <v>84</v>
      </c>
      <c r="AV227" s="13" t="s">
        <v>84</v>
      </c>
      <c r="AW227" s="13" t="s">
        <v>5</v>
      </c>
      <c r="AX227" s="13" t="s">
        <v>82</v>
      </c>
      <c r="AY227" s="264" t="s">
        <v>182</v>
      </c>
    </row>
    <row r="228" s="2" customFormat="1" ht="24.15" customHeight="1">
      <c r="A228" s="39"/>
      <c r="B228" s="40"/>
      <c r="C228" s="233" t="s">
        <v>349</v>
      </c>
      <c r="D228" s="233" t="s">
        <v>185</v>
      </c>
      <c r="E228" s="234" t="s">
        <v>350</v>
      </c>
      <c r="F228" s="235" t="s">
        <v>351</v>
      </c>
      <c r="G228" s="236" t="s">
        <v>188</v>
      </c>
      <c r="H228" s="237">
        <v>2.8199999999999998</v>
      </c>
      <c r="I228" s="238"/>
      <c r="J228" s="238"/>
      <c r="K228" s="239">
        <f>ROUND(P228*H228,2)</f>
        <v>0</v>
      </c>
      <c r="L228" s="235" t="s">
        <v>189</v>
      </c>
      <c r="M228" s="45"/>
      <c r="N228" s="240" t="s">
        <v>1</v>
      </c>
      <c r="O228" s="241" t="s">
        <v>38</v>
      </c>
      <c r="P228" s="242">
        <f>I228+J228</f>
        <v>0</v>
      </c>
      <c r="Q228" s="242">
        <f>ROUND(I228*H228,2)</f>
        <v>0</v>
      </c>
      <c r="R228" s="242">
        <f>ROUND(J228*H228,2)</f>
        <v>0</v>
      </c>
      <c r="S228" s="92"/>
      <c r="T228" s="243">
        <f>S228*H228</f>
        <v>0</v>
      </c>
      <c r="U228" s="243">
        <v>0</v>
      </c>
      <c r="V228" s="243">
        <f>U228*H228</f>
        <v>0</v>
      </c>
      <c r="W228" s="243">
        <v>0</v>
      </c>
      <c r="X228" s="244">
        <f>W228*H228</f>
        <v>0</v>
      </c>
      <c r="Y228" s="39"/>
      <c r="Z228" s="39"/>
      <c r="AA228" s="39"/>
      <c r="AB228" s="39"/>
      <c r="AC228" s="39"/>
      <c r="AD228" s="39"/>
      <c r="AE228" s="39"/>
      <c r="AR228" s="245" t="s">
        <v>223</v>
      </c>
      <c r="AT228" s="245" t="s">
        <v>185</v>
      </c>
      <c r="AU228" s="245" t="s">
        <v>84</v>
      </c>
      <c r="AY228" s="18" t="s">
        <v>182</v>
      </c>
      <c r="BE228" s="246">
        <f>IF(O228="základní",K228,0)</f>
        <v>0</v>
      </c>
      <c r="BF228" s="246">
        <f>IF(O228="snížená",K228,0)</f>
        <v>0</v>
      </c>
      <c r="BG228" s="246">
        <f>IF(O228="zákl. přenesená",K228,0)</f>
        <v>0</v>
      </c>
      <c r="BH228" s="246">
        <f>IF(O228="sníž. přenesená",K228,0)</f>
        <v>0</v>
      </c>
      <c r="BI228" s="246">
        <f>IF(O228="nulová",K228,0)</f>
        <v>0</v>
      </c>
      <c r="BJ228" s="18" t="s">
        <v>82</v>
      </c>
      <c r="BK228" s="246">
        <f>ROUND(P228*H228,2)</f>
        <v>0</v>
      </c>
      <c r="BL228" s="18" t="s">
        <v>223</v>
      </c>
      <c r="BM228" s="245" t="s">
        <v>352</v>
      </c>
    </row>
    <row r="229" s="2" customFormat="1">
      <c r="A229" s="39"/>
      <c r="B229" s="40"/>
      <c r="C229" s="41"/>
      <c r="D229" s="247" t="s">
        <v>192</v>
      </c>
      <c r="E229" s="41"/>
      <c r="F229" s="248" t="s">
        <v>353</v>
      </c>
      <c r="G229" s="41"/>
      <c r="H229" s="41"/>
      <c r="I229" s="249"/>
      <c r="J229" s="249"/>
      <c r="K229" s="41"/>
      <c r="L229" s="41"/>
      <c r="M229" s="45"/>
      <c r="N229" s="250"/>
      <c r="O229" s="251"/>
      <c r="P229" s="92"/>
      <c r="Q229" s="92"/>
      <c r="R229" s="92"/>
      <c r="S229" s="92"/>
      <c r="T229" s="92"/>
      <c r="U229" s="92"/>
      <c r="V229" s="92"/>
      <c r="W229" s="92"/>
      <c r="X229" s="93"/>
      <c r="Y229" s="39"/>
      <c r="Z229" s="39"/>
      <c r="AA229" s="39"/>
      <c r="AB229" s="39"/>
      <c r="AC229" s="39"/>
      <c r="AD229" s="39"/>
      <c r="AE229" s="39"/>
      <c r="AT229" s="18" t="s">
        <v>192</v>
      </c>
      <c r="AU229" s="18" t="s">
        <v>84</v>
      </c>
    </row>
    <row r="230" s="2" customFormat="1">
      <c r="A230" s="39"/>
      <c r="B230" s="40"/>
      <c r="C230" s="41"/>
      <c r="D230" s="252" t="s">
        <v>194</v>
      </c>
      <c r="E230" s="41"/>
      <c r="F230" s="253" t="s">
        <v>354</v>
      </c>
      <c r="G230" s="41"/>
      <c r="H230" s="41"/>
      <c r="I230" s="249"/>
      <c r="J230" s="249"/>
      <c r="K230" s="41"/>
      <c r="L230" s="41"/>
      <c r="M230" s="45"/>
      <c r="N230" s="250"/>
      <c r="O230" s="251"/>
      <c r="P230" s="92"/>
      <c r="Q230" s="92"/>
      <c r="R230" s="92"/>
      <c r="S230" s="92"/>
      <c r="T230" s="92"/>
      <c r="U230" s="92"/>
      <c r="V230" s="92"/>
      <c r="W230" s="92"/>
      <c r="X230" s="93"/>
      <c r="Y230" s="39"/>
      <c r="Z230" s="39"/>
      <c r="AA230" s="39"/>
      <c r="AB230" s="39"/>
      <c r="AC230" s="39"/>
      <c r="AD230" s="39"/>
      <c r="AE230" s="39"/>
      <c r="AT230" s="18" t="s">
        <v>194</v>
      </c>
      <c r="AU230" s="18" t="s">
        <v>84</v>
      </c>
    </row>
    <row r="231" s="13" customFormat="1">
      <c r="A231" s="13"/>
      <c r="B231" s="254"/>
      <c r="C231" s="255"/>
      <c r="D231" s="247" t="s">
        <v>196</v>
      </c>
      <c r="E231" s="256" t="s">
        <v>1</v>
      </c>
      <c r="F231" s="257" t="s">
        <v>341</v>
      </c>
      <c r="G231" s="255"/>
      <c r="H231" s="258">
        <v>2.8199999999999998</v>
      </c>
      <c r="I231" s="259"/>
      <c r="J231" s="259"/>
      <c r="K231" s="255"/>
      <c r="L231" s="255"/>
      <c r="M231" s="260"/>
      <c r="N231" s="261"/>
      <c r="O231" s="262"/>
      <c r="P231" s="262"/>
      <c r="Q231" s="262"/>
      <c r="R231" s="262"/>
      <c r="S231" s="262"/>
      <c r="T231" s="262"/>
      <c r="U231" s="262"/>
      <c r="V231" s="262"/>
      <c r="W231" s="262"/>
      <c r="X231" s="263"/>
      <c r="Y231" s="13"/>
      <c r="Z231" s="13"/>
      <c r="AA231" s="13"/>
      <c r="AB231" s="13"/>
      <c r="AC231" s="13"/>
      <c r="AD231" s="13"/>
      <c r="AE231" s="13"/>
      <c r="AT231" s="264" t="s">
        <v>196</v>
      </c>
      <c r="AU231" s="264" t="s">
        <v>84</v>
      </c>
      <c r="AV231" s="13" t="s">
        <v>84</v>
      </c>
      <c r="AW231" s="13" t="s">
        <v>5</v>
      </c>
      <c r="AX231" s="13" t="s">
        <v>82</v>
      </c>
      <c r="AY231" s="264" t="s">
        <v>182</v>
      </c>
    </row>
    <row r="232" s="2" customFormat="1" ht="24.15" customHeight="1">
      <c r="A232" s="39"/>
      <c r="B232" s="40"/>
      <c r="C232" s="233" t="s">
        <v>355</v>
      </c>
      <c r="D232" s="233" t="s">
        <v>185</v>
      </c>
      <c r="E232" s="234" t="s">
        <v>356</v>
      </c>
      <c r="F232" s="235" t="s">
        <v>357</v>
      </c>
      <c r="G232" s="236" t="s">
        <v>188</v>
      </c>
      <c r="H232" s="237">
        <v>204.81999999999999</v>
      </c>
      <c r="I232" s="238"/>
      <c r="J232" s="238"/>
      <c r="K232" s="239">
        <f>ROUND(P232*H232,2)</f>
        <v>0</v>
      </c>
      <c r="L232" s="235" t="s">
        <v>189</v>
      </c>
      <c r="M232" s="45"/>
      <c r="N232" s="240" t="s">
        <v>1</v>
      </c>
      <c r="O232" s="241" t="s">
        <v>38</v>
      </c>
      <c r="P232" s="242">
        <f>I232+J232</f>
        <v>0</v>
      </c>
      <c r="Q232" s="242">
        <f>ROUND(I232*H232,2)</f>
        <v>0</v>
      </c>
      <c r="R232" s="242">
        <f>ROUND(J232*H232,2)</f>
        <v>0</v>
      </c>
      <c r="S232" s="92"/>
      <c r="T232" s="243">
        <f>S232*H232</f>
        <v>0</v>
      </c>
      <c r="U232" s="243">
        <v>3.0000000000000001E-05</v>
      </c>
      <c r="V232" s="243">
        <f>U232*H232</f>
        <v>0.0061446000000000001</v>
      </c>
      <c r="W232" s="243">
        <v>0</v>
      </c>
      <c r="X232" s="244">
        <f>W232*H232</f>
        <v>0</v>
      </c>
      <c r="Y232" s="39"/>
      <c r="Z232" s="39"/>
      <c r="AA232" s="39"/>
      <c r="AB232" s="39"/>
      <c r="AC232" s="39"/>
      <c r="AD232" s="39"/>
      <c r="AE232" s="39"/>
      <c r="AR232" s="245" t="s">
        <v>223</v>
      </c>
      <c r="AT232" s="245" t="s">
        <v>185</v>
      </c>
      <c r="AU232" s="245" t="s">
        <v>84</v>
      </c>
      <c r="AY232" s="18" t="s">
        <v>182</v>
      </c>
      <c r="BE232" s="246">
        <f>IF(O232="základní",K232,0)</f>
        <v>0</v>
      </c>
      <c r="BF232" s="246">
        <f>IF(O232="snížená",K232,0)</f>
        <v>0</v>
      </c>
      <c r="BG232" s="246">
        <f>IF(O232="zákl. přenesená",K232,0)</f>
        <v>0</v>
      </c>
      <c r="BH232" s="246">
        <f>IF(O232="sníž. přenesená",K232,0)</f>
        <v>0</v>
      </c>
      <c r="BI232" s="246">
        <f>IF(O232="nulová",K232,0)</f>
        <v>0</v>
      </c>
      <c r="BJ232" s="18" t="s">
        <v>82</v>
      </c>
      <c r="BK232" s="246">
        <f>ROUND(P232*H232,2)</f>
        <v>0</v>
      </c>
      <c r="BL232" s="18" t="s">
        <v>223</v>
      </c>
      <c r="BM232" s="245" t="s">
        <v>358</v>
      </c>
    </row>
    <row r="233" s="2" customFormat="1">
      <c r="A233" s="39"/>
      <c r="B233" s="40"/>
      <c r="C233" s="41"/>
      <c r="D233" s="247" t="s">
        <v>192</v>
      </c>
      <c r="E233" s="41"/>
      <c r="F233" s="248" t="s">
        <v>359</v>
      </c>
      <c r="G233" s="41"/>
      <c r="H233" s="41"/>
      <c r="I233" s="249"/>
      <c r="J233" s="249"/>
      <c r="K233" s="41"/>
      <c r="L233" s="41"/>
      <c r="M233" s="45"/>
      <c r="N233" s="250"/>
      <c r="O233" s="251"/>
      <c r="P233" s="92"/>
      <c r="Q233" s="92"/>
      <c r="R233" s="92"/>
      <c r="S233" s="92"/>
      <c r="T233" s="92"/>
      <c r="U233" s="92"/>
      <c r="V233" s="92"/>
      <c r="W233" s="92"/>
      <c r="X233" s="93"/>
      <c r="Y233" s="39"/>
      <c r="Z233" s="39"/>
      <c r="AA233" s="39"/>
      <c r="AB233" s="39"/>
      <c r="AC233" s="39"/>
      <c r="AD233" s="39"/>
      <c r="AE233" s="39"/>
      <c r="AT233" s="18" t="s">
        <v>192</v>
      </c>
      <c r="AU233" s="18" t="s">
        <v>84</v>
      </c>
    </row>
    <row r="234" s="2" customFormat="1">
      <c r="A234" s="39"/>
      <c r="B234" s="40"/>
      <c r="C234" s="41"/>
      <c r="D234" s="252" t="s">
        <v>194</v>
      </c>
      <c r="E234" s="41"/>
      <c r="F234" s="253" t="s">
        <v>360</v>
      </c>
      <c r="G234" s="41"/>
      <c r="H234" s="41"/>
      <c r="I234" s="249"/>
      <c r="J234" s="249"/>
      <c r="K234" s="41"/>
      <c r="L234" s="41"/>
      <c r="M234" s="45"/>
      <c r="N234" s="250"/>
      <c r="O234" s="251"/>
      <c r="P234" s="92"/>
      <c r="Q234" s="92"/>
      <c r="R234" s="92"/>
      <c r="S234" s="92"/>
      <c r="T234" s="92"/>
      <c r="U234" s="92"/>
      <c r="V234" s="92"/>
      <c r="W234" s="92"/>
      <c r="X234" s="93"/>
      <c r="Y234" s="39"/>
      <c r="Z234" s="39"/>
      <c r="AA234" s="39"/>
      <c r="AB234" s="39"/>
      <c r="AC234" s="39"/>
      <c r="AD234" s="39"/>
      <c r="AE234" s="39"/>
      <c r="AT234" s="18" t="s">
        <v>194</v>
      </c>
      <c r="AU234" s="18" t="s">
        <v>84</v>
      </c>
    </row>
    <row r="235" s="13" customFormat="1">
      <c r="A235" s="13"/>
      <c r="B235" s="254"/>
      <c r="C235" s="255"/>
      <c r="D235" s="247" t="s">
        <v>196</v>
      </c>
      <c r="E235" s="256" t="s">
        <v>1</v>
      </c>
      <c r="F235" s="257" t="s">
        <v>348</v>
      </c>
      <c r="G235" s="255"/>
      <c r="H235" s="258">
        <v>204.81999999999999</v>
      </c>
      <c r="I235" s="259"/>
      <c r="J235" s="259"/>
      <c r="K235" s="255"/>
      <c r="L235" s="255"/>
      <c r="M235" s="260"/>
      <c r="N235" s="261"/>
      <c r="O235" s="262"/>
      <c r="P235" s="262"/>
      <c r="Q235" s="262"/>
      <c r="R235" s="262"/>
      <c r="S235" s="262"/>
      <c r="T235" s="262"/>
      <c r="U235" s="262"/>
      <c r="V235" s="262"/>
      <c r="W235" s="262"/>
      <c r="X235" s="263"/>
      <c r="Y235" s="13"/>
      <c r="Z235" s="13"/>
      <c r="AA235" s="13"/>
      <c r="AB235" s="13"/>
      <c r="AC235" s="13"/>
      <c r="AD235" s="13"/>
      <c r="AE235" s="13"/>
      <c r="AT235" s="264" t="s">
        <v>196</v>
      </c>
      <c r="AU235" s="264" t="s">
        <v>84</v>
      </c>
      <c r="AV235" s="13" t="s">
        <v>84</v>
      </c>
      <c r="AW235" s="13" t="s">
        <v>5</v>
      </c>
      <c r="AX235" s="13" t="s">
        <v>82</v>
      </c>
      <c r="AY235" s="264" t="s">
        <v>182</v>
      </c>
    </row>
    <row r="236" s="2" customFormat="1" ht="24.15" customHeight="1">
      <c r="A236" s="39"/>
      <c r="B236" s="40"/>
      <c r="C236" s="233" t="s">
        <v>361</v>
      </c>
      <c r="D236" s="233" t="s">
        <v>185</v>
      </c>
      <c r="E236" s="234" t="s">
        <v>362</v>
      </c>
      <c r="F236" s="235" t="s">
        <v>363</v>
      </c>
      <c r="G236" s="236" t="s">
        <v>188</v>
      </c>
      <c r="H236" s="237">
        <v>2.8199999999999998</v>
      </c>
      <c r="I236" s="238"/>
      <c r="J236" s="238"/>
      <c r="K236" s="239">
        <f>ROUND(P236*H236,2)</f>
        <v>0</v>
      </c>
      <c r="L236" s="235" t="s">
        <v>189</v>
      </c>
      <c r="M236" s="45"/>
      <c r="N236" s="240" t="s">
        <v>1</v>
      </c>
      <c r="O236" s="241" t="s">
        <v>38</v>
      </c>
      <c r="P236" s="242">
        <f>I236+J236</f>
        <v>0</v>
      </c>
      <c r="Q236" s="242">
        <f>ROUND(I236*H236,2)</f>
        <v>0</v>
      </c>
      <c r="R236" s="242">
        <f>ROUND(J236*H236,2)</f>
        <v>0</v>
      </c>
      <c r="S236" s="92"/>
      <c r="T236" s="243">
        <f>S236*H236</f>
        <v>0</v>
      </c>
      <c r="U236" s="243">
        <v>5.0000000000000002E-05</v>
      </c>
      <c r="V236" s="243">
        <f>U236*H236</f>
        <v>0.00014100000000000001</v>
      </c>
      <c r="W236" s="243">
        <v>0</v>
      </c>
      <c r="X236" s="244">
        <f>W236*H236</f>
        <v>0</v>
      </c>
      <c r="Y236" s="39"/>
      <c r="Z236" s="39"/>
      <c r="AA236" s="39"/>
      <c r="AB236" s="39"/>
      <c r="AC236" s="39"/>
      <c r="AD236" s="39"/>
      <c r="AE236" s="39"/>
      <c r="AR236" s="245" t="s">
        <v>223</v>
      </c>
      <c r="AT236" s="245" t="s">
        <v>185</v>
      </c>
      <c r="AU236" s="245" t="s">
        <v>84</v>
      </c>
      <c r="AY236" s="18" t="s">
        <v>182</v>
      </c>
      <c r="BE236" s="246">
        <f>IF(O236="základní",K236,0)</f>
        <v>0</v>
      </c>
      <c r="BF236" s="246">
        <f>IF(O236="snížená",K236,0)</f>
        <v>0</v>
      </c>
      <c r="BG236" s="246">
        <f>IF(O236="zákl. přenesená",K236,0)</f>
        <v>0</v>
      </c>
      <c r="BH236" s="246">
        <f>IF(O236="sníž. přenesená",K236,0)</f>
        <v>0</v>
      </c>
      <c r="BI236" s="246">
        <f>IF(O236="nulová",K236,0)</f>
        <v>0</v>
      </c>
      <c r="BJ236" s="18" t="s">
        <v>82</v>
      </c>
      <c r="BK236" s="246">
        <f>ROUND(P236*H236,2)</f>
        <v>0</v>
      </c>
      <c r="BL236" s="18" t="s">
        <v>223</v>
      </c>
      <c r="BM236" s="245" t="s">
        <v>364</v>
      </c>
    </row>
    <row r="237" s="2" customFormat="1">
      <c r="A237" s="39"/>
      <c r="B237" s="40"/>
      <c r="C237" s="41"/>
      <c r="D237" s="247" t="s">
        <v>192</v>
      </c>
      <c r="E237" s="41"/>
      <c r="F237" s="248" t="s">
        <v>365</v>
      </c>
      <c r="G237" s="41"/>
      <c r="H237" s="41"/>
      <c r="I237" s="249"/>
      <c r="J237" s="249"/>
      <c r="K237" s="41"/>
      <c r="L237" s="41"/>
      <c r="M237" s="45"/>
      <c r="N237" s="250"/>
      <c r="O237" s="251"/>
      <c r="P237" s="92"/>
      <c r="Q237" s="92"/>
      <c r="R237" s="92"/>
      <c r="S237" s="92"/>
      <c r="T237" s="92"/>
      <c r="U237" s="92"/>
      <c r="V237" s="92"/>
      <c r="W237" s="92"/>
      <c r="X237" s="93"/>
      <c r="Y237" s="39"/>
      <c r="Z237" s="39"/>
      <c r="AA237" s="39"/>
      <c r="AB237" s="39"/>
      <c r="AC237" s="39"/>
      <c r="AD237" s="39"/>
      <c r="AE237" s="39"/>
      <c r="AT237" s="18" t="s">
        <v>192</v>
      </c>
      <c r="AU237" s="18" t="s">
        <v>84</v>
      </c>
    </row>
    <row r="238" s="2" customFormat="1">
      <c r="A238" s="39"/>
      <c r="B238" s="40"/>
      <c r="C238" s="41"/>
      <c r="D238" s="252" t="s">
        <v>194</v>
      </c>
      <c r="E238" s="41"/>
      <c r="F238" s="253" t="s">
        <v>366</v>
      </c>
      <c r="G238" s="41"/>
      <c r="H238" s="41"/>
      <c r="I238" s="249"/>
      <c r="J238" s="249"/>
      <c r="K238" s="41"/>
      <c r="L238" s="41"/>
      <c r="M238" s="45"/>
      <c r="N238" s="250"/>
      <c r="O238" s="251"/>
      <c r="P238" s="92"/>
      <c r="Q238" s="92"/>
      <c r="R238" s="92"/>
      <c r="S238" s="92"/>
      <c r="T238" s="92"/>
      <c r="U238" s="92"/>
      <c r="V238" s="92"/>
      <c r="W238" s="92"/>
      <c r="X238" s="93"/>
      <c r="Y238" s="39"/>
      <c r="Z238" s="39"/>
      <c r="AA238" s="39"/>
      <c r="AB238" s="39"/>
      <c r="AC238" s="39"/>
      <c r="AD238" s="39"/>
      <c r="AE238" s="39"/>
      <c r="AT238" s="18" t="s">
        <v>194</v>
      </c>
      <c r="AU238" s="18" t="s">
        <v>84</v>
      </c>
    </row>
    <row r="239" s="13" customFormat="1">
      <c r="A239" s="13"/>
      <c r="B239" s="254"/>
      <c r="C239" s="255"/>
      <c r="D239" s="247" t="s">
        <v>196</v>
      </c>
      <c r="E239" s="256" t="s">
        <v>1</v>
      </c>
      <c r="F239" s="257" t="s">
        <v>367</v>
      </c>
      <c r="G239" s="255"/>
      <c r="H239" s="258">
        <v>2.8199999999999998</v>
      </c>
      <c r="I239" s="259"/>
      <c r="J239" s="259"/>
      <c r="K239" s="255"/>
      <c r="L239" s="255"/>
      <c r="M239" s="260"/>
      <c r="N239" s="261"/>
      <c r="O239" s="262"/>
      <c r="P239" s="262"/>
      <c r="Q239" s="262"/>
      <c r="R239" s="262"/>
      <c r="S239" s="262"/>
      <c r="T239" s="262"/>
      <c r="U239" s="262"/>
      <c r="V239" s="262"/>
      <c r="W239" s="262"/>
      <c r="X239" s="263"/>
      <c r="Y239" s="13"/>
      <c r="Z239" s="13"/>
      <c r="AA239" s="13"/>
      <c r="AB239" s="13"/>
      <c r="AC239" s="13"/>
      <c r="AD239" s="13"/>
      <c r="AE239" s="13"/>
      <c r="AT239" s="264" t="s">
        <v>196</v>
      </c>
      <c r="AU239" s="264" t="s">
        <v>84</v>
      </c>
      <c r="AV239" s="13" t="s">
        <v>84</v>
      </c>
      <c r="AW239" s="13" t="s">
        <v>5</v>
      </c>
      <c r="AX239" s="13" t="s">
        <v>82</v>
      </c>
      <c r="AY239" s="264" t="s">
        <v>182</v>
      </c>
    </row>
    <row r="240" s="2" customFormat="1" ht="33" customHeight="1">
      <c r="A240" s="39"/>
      <c r="B240" s="40"/>
      <c r="C240" s="233" t="s">
        <v>368</v>
      </c>
      <c r="D240" s="233" t="s">
        <v>185</v>
      </c>
      <c r="E240" s="234" t="s">
        <v>369</v>
      </c>
      <c r="F240" s="235" t="s">
        <v>370</v>
      </c>
      <c r="G240" s="236" t="s">
        <v>188</v>
      </c>
      <c r="H240" s="237">
        <v>204.81999999999999</v>
      </c>
      <c r="I240" s="238"/>
      <c r="J240" s="238"/>
      <c r="K240" s="239">
        <f>ROUND(P240*H240,2)</f>
        <v>0</v>
      </c>
      <c r="L240" s="235" t="s">
        <v>189</v>
      </c>
      <c r="M240" s="45"/>
      <c r="N240" s="240" t="s">
        <v>1</v>
      </c>
      <c r="O240" s="241" t="s">
        <v>38</v>
      </c>
      <c r="P240" s="242">
        <f>I240+J240</f>
        <v>0</v>
      </c>
      <c r="Q240" s="242">
        <f>ROUND(I240*H240,2)</f>
        <v>0</v>
      </c>
      <c r="R240" s="242">
        <f>ROUND(J240*H240,2)</f>
        <v>0</v>
      </c>
      <c r="S240" s="92"/>
      <c r="T240" s="243">
        <f>S240*H240</f>
        <v>0</v>
      </c>
      <c r="U240" s="243">
        <v>0.0075799999999999999</v>
      </c>
      <c r="V240" s="243">
        <f>U240*H240</f>
        <v>1.5525355999999999</v>
      </c>
      <c r="W240" s="243">
        <v>0</v>
      </c>
      <c r="X240" s="244">
        <f>W240*H240</f>
        <v>0</v>
      </c>
      <c r="Y240" s="39"/>
      <c r="Z240" s="39"/>
      <c r="AA240" s="39"/>
      <c r="AB240" s="39"/>
      <c r="AC240" s="39"/>
      <c r="AD240" s="39"/>
      <c r="AE240" s="39"/>
      <c r="AR240" s="245" t="s">
        <v>223</v>
      </c>
      <c r="AT240" s="245" t="s">
        <v>185</v>
      </c>
      <c r="AU240" s="245" t="s">
        <v>84</v>
      </c>
      <c r="AY240" s="18" t="s">
        <v>182</v>
      </c>
      <c r="BE240" s="246">
        <f>IF(O240="základní",K240,0)</f>
        <v>0</v>
      </c>
      <c r="BF240" s="246">
        <f>IF(O240="snížená",K240,0)</f>
        <v>0</v>
      </c>
      <c r="BG240" s="246">
        <f>IF(O240="zákl. přenesená",K240,0)</f>
        <v>0</v>
      </c>
      <c r="BH240" s="246">
        <f>IF(O240="sníž. přenesená",K240,0)</f>
        <v>0</v>
      </c>
      <c r="BI240" s="246">
        <f>IF(O240="nulová",K240,0)</f>
        <v>0</v>
      </c>
      <c r="BJ240" s="18" t="s">
        <v>82</v>
      </c>
      <c r="BK240" s="246">
        <f>ROUND(P240*H240,2)</f>
        <v>0</v>
      </c>
      <c r="BL240" s="18" t="s">
        <v>223</v>
      </c>
      <c r="BM240" s="245" t="s">
        <v>371</v>
      </c>
    </row>
    <row r="241" s="2" customFormat="1">
      <c r="A241" s="39"/>
      <c r="B241" s="40"/>
      <c r="C241" s="41"/>
      <c r="D241" s="247" t="s">
        <v>192</v>
      </c>
      <c r="E241" s="41"/>
      <c r="F241" s="248" t="s">
        <v>372</v>
      </c>
      <c r="G241" s="41"/>
      <c r="H241" s="41"/>
      <c r="I241" s="249"/>
      <c r="J241" s="249"/>
      <c r="K241" s="41"/>
      <c r="L241" s="41"/>
      <c r="M241" s="45"/>
      <c r="N241" s="250"/>
      <c r="O241" s="251"/>
      <c r="P241" s="92"/>
      <c r="Q241" s="92"/>
      <c r="R241" s="92"/>
      <c r="S241" s="92"/>
      <c r="T241" s="92"/>
      <c r="U241" s="92"/>
      <c r="V241" s="92"/>
      <c r="W241" s="92"/>
      <c r="X241" s="93"/>
      <c r="Y241" s="39"/>
      <c r="Z241" s="39"/>
      <c r="AA241" s="39"/>
      <c r="AB241" s="39"/>
      <c r="AC241" s="39"/>
      <c r="AD241" s="39"/>
      <c r="AE241" s="39"/>
      <c r="AT241" s="18" t="s">
        <v>192</v>
      </c>
      <c r="AU241" s="18" t="s">
        <v>84</v>
      </c>
    </row>
    <row r="242" s="2" customFormat="1">
      <c r="A242" s="39"/>
      <c r="B242" s="40"/>
      <c r="C242" s="41"/>
      <c r="D242" s="252" t="s">
        <v>194</v>
      </c>
      <c r="E242" s="41"/>
      <c r="F242" s="253" t="s">
        <v>373</v>
      </c>
      <c r="G242" s="41"/>
      <c r="H242" s="41"/>
      <c r="I242" s="249"/>
      <c r="J242" s="249"/>
      <c r="K242" s="41"/>
      <c r="L242" s="41"/>
      <c r="M242" s="45"/>
      <c r="N242" s="250"/>
      <c r="O242" s="251"/>
      <c r="P242" s="92"/>
      <c r="Q242" s="92"/>
      <c r="R242" s="92"/>
      <c r="S242" s="92"/>
      <c r="T242" s="92"/>
      <c r="U242" s="92"/>
      <c r="V242" s="92"/>
      <c r="W242" s="92"/>
      <c r="X242" s="93"/>
      <c r="Y242" s="39"/>
      <c r="Z242" s="39"/>
      <c r="AA242" s="39"/>
      <c r="AB242" s="39"/>
      <c r="AC242" s="39"/>
      <c r="AD242" s="39"/>
      <c r="AE242" s="39"/>
      <c r="AT242" s="18" t="s">
        <v>194</v>
      </c>
      <c r="AU242" s="18" t="s">
        <v>84</v>
      </c>
    </row>
    <row r="243" s="13" customFormat="1">
      <c r="A243" s="13"/>
      <c r="B243" s="254"/>
      <c r="C243" s="255"/>
      <c r="D243" s="247" t="s">
        <v>196</v>
      </c>
      <c r="E243" s="256" t="s">
        <v>1</v>
      </c>
      <c r="F243" s="257" t="s">
        <v>348</v>
      </c>
      <c r="G243" s="255"/>
      <c r="H243" s="258">
        <v>204.81999999999999</v>
      </c>
      <c r="I243" s="259"/>
      <c r="J243" s="259"/>
      <c r="K243" s="255"/>
      <c r="L243" s="255"/>
      <c r="M243" s="260"/>
      <c r="N243" s="261"/>
      <c r="O243" s="262"/>
      <c r="P243" s="262"/>
      <c r="Q243" s="262"/>
      <c r="R243" s="262"/>
      <c r="S243" s="262"/>
      <c r="T243" s="262"/>
      <c r="U243" s="262"/>
      <c r="V243" s="262"/>
      <c r="W243" s="262"/>
      <c r="X243" s="263"/>
      <c r="Y243" s="13"/>
      <c r="Z243" s="13"/>
      <c r="AA243" s="13"/>
      <c r="AB243" s="13"/>
      <c r="AC243" s="13"/>
      <c r="AD243" s="13"/>
      <c r="AE243" s="13"/>
      <c r="AT243" s="264" t="s">
        <v>196</v>
      </c>
      <c r="AU243" s="264" t="s">
        <v>84</v>
      </c>
      <c r="AV243" s="13" t="s">
        <v>84</v>
      </c>
      <c r="AW243" s="13" t="s">
        <v>5</v>
      </c>
      <c r="AX243" s="13" t="s">
        <v>82</v>
      </c>
      <c r="AY243" s="264" t="s">
        <v>182</v>
      </c>
    </row>
    <row r="244" s="2" customFormat="1" ht="37.8" customHeight="1">
      <c r="A244" s="39"/>
      <c r="B244" s="40"/>
      <c r="C244" s="233" t="s">
        <v>374</v>
      </c>
      <c r="D244" s="233" t="s">
        <v>185</v>
      </c>
      <c r="E244" s="234" t="s">
        <v>375</v>
      </c>
      <c r="F244" s="235" t="s">
        <v>376</v>
      </c>
      <c r="G244" s="236" t="s">
        <v>188</v>
      </c>
      <c r="H244" s="237">
        <v>2.8199999999999998</v>
      </c>
      <c r="I244" s="238"/>
      <c r="J244" s="238"/>
      <c r="K244" s="239">
        <f>ROUND(P244*H244,2)</f>
        <v>0</v>
      </c>
      <c r="L244" s="235" t="s">
        <v>189</v>
      </c>
      <c r="M244" s="45"/>
      <c r="N244" s="240" t="s">
        <v>1</v>
      </c>
      <c r="O244" s="241" t="s">
        <v>38</v>
      </c>
      <c r="P244" s="242">
        <f>I244+J244</f>
        <v>0</v>
      </c>
      <c r="Q244" s="242">
        <f>ROUND(I244*H244,2)</f>
        <v>0</v>
      </c>
      <c r="R244" s="242">
        <f>ROUND(J244*H244,2)</f>
        <v>0</v>
      </c>
      <c r="S244" s="92"/>
      <c r="T244" s="243">
        <f>S244*H244</f>
        <v>0</v>
      </c>
      <c r="U244" s="243">
        <v>0.0082500000000000004</v>
      </c>
      <c r="V244" s="243">
        <f>U244*H244</f>
        <v>0.023265000000000001</v>
      </c>
      <c r="W244" s="243">
        <v>0</v>
      </c>
      <c r="X244" s="244">
        <f>W244*H244</f>
        <v>0</v>
      </c>
      <c r="Y244" s="39"/>
      <c r="Z244" s="39"/>
      <c r="AA244" s="39"/>
      <c r="AB244" s="39"/>
      <c r="AC244" s="39"/>
      <c r="AD244" s="39"/>
      <c r="AE244" s="39"/>
      <c r="AR244" s="245" t="s">
        <v>223</v>
      </c>
      <c r="AT244" s="245" t="s">
        <v>185</v>
      </c>
      <c r="AU244" s="245" t="s">
        <v>84</v>
      </c>
      <c r="AY244" s="18" t="s">
        <v>182</v>
      </c>
      <c r="BE244" s="246">
        <f>IF(O244="základní",K244,0)</f>
        <v>0</v>
      </c>
      <c r="BF244" s="246">
        <f>IF(O244="snížená",K244,0)</f>
        <v>0</v>
      </c>
      <c r="BG244" s="246">
        <f>IF(O244="zákl. přenesená",K244,0)</f>
        <v>0</v>
      </c>
      <c r="BH244" s="246">
        <f>IF(O244="sníž. přenesená",K244,0)</f>
        <v>0</v>
      </c>
      <c r="BI244" s="246">
        <f>IF(O244="nulová",K244,0)</f>
        <v>0</v>
      </c>
      <c r="BJ244" s="18" t="s">
        <v>82</v>
      </c>
      <c r="BK244" s="246">
        <f>ROUND(P244*H244,2)</f>
        <v>0</v>
      </c>
      <c r="BL244" s="18" t="s">
        <v>223</v>
      </c>
      <c r="BM244" s="245" t="s">
        <v>377</v>
      </c>
    </row>
    <row r="245" s="2" customFormat="1">
      <c r="A245" s="39"/>
      <c r="B245" s="40"/>
      <c r="C245" s="41"/>
      <c r="D245" s="247" t="s">
        <v>192</v>
      </c>
      <c r="E245" s="41"/>
      <c r="F245" s="248" t="s">
        <v>378</v>
      </c>
      <c r="G245" s="41"/>
      <c r="H245" s="41"/>
      <c r="I245" s="249"/>
      <c r="J245" s="249"/>
      <c r="K245" s="41"/>
      <c r="L245" s="41"/>
      <c r="M245" s="45"/>
      <c r="N245" s="250"/>
      <c r="O245" s="251"/>
      <c r="P245" s="92"/>
      <c r="Q245" s="92"/>
      <c r="R245" s="92"/>
      <c r="S245" s="92"/>
      <c r="T245" s="92"/>
      <c r="U245" s="92"/>
      <c r="V245" s="92"/>
      <c r="W245" s="92"/>
      <c r="X245" s="93"/>
      <c r="Y245" s="39"/>
      <c r="Z245" s="39"/>
      <c r="AA245" s="39"/>
      <c r="AB245" s="39"/>
      <c r="AC245" s="39"/>
      <c r="AD245" s="39"/>
      <c r="AE245" s="39"/>
      <c r="AT245" s="18" t="s">
        <v>192</v>
      </c>
      <c r="AU245" s="18" t="s">
        <v>84</v>
      </c>
    </row>
    <row r="246" s="2" customFormat="1">
      <c r="A246" s="39"/>
      <c r="B246" s="40"/>
      <c r="C246" s="41"/>
      <c r="D246" s="252" t="s">
        <v>194</v>
      </c>
      <c r="E246" s="41"/>
      <c r="F246" s="253" t="s">
        <v>379</v>
      </c>
      <c r="G246" s="41"/>
      <c r="H246" s="41"/>
      <c r="I246" s="249"/>
      <c r="J246" s="249"/>
      <c r="K246" s="41"/>
      <c r="L246" s="41"/>
      <c r="M246" s="45"/>
      <c r="N246" s="250"/>
      <c r="O246" s="251"/>
      <c r="P246" s="92"/>
      <c r="Q246" s="92"/>
      <c r="R246" s="92"/>
      <c r="S246" s="92"/>
      <c r="T246" s="92"/>
      <c r="U246" s="92"/>
      <c r="V246" s="92"/>
      <c r="W246" s="92"/>
      <c r="X246" s="93"/>
      <c r="Y246" s="39"/>
      <c r="Z246" s="39"/>
      <c r="AA246" s="39"/>
      <c r="AB246" s="39"/>
      <c r="AC246" s="39"/>
      <c r="AD246" s="39"/>
      <c r="AE246" s="39"/>
      <c r="AT246" s="18" t="s">
        <v>194</v>
      </c>
      <c r="AU246" s="18" t="s">
        <v>84</v>
      </c>
    </row>
    <row r="247" s="13" customFormat="1">
      <c r="A247" s="13"/>
      <c r="B247" s="254"/>
      <c r="C247" s="255"/>
      <c r="D247" s="247" t="s">
        <v>196</v>
      </c>
      <c r="E247" s="256" t="s">
        <v>1</v>
      </c>
      <c r="F247" s="257" t="s">
        <v>367</v>
      </c>
      <c r="G247" s="255"/>
      <c r="H247" s="258">
        <v>2.8199999999999998</v>
      </c>
      <c r="I247" s="259"/>
      <c r="J247" s="259"/>
      <c r="K247" s="255"/>
      <c r="L247" s="255"/>
      <c r="M247" s="260"/>
      <c r="N247" s="261"/>
      <c r="O247" s="262"/>
      <c r="P247" s="262"/>
      <c r="Q247" s="262"/>
      <c r="R247" s="262"/>
      <c r="S247" s="262"/>
      <c r="T247" s="262"/>
      <c r="U247" s="262"/>
      <c r="V247" s="262"/>
      <c r="W247" s="262"/>
      <c r="X247" s="263"/>
      <c r="Y247" s="13"/>
      <c r="Z247" s="13"/>
      <c r="AA247" s="13"/>
      <c r="AB247" s="13"/>
      <c r="AC247" s="13"/>
      <c r="AD247" s="13"/>
      <c r="AE247" s="13"/>
      <c r="AT247" s="264" t="s">
        <v>196</v>
      </c>
      <c r="AU247" s="264" t="s">
        <v>84</v>
      </c>
      <c r="AV247" s="13" t="s">
        <v>84</v>
      </c>
      <c r="AW247" s="13" t="s">
        <v>5</v>
      </c>
      <c r="AX247" s="13" t="s">
        <v>82</v>
      </c>
      <c r="AY247" s="264" t="s">
        <v>182</v>
      </c>
    </row>
    <row r="248" s="2" customFormat="1" ht="24.15" customHeight="1">
      <c r="A248" s="39"/>
      <c r="B248" s="40"/>
      <c r="C248" s="233" t="s">
        <v>380</v>
      </c>
      <c r="D248" s="233" t="s">
        <v>185</v>
      </c>
      <c r="E248" s="234" t="s">
        <v>381</v>
      </c>
      <c r="F248" s="235" t="s">
        <v>382</v>
      </c>
      <c r="G248" s="236" t="s">
        <v>188</v>
      </c>
      <c r="H248" s="237">
        <v>120.23</v>
      </c>
      <c r="I248" s="238"/>
      <c r="J248" s="238"/>
      <c r="K248" s="239">
        <f>ROUND(P248*H248,2)</f>
        <v>0</v>
      </c>
      <c r="L248" s="235" t="s">
        <v>189</v>
      </c>
      <c r="M248" s="45"/>
      <c r="N248" s="240" t="s">
        <v>1</v>
      </c>
      <c r="O248" s="241" t="s">
        <v>38</v>
      </c>
      <c r="P248" s="242">
        <f>I248+J248</f>
        <v>0</v>
      </c>
      <c r="Q248" s="242">
        <f>ROUND(I248*H248,2)</f>
        <v>0</v>
      </c>
      <c r="R248" s="242">
        <f>ROUND(J248*H248,2)</f>
        <v>0</v>
      </c>
      <c r="S248" s="92"/>
      <c r="T248" s="243">
        <f>S248*H248</f>
        <v>0</v>
      </c>
      <c r="U248" s="243">
        <v>0</v>
      </c>
      <c r="V248" s="243">
        <f>U248*H248</f>
        <v>0</v>
      </c>
      <c r="W248" s="243">
        <v>0.0030000000000000001</v>
      </c>
      <c r="X248" s="244">
        <f>W248*H248</f>
        <v>0.36069000000000001</v>
      </c>
      <c r="Y248" s="39"/>
      <c r="Z248" s="39"/>
      <c r="AA248" s="39"/>
      <c r="AB248" s="39"/>
      <c r="AC248" s="39"/>
      <c r="AD248" s="39"/>
      <c r="AE248" s="39"/>
      <c r="AR248" s="245" t="s">
        <v>223</v>
      </c>
      <c r="AT248" s="245" t="s">
        <v>185</v>
      </c>
      <c r="AU248" s="245" t="s">
        <v>84</v>
      </c>
      <c r="AY248" s="18" t="s">
        <v>182</v>
      </c>
      <c r="BE248" s="246">
        <f>IF(O248="základní",K248,0)</f>
        <v>0</v>
      </c>
      <c r="BF248" s="246">
        <f>IF(O248="snížená",K248,0)</f>
        <v>0</v>
      </c>
      <c r="BG248" s="246">
        <f>IF(O248="zákl. přenesená",K248,0)</f>
        <v>0</v>
      </c>
      <c r="BH248" s="246">
        <f>IF(O248="sníž. přenesená",K248,0)</f>
        <v>0</v>
      </c>
      <c r="BI248" s="246">
        <f>IF(O248="nulová",K248,0)</f>
        <v>0</v>
      </c>
      <c r="BJ248" s="18" t="s">
        <v>82</v>
      </c>
      <c r="BK248" s="246">
        <f>ROUND(P248*H248,2)</f>
        <v>0</v>
      </c>
      <c r="BL248" s="18" t="s">
        <v>223</v>
      </c>
      <c r="BM248" s="245" t="s">
        <v>383</v>
      </c>
    </row>
    <row r="249" s="2" customFormat="1">
      <c r="A249" s="39"/>
      <c r="B249" s="40"/>
      <c r="C249" s="41"/>
      <c r="D249" s="247" t="s">
        <v>192</v>
      </c>
      <c r="E249" s="41"/>
      <c r="F249" s="248" t="s">
        <v>384</v>
      </c>
      <c r="G249" s="41"/>
      <c r="H249" s="41"/>
      <c r="I249" s="249"/>
      <c r="J249" s="249"/>
      <c r="K249" s="41"/>
      <c r="L249" s="41"/>
      <c r="M249" s="45"/>
      <c r="N249" s="250"/>
      <c r="O249" s="251"/>
      <c r="P249" s="92"/>
      <c r="Q249" s="92"/>
      <c r="R249" s="92"/>
      <c r="S249" s="92"/>
      <c r="T249" s="92"/>
      <c r="U249" s="92"/>
      <c r="V249" s="92"/>
      <c r="W249" s="92"/>
      <c r="X249" s="93"/>
      <c r="Y249" s="39"/>
      <c r="Z249" s="39"/>
      <c r="AA249" s="39"/>
      <c r="AB249" s="39"/>
      <c r="AC249" s="39"/>
      <c r="AD249" s="39"/>
      <c r="AE249" s="39"/>
      <c r="AT249" s="18" t="s">
        <v>192</v>
      </c>
      <c r="AU249" s="18" t="s">
        <v>84</v>
      </c>
    </row>
    <row r="250" s="2" customFormat="1">
      <c r="A250" s="39"/>
      <c r="B250" s="40"/>
      <c r="C250" s="41"/>
      <c r="D250" s="252" t="s">
        <v>194</v>
      </c>
      <c r="E250" s="41"/>
      <c r="F250" s="253" t="s">
        <v>385</v>
      </c>
      <c r="G250" s="41"/>
      <c r="H250" s="41"/>
      <c r="I250" s="249"/>
      <c r="J250" s="249"/>
      <c r="K250" s="41"/>
      <c r="L250" s="41"/>
      <c r="M250" s="45"/>
      <c r="N250" s="250"/>
      <c r="O250" s="251"/>
      <c r="P250" s="92"/>
      <c r="Q250" s="92"/>
      <c r="R250" s="92"/>
      <c r="S250" s="92"/>
      <c r="T250" s="92"/>
      <c r="U250" s="92"/>
      <c r="V250" s="92"/>
      <c r="W250" s="92"/>
      <c r="X250" s="93"/>
      <c r="Y250" s="39"/>
      <c r="Z250" s="39"/>
      <c r="AA250" s="39"/>
      <c r="AB250" s="39"/>
      <c r="AC250" s="39"/>
      <c r="AD250" s="39"/>
      <c r="AE250" s="39"/>
      <c r="AT250" s="18" t="s">
        <v>194</v>
      </c>
      <c r="AU250" s="18" t="s">
        <v>84</v>
      </c>
    </row>
    <row r="251" s="13" customFormat="1">
      <c r="A251" s="13"/>
      <c r="B251" s="254"/>
      <c r="C251" s="255"/>
      <c r="D251" s="247" t="s">
        <v>196</v>
      </c>
      <c r="E251" s="256" t="s">
        <v>1</v>
      </c>
      <c r="F251" s="257" t="s">
        <v>386</v>
      </c>
      <c r="G251" s="255"/>
      <c r="H251" s="258">
        <v>16.100000000000001</v>
      </c>
      <c r="I251" s="259"/>
      <c r="J251" s="259"/>
      <c r="K251" s="255"/>
      <c r="L251" s="255"/>
      <c r="M251" s="260"/>
      <c r="N251" s="261"/>
      <c r="O251" s="262"/>
      <c r="P251" s="262"/>
      <c r="Q251" s="262"/>
      <c r="R251" s="262"/>
      <c r="S251" s="262"/>
      <c r="T251" s="262"/>
      <c r="U251" s="262"/>
      <c r="V251" s="262"/>
      <c r="W251" s="262"/>
      <c r="X251" s="263"/>
      <c r="Y251" s="13"/>
      <c r="Z251" s="13"/>
      <c r="AA251" s="13"/>
      <c r="AB251" s="13"/>
      <c r="AC251" s="13"/>
      <c r="AD251" s="13"/>
      <c r="AE251" s="13"/>
      <c r="AT251" s="264" t="s">
        <v>196</v>
      </c>
      <c r="AU251" s="264" t="s">
        <v>84</v>
      </c>
      <c r="AV251" s="13" t="s">
        <v>84</v>
      </c>
      <c r="AW251" s="13" t="s">
        <v>5</v>
      </c>
      <c r="AX251" s="13" t="s">
        <v>75</v>
      </c>
      <c r="AY251" s="264" t="s">
        <v>182</v>
      </c>
    </row>
    <row r="252" s="13" customFormat="1">
      <c r="A252" s="13"/>
      <c r="B252" s="254"/>
      <c r="C252" s="255"/>
      <c r="D252" s="247" t="s">
        <v>196</v>
      </c>
      <c r="E252" s="256" t="s">
        <v>1</v>
      </c>
      <c r="F252" s="257" t="s">
        <v>387</v>
      </c>
      <c r="G252" s="255"/>
      <c r="H252" s="258">
        <v>55.640000000000001</v>
      </c>
      <c r="I252" s="259"/>
      <c r="J252" s="259"/>
      <c r="K252" s="255"/>
      <c r="L252" s="255"/>
      <c r="M252" s="260"/>
      <c r="N252" s="261"/>
      <c r="O252" s="262"/>
      <c r="P252" s="262"/>
      <c r="Q252" s="262"/>
      <c r="R252" s="262"/>
      <c r="S252" s="262"/>
      <c r="T252" s="262"/>
      <c r="U252" s="262"/>
      <c r="V252" s="262"/>
      <c r="W252" s="262"/>
      <c r="X252" s="263"/>
      <c r="Y252" s="13"/>
      <c r="Z252" s="13"/>
      <c r="AA252" s="13"/>
      <c r="AB252" s="13"/>
      <c r="AC252" s="13"/>
      <c r="AD252" s="13"/>
      <c r="AE252" s="13"/>
      <c r="AT252" s="264" t="s">
        <v>196</v>
      </c>
      <c r="AU252" s="264" t="s">
        <v>84</v>
      </c>
      <c r="AV252" s="13" t="s">
        <v>84</v>
      </c>
      <c r="AW252" s="13" t="s">
        <v>5</v>
      </c>
      <c r="AX252" s="13" t="s">
        <v>75</v>
      </c>
      <c r="AY252" s="264" t="s">
        <v>182</v>
      </c>
    </row>
    <row r="253" s="13" customFormat="1">
      <c r="A253" s="13"/>
      <c r="B253" s="254"/>
      <c r="C253" s="255"/>
      <c r="D253" s="247" t="s">
        <v>196</v>
      </c>
      <c r="E253" s="256" t="s">
        <v>1</v>
      </c>
      <c r="F253" s="257" t="s">
        <v>388</v>
      </c>
      <c r="G253" s="255"/>
      <c r="H253" s="258">
        <v>11.99</v>
      </c>
      <c r="I253" s="259"/>
      <c r="J253" s="259"/>
      <c r="K253" s="255"/>
      <c r="L253" s="255"/>
      <c r="M253" s="260"/>
      <c r="N253" s="261"/>
      <c r="O253" s="262"/>
      <c r="P253" s="262"/>
      <c r="Q253" s="262"/>
      <c r="R253" s="262"/>
      <c r="S253" s="262"/>
      <c r="T253" s="262"/>
      <c r="U253" s="262"/>
      <c r="V253" s="262"/>
      <c r="W253" s="262"/>
      <c r="X253" s="263"/>
      <c r="Y253" s="13"/>
      <c r="Z253" s="13"/>
      <c r="AA253" s="13"/>
      <c r="AB253" s="13"/>
      <c r="AC253" s="13"/>
      <c r="AD253" s="13"/>
      <c r="AE253" s="13"/>
      <c r="AT253" s="264" t="s">
        <v>196</v>
      </c>
      <c r="AU253" s="264" t="s">
        <v>84</v>
      </c>
      <c r="AV253" s="13" t="s">
        <v>84</v>
      </c>
      <c r="AW253" s="13" t="s">
        <v>5</v>
      </c>
      <c r="AX253" s="13" t="s">
        <v>75</v>
      </c>
      <c r="AY253" s="264" t="s">
        <v>182</v>
      </c>
    </row>
    <row r="254" s="13" customFormat="1">
      <c r="A254" s="13"/>
      <c r="B254" s="254"/>
      <c r="C254" s="255"/>
      <c r="D254" s="247" t="s">
        <v>196</v>
      </c>
      <c r="E254" s="256" t="s">
        <v>1</v>
      </c>
      <c r="F254" s="257" t="s">
        <v>389</v>
      </c>
      <c r="G254" s="255"/>
      <c r="H254" s="258">
        <v>10.68</v>
      </c>
      <c r="I254" s="259"/>
      <c r="J254" s="259"/>
      <c r="K254" s="255"/>
      <c r="L254" s="255"/>
      <c r="M254" s="260"/>
      <c r="N254" s="261"/>
      <c r="O254" s="262"/>
      <c r="P254" s="262"/>
      <c r="Q254" s="262"/>
      <c r="R254" s="262"/>
      <c r="S254" s="262"/>
      <c r="T254" s="262"/>
      <c r="U254" s="262"/>
      <c r="V254" s="262"/>
      <c r="W254" s="262"/>
      <c r="X254" s="263"/>
      <c r="Y254" s="13"/>
      <c r="Z254" s="13"/>
      <c r="AA254" s="13"/>
      <c r="AB254" s="13"/>
      <c r="AC254" s="13"/>
      <c r="AD254" s="13"/>
      <c r="AE254" s="13"/>
      <c r="AT254" s="264" t="s">
        <v>196</v>
      </c>
      <c r="AU254" s="264" t="s">
        <v>84</v>
      </c>
      <c r="AV254" s="13" t="s">
        <v>84</v>
      </c>
      <c r="AW254" s="13" t="s">
        <v>5</v>
      </c>
      <c r="AX254" s="13" t="s">
        <v>75</v>
      </c>
      <c r="AY254" s="264" t="s">
        <v>182</v>
      </c>
    </row>
    <row r="255" s="13" customFormat="1">
      <c r="A255" s="13"/>
      <c r="B255" s="254"/>
      <c r="C255" s="255"/>
      <c r="D255" s="247" t="s">
        <v>196</v>
      </c>
      <c r="E255" s="256" t="s">
        <v>1</v>
      </c>
      <c r="F255" s="257" t="s">
        <v>390</v>
      </c>
      <c r="G255" s="255"/>
      <c r="H255" s="258">
        <v>25.82</v>
      </c>
      <c r="I255" s="259"/>
      <c r="J255" s="259"/>
      <c r="K255" s="255"/>
      <c r="L255" s="255"/>
      <c r="M255" s="260"/>
      <c r="N255" s="261"/>
      <c r="O255" s="262"/>
      <c r="P255" s="262"/>
      <c r="Q255" s="262"/>
      <c r="R255" s="262"/>
      <c r="S255" s="262"/>
      <c r="T255" s="262"/>
      <c r="U255" s="262"/>
      <c r="V255" s="262"/>
      <c r="W255" s="262"/>
      <c r="X255" s="263"/>
      <c r="Y255" s="13"/>
      <c r="Z255" s="13"/>
      <c r="AA255" s="13"/>
      <c r="AB255" s="13"/>
      <c r="AC255" s="13"/>
      <c r="AD255" s="13"/>
      <c r="AE255" s="13"/>
      <c r="AT255" s="264" t="s">
        <v>196</v>
      </c>
      <c r="AU255" s="264" t="s">
        <v>84</v>
      </c>
      <c r="AV255" s="13" t="s">
        <v>84</v>
      </c>
      <c r="AW255" s="13" t="s">
        <v>5</v>
      </c>
      <c r="AX255" s="13" t="s">
        <v>75</v>
      </c>
      <c r="AY255" s="264" t="s">
        <v>182</v>
      </c>
    </row>
    <row r="256" s="15" customFormat="1">
      <c r="A256" s="15"/>
      <c r="B256" s="275"/>
      <c r="C256" s="276"/>
      <c r="D256" s="247" t="s">
        <v>196</v>
      </c>
      <c r="E256" s="277" t="s">
        <v>1</v>
      </c>
      <c r="F256" s="278" t="s">
        <v>208</v>
      </c>
      <c r="G256" s="276"/>
      <c r="H256" s="279">
        <v>120.23</v>
      </c>
      <c r="I256" s="280"/>
      <c r="J256" s="280"/>
      <c r="K256" s="276"/>
      <c r="L256" s="276"/>
      <c r="M256" s="281"/>
      <c r="N256" s="282"/>
      <c r="O256" s="283"/>
      <c r="P256" s="283"/>
      <c r="Q256" s="283"/>
      <c r="R256" s="283"/>
      <c r="S256" s="283"/>
      <c r="T256" s="283"/>
      <c r="U256" s="283"/>
      <c r="V256" s="283"/>
      <c r="W256" s="283"/>
      <c r="X256" s="284"/>
      <c r="Y256" s="15"/>
      <c r="Z256" s="15"/>
      <c r="AA256" s="15"/>
      <c r="AB256" s="15"/>
      <c r="AC256" s="15"/>
      <c r="AD256" s="15"/>
      <c r="AE256" s="15"/>
      <c r="AT256" s="285" t="s">
        <v>196</v>
      </c>
      <c r="AU256" s="285" t="s">
        <v>84</v>
      </c>
      <c r="AV256" s="15" t="s">
        <v>190</v>
      </c>
      <c r="AW256" s="15" t="s">
        <v>5</v>
      </c>
      <c r="AX256" s="15" t="s">
        <v>82</v>
      </c>
      <c r="AY256" s="285" t="s">
        <v>182</v>
      </c>
    </row>
    <row r="257" s="2" customFormat="1" ht="24.15" customHeight="1">
      <c r="A257" s="39"/>
      <c r="B257" s="40"/>
      <c r="C257" s="233" t="s">
        <v>391</v>
      </c>
      <c r="D257" s="233" t="s">
        <v>185</v>
      </c>
      <c r="E257" s="234" t="s">
        <v>392</v>
      </c>
      <c r="F257" s="235" t="s">
        <v>393</v>
      </c>
      <c r="G257" s="236" t="s">
        <v>188</v>
      </c>
      <c r="H257" s="237">
        <v>4.4800000000000004</v>
      </c>
      <c r="I257" s="238"/>
      <c r="J257" s="238"/>
      <c r="K257" s="239">
        <f>ROUND(P257*H257,2)</f>
        <v>0</v>
      </c>
      <c r="L257" s="235" t="s">
        <v>189</v>
      </c>
      <c r="M257" s="45"/>
      <c r="N257" s="240" t="s">
        <v>1</v>
      </c>
      <c r="O257" s="241" t="s">
        <v>38</v>
      </c>
      <c r="P257" s="242">
        <f>I257+J257</f>
        <v>0</v>
      </c>
      <c r="Q257" s="242">
        <f>ROUND(I257*H257,2)</f>
        <v>0</v>
      </c>
      <c r="R257" s="242">
        <f>ROUND(J257*H257,2)</f>
        <v>0</v>
      </c>
      <c r="S257" s="92"/>
      <c r="T257" s="243">
        <f>S257*H257</f>
        <v>0</v>
      </c>
      <c r="U257" s="243">
        <v>0.00050000000000000001</v>
      </c>
      <c r="V257" s="243">
        <f>U257*H257</f>
        <v>0.0022400000000000002</v>
      </c>
      <c r="W257" s="243">
        <v>0</v>
      </c>
      <c r="X257" s="244">
        <f>W257*H257</f>
        <v>0</v>
      </c>
      <c r="Y257" s="39"/>
      <c r="Z257" s="39"/>
      <c r="AA257" s="39"/>
      <c r="AB257" s="39"/>
      <c r="AC257" s="39"/>
      <c r="AD257" s="39"/>
      <c r="AE257" s="39"/>
      <c r="AR257" s="245" t="s">
        <v>223</v>
      </c>
      <c r="AT257" s="245" t="s">
        <v>185</v>
      </c>
      <c r="AU257" s="245" t="s">
        <v>84</v>
      </c>
      <c r="AY257" s="18" t="s">
        <v>182</v>
      </c>
      <c r="BE257" s="246">
        <f>IF(O257="základní",K257,0)</f>
        <v>0</v>
      </c>
      <c r="BF257" s="246">
        <f>IF(O257="snížená",K257,0)</f>
        <v>0</v>
      </c>
      <c r="BG257" s="246">
        <f>IF(O257="zákl. přenesená",K257,0)</f>
        <v>0</v>
      </c>
      <c r="BH257" s="246">
        <f>IF(O257="sníž. přenesená",K257,0)</f>
        <v>0</v>
      </c>
      <c r="BI257" s="246">
        <f>IF(O257="nulová",K257,0)</f>
        <v>0</v>
      </c>
      <c r="BJ257" s="18" t="s">
        <v>82</v>
      </c>
      <c r="BK257" s="246">
        <f>ROUND(P257*H257,2)</f>
        <v>0</v>
      </c>
      <c r="BL257" s="18" t="s">
        <v>223</v>
      </c>
      <c r="BM257" s="245" t="s">
        <v>394</v>
      </c>
    </row>
    <row r="258" s="2" customFormat="1">
      <c r="A258" s="39"/>
      <c r="B258" s="40"/>
      <c r="C258" s="41"/>
      <c r="D258" s="247" t="s">
        <v>192</v>
      </c>
      <c r="E258" s="41"/>
      <c r="F258" s="248" t="s">
        <v>395</v>
      </c>
      <c r="G258" s="41"/>
      <c r="H258" s="41"/>
      <c r="I258" s="249"/>
      <c r="J258" s="249"/>
      <c r="K258" s="41"/>
      <c r="L258" s="41"/>
      <c r="M258" s="45"/>
      <c r="N258" s="250"/>
      <c r="O258" s="251"/>
      <c r="P258" s="92"/>
      <c r="Q258" s="92"/>
      <c r="R258" s="92"/>
      <c r="S258" s="92"/>
      <c r="T258" s="92"/>
      <c r="U258" s="92"/>
      <c r="V258" s="92"/>
      <c r="W258" s="92"/>
      <c r="X258" s="93"/>
      <c r="Y258" s="39"/>
      <c r="Z258" s="39"/>
      <c r="AA258" s="39"/>
      <c r="AB258" s="39"/>
      <c r="AC258" s="39"/>
      <c r="AD258" s="39"/>
      <c r="AE258" s="39"/>
      <c r="AT258" s="18" t="s">
        <v>192</v>
      </c>
      <c r="AU258" s="18" t="s">
        <v>84</v>
      </c>
    </row>
    <row r="259" s="2" customFormat="1">
      <c r="A259" s="39"/>
      <c r="B259" s="40"/>
      <c r="C259" s="41"/>
      <c r="D259" s="252" t="s">
        <v>194</v>
      </c>
      <c r="E259" s="41"/>
      <c r="F259" s="253" t="s">
        <v>396</v>
      </c>
      <c r="G259" s="41"/>
      <c r="H259" s="41"/>
      <c r="I259" s="249"/>
      <c r="J259" s="249"/>
      <c r="K259" s="41"/>
      <c r="L259" s="41"/>
      <c r="M259" s="45"/>
      <c r="N259" s="250"/>
      <c r="O259" s="251"/>
      <c r="P259" s="92"/>
      <c r="Q259" s="92"/>
      <c r="R259" s="92"/>
      <c r="S259" s="92"/>
      <c r="T259" s="92"/>
      <c r="U259" s="92"/>
      <c r="V259" s="92"/>
      <c r="W259" s="92"/>
      <c r="X259" s="93"/>
      <c r="Y259" s="39"/>
      <c r="Z259" s="39"/>
      <c r="AA259" s="39"/>
      <c r="AB259" s="39"/>
      <c r="AC259" s="39"/>
      <c r="AD259" s="39"/>
      <c r="AE259" s="39"/>
      <c r="AT259" s="18" t="s">
        <v>194</v>
      </c>
      <c r="AU259" s="18" t="s">
        <v>84</v>
      </c>
    </row>
    <row r="260" s="13" customFormat="1">
      <c r="A260" s="13"/>
      <c r="B260" s="254"/>
      <c r="C260" s="255"/>
      <c r="D260" s="247" t="s">
        <v>196</v>
      </c>
      <c r="E260" s="256" t="s">
        <v>1</v>
      </c>
      <c r="F260" s="257" t="s">
        <v>397</v>
      </c>
      <c r="G260" s="255"/>
      <c r="H260" s="258">
        <v>4.4800000000000004</v>
      </c>
      <c r="I260" s="259"/>
      <c r="J260" s="259"/>
      <c r="K260" s="255"/>
      <c r="L260" s="255"/>
      <c r="M260" s="260"/>
      <c r="N260" s="261"/>
      <c r="O260" s="262"/>
      <c r="P260" s="262"/>
      <c r="Q260" s="262"/>
      <c r="R260" s="262"/>
      <c r="S260" s="262"/>
      <c r="T260" s="262"/>
      <c r="U260" s="262"/>
      <c r="V260" s="262"/>
      <c r="W260" s="262"/>
      <c r="X260" s="263"/>
      <c r="Y260" s="13"/>
      <c r="Z260" s="13"/>
      <c r="AA260" s="13"/>
      <c r="AB260" s="13"/>
      <c r="AC260" s="13"/>
      <c r="AD260" s="13"/>
      <c r="AE260" s="13"/>
      <c r="AT260" s="264" t="s">
        <v>196</v>
      </c>
      <c r="AU260" s="264" t="s">
        <v>84</v>
      </c>
      <c r="AV260" s="13" t="s">
        <v>84</v>
      </c>
      <c r="AW260" s="13" t="s">
        <v>5</v>
      </c>
      <c r="AX260" s="13" t="s">
        <v>82</v>
      </c>
      <c r="AY260" s="264" t="s">
        <v>182</v>
      </c>
    </row>
    <row r="261" s="2" customFormat="1" ht="37.8" customHeight="1">
      <c r="A261" s="39"/>
      <c r="B261" s="40"/>
      <c r="C261" s="286" t="s">
        <v>398</v>
      </c>
      <c r="D261" s="286" t="s">
        <v>290</v>
      </c>
      <c r="E261" s="287" t="s">
        <v>399</v>
      </c>
      <c r="F261" s="288" t="s">
        <v>400</v>
      </c>
      <c r="G261" s="289" t="s">
        <v>188</v>
      </c>
      <c r="H261" s="290">
        <v>4.9279999999999999</v>
      </c>
      <c r="I261" s="291"/>
      <c r="J261" s="292"/>
      <c r="K261" s="293">
        <f>ROUND(P261*H261,2)</f>
        <v>0</v>
      </c>
      <c r="L261" s="288" t="s">
        <v>189</v>
      </c>
      <c r="M261" s="294"/>
      <c r="N261" s="295" t="s">
        <v>1</v>
      </c>
      <c r="O261" s="241" t="s">
        <v>38</v>
      </c>
      <c r="P261" s="242">
        <f>I261+J261</f>
        <v>0</v>
      </c>
      <c r="Q261" s="242">
        <f>ROUND(I261*H261,2)</f>
        <v>0</v>
      </c>
      <c r="R261" s="242">
        <f>ROUND(J261*H261,2)</f>
        <v>0</v>
      </c>
      <c r="S261" s="92"/>
      <c r="T261" s="243">
        <f>S261*H261</f>
        <v>0</v>
      </c>
      <c r="U261" s="243">
        <v>0.0033999999999999998</v>
      </c>
      <c r="V261" s="243">
        <f>U261*H261</f>
        <v>0.016755199999999998</v>
      </c>
      <c r="W261" s="243">
        <v>0</v>
      </c>
      <c r="X261" s="244">
        <f>W261*H261</f>
        <v>0</v>
      </c>
      <c r="Y261" s="39"/>
      <c r="Z261" s="39"/>
      <c r="AA261" s="39"/>
      <c r="AB261" s="39"/>
      <c r="AC261" s="39"/>
      <c r="AD261" s="39"/>
      <c r="AE261" s="39"/>
      <c r="AR261" s="245" t="s">
        <v>293</v>
      </c>
      <c r="AT261" s="245" t="s">
        <v>290</v>
      </c>
      <c r="AU261" s="245" t="s">
        <v>84</v>
      </c>
      <c r="AY261" s="18" t="s">
        <v>182</v>
      </c>
      <c r="BE261" s="246">
        <f>IF(O261="základní",K261,0)</f>
        <v>0</v>
      </c>
      <c r="BF261" s="246">
        <f>IF(O261="snížená",K261,0)</f>
        <v>0</v>
      </c>
      <c r="BG261" s="246">
        <f>IF(O261="zákl. přenesená",K261,0)</f>
        <v>0</v>
      </c>
      <c r="BH261" s="246">
        <f>IF(O261="sníž. přenesená",K261,0)</f>
        <v>0</v>
      </c>
      <c r="BI261" s="246">
        <f>IF(O261="nulová",K261,0)</f>
        <v>0</v>
      </c>
      <c r="BJ261" s="18" t="s">
        <v>82</v>
      </c>
      <c r="BK261" s="246">
        <f>ROUND(P261*H261,2)</f>
        <v>0</v>
      </c>
      <c r="BL261" s="18" t="s">
        <v>223</v>
      </c>
      <c r="BM261" s="245" t="s">
        <v>401</v>
      </c>
    </row>
    <row r="262" s="2" customFormat="1">
      <c r="A262" s="39"/>
      <c r="B262" s="40"/>
      <c r="C262" s="41"/>
      <c r="D262" s="247" t="s">
        <v>192</v>
      </c>
      <c r="E262" s="41"/>
      <c r="F262" s="248" t="s">
        <v>400</v>
      </c>
      <c r="G262" s="41"/>
      <c r="H262" s="41"/>
      <c r="I262" s="249"/>
      <c r="J262" s="249"/>
      <c r="K262" s="41"/>
      <c r="L262" s="41"/>
      <c r="M262" s="45"/>
      <c r="N262" s="250"/>
      <c r="O262" s="251"/>
      <c r="P262" s="92"/>
      <c r="Q262" s="92"/>
      <c r="R262" s="92"/>
      <c r="S262" s="92"/>
      <c r="T262" s="92"/>
      <c r="U262" s="92"/>
      <c r="V262" s="92"/>
      <c r="W262" s="92"/>
      <c r="X262" s="93"/>
      <c r="Y262" s="39"/>
      <c r="Z262" s="39"/>
      <c r="AA262" s="39"/>
      <c r="AB262" s="39"/>
      <c r="AC262" s="39"/>
      <c r="AD262" s="39"/>
      <c r="AE262" s="39"/>
      <c r="AT262" s="18" t="s">
        <v>192</v>
      </c>
      <c r="AU262" s="18" t="s">
        <v>84</v>
      </c>
    </row>
    <row r="263" s="13" customFormat="1">
      <c r="A263" s="13"/>
      <c r="B263" s="254"/>
      <c r="C263" s="255"/>
      <c r="D263" s="247" t="s">
        <v>196</v>
      </c>
      <c r="E263" s="255"/>
      <c r="F263" s="257" t="s">
        <v>402</v>
      </c>
      <c r="G263" s="255"/>
      <c r="H263" s="258">
        <v>4.9279999999999999</v>
      </c>
      <c r="I263" s="259"/>
      <c r="J263" s="259"/>
      <c r="K263" s="255"/>
      <c r="L263" s="255"/>
      <c r="M263" s="260"/>
      <c r="N263" s="261"/>
      <c r="O263" s="262"/>
      <c r="P263" s="262"/>
      <c r="Q263" s="262"/>
      <c r="R263" s="262"/>
      <c r="S263" s="262"/>
      <c r="T263" s="262"/>
      <c r="U263" s="262"/>
      <c r="V263" s="262"/>
      <c r="W263" s="262"/>
      <c r="X263" s="263"/>
      <c r="Y263" s="13"/>
      <c r="Z263" s="13"/>
      <c r="AA263" s="13"/>
      <c r="AB263" s="13"/>
      <c r="AC263" s="13"/>
      <c r="AD263" s="13"/>
      <c r="AE263" s="13"/>
      <c r="AT263" s="264" t="s">
        <v>196</v>
      </c>
      <c r="AU263" s="264" t="s">
        <v>84</v>
      </c>
      <c r="AV263" s="13" t="s">
        <v>84</v>
      </c>
      <c r="AW263" s="13" t="s">
        <v>4</v>
      </c>
      <c r="AX263" s="13" t="s">
        <v>82</v>
      </c>
      <c r="AY263" s="264" t="s">
        <v>182</v>
      </c>
    </row>
    <row r="264" s="2" customFormat="1" ht="24.15" customHeight="1">
      <c r="A264" s="39"/>
      <c r="B264" s="40"/>
      <c r="C264" s="233" t="s">
        <v>293</v>
      </c>
      <c r="D264" s="233" t="s">
        <v>185</v>
      </c>
      <c r="E264" s="234" t="s">
        <v>403</v>
      </c>
      <c r="F264" s="235" t="s">
        <v>404</v>
      </c>
      <c r="G264" s="236" t="s">
        <v>188</v>
      </c>
      <c r="H264" s="237">
        <v>200.34</v>
      </c>
      <c r="I264" s="238"/>
      <c r="J264" s="238"/>
      <c r="K264" s="239">
        <f>ROUND(P264*H264,2)</f>
        <v>0</v>
      </c>
      <c r="L264" s="235" t="s">
        <v>189</v>
      </c>
      <c r="M264" s="45"/>
      <c r="N264" s="240" t="s">
        <v>1</v>
      </c>
      <c r="O264" s="241" t="s">
        <v>38</v>
      </c>
      <c r="P264" s="242">
        <f>I264+J264</f>
        <v>0</v>
      </c>
      <c r="Q264" s="242">
        <f>ROUND(I264*H264,2)</f>
        <v>0</v>
      </c>
      <c r="R264" s="242">
        <f>ROUND(J264*H264,2)</f>
        <v>0</v>
      </c>
      <c r="S264" s="92"/>
      <c r="T264" s="243">
        <f>S264*H264</f>
        <v>0</v>
      </c>
      <c r="U264" s="243">
        <v>0.00029999999999999997</v>
      </c>
      <c r="V264" s="243">
        <f>U264*H264</f>
        <v>0.060101999999999996</v>
      </c>
      <c r="W264" s="243">
        <v>0</v>
      </c>
      <c r="X264" s="244">
        <f>W264*H264</f>
        <v>0</v>
      </c>
      <c r="Y264" s="39"/>
      <c r="Z264" s="39"/>
      <c r="AA264" s="39"/>
      <c r="AB264" s="39"/>
      <c r="AC264" s="39"/>
      <c r="AD264" s="39"/>
      <c r="AE264" s="39"/>
      <c r="AR264" s="245" t="s">
        <v>223</v>
      </c>
      <c r="AT264" s="245" t="s">
        <v>185</v>
      </c>
      <c r="AU264" s="245" t="s">
        <v>84</v>
      </c>
      <c r="AY264" s="18" t="s">
        <v>182</v>
      </c>
      <c r="BE264" s="246">
        <f>IF(O264="základní",K264,0)</f>
        <v>0</v>
      </c>
      <c r="BF264" s="246">
        <f>IF(O264="snížená",K264,0)</f>
        <v>0</v>
      </c>
      <c r="BG264" s="246">
        <f>IF(O264="zákl. přenesená",K264,0)</f>
        <v>0</v>
      </c>
      <c r="BH264" s="246">
        <f>IF(O264="sníž. přenesená",K264,0)</f>
        <v>0</v>
      </c>
      <c r="BI264" s="246">
        <f>IF(O264="nulová",K264,0)</f>
        <v>0</v>
      </c>
      <c r="BJ264" s="18" t="s">
        <v>82</v>
      </c>
      <c r="BK264" s="246">
        <f>ROUND(P264*H264,2)</f>
        <v>0</v>
      </c>
      <c r="BL264" s="18" t="s">
        <v>223</v>
      </c>
      <c r="BM264" s="245" t="s">
        <v>405</v>
      </c>
    </row>
    <row r="265" s="2" customFormat="1">
      <c r="A265" s="39"/>
      <c r="B265" s="40"/>
      <c r="C265" s="41"/>
      <c r="D265" s="247" t="s">
        <v>192</v>
      </c>
      <c r="E265" s="41"/>
      <c r="F265" s="248" t="s">
        <v>406</v>
      </c>
      <c r="G265" s="41"/>
      <c r="H265" s="41"/>
      <c r="I265" s="249"/>
      <c r="J265" s="249"/>
      <c r="K265" s="41"/>
      <c r="L265" s="41"/>
      <c r="M265" s="45"/>
      <c r="N265" s="250"/>
      <c r="O265" s="251"/>
      <c r="P265" s="92"/>
      <c r="Q265" s="92"/>
      <c r="R265" s="92"/>
      <c r="S265" s="92"/>
      <c r="T265" s="92"/>
      <c r="U265" s="92"/>
      <c r="V265" s="92"/>
      <c r="W265" s="92"/>
      <c r="X265" s="93"/>
      <c r="Y265" s="39"/>
      <c r="Z265" s="39"/>
      <c r="AA265" s="39"/>
      <c r="AB265" s="39"/>
      <c r="AC265" s="39"/>
      <c r="AD265" s="39"/>
      <c r="AE265" s="39"/>
      <c r="AT265" s="18" t="s">
        <v>192</v>
      </c>
      <c r="AU265" s="18" t="s">
        <v>84</v>
      </c>
    </row>
    <row r="266" s="2" customFormat="1">
      <c r="A266" s="39"/>
      <c r="B266" s="40"/>
      <c r="C266" s="41"/>
      <c r="D266" s="252" t="s">
        <v>194</v>
      </c>
      <c r="E266" s="41"/>
      <c r="F266" s="253" t="s">
        <v>407</v>
      </c>
      <c r="G266" s="41"/>
      <c r="H266" s="41"/>
      <c r="I266" s="249"/>
      <c r="J266" s="249"/>
      <c r="K266" s="41"/>
      <c r="L266" s="41"/>
      <c r="M266" s="45"/>
      <c r="N266" s="250"/>
      <c r="O266" s="251"/>
      <c r="P266" s="92"/>
      <c r="Q266" s="92"/>
      <c r="R266" s="92"/>
      <c r="S266" s="92"/>
      <c r="T266" s="92"/>
      <c r="U266" s="92"/>
      <c r="V266" s="92"/>
      <c r="W266" s="92"/>
      <c r="X266" s="93"/>
      <c r="Y266" s="39"/>
      <c r="Z266" s="39"/>
      <c r="AA266" s="39"/>
      <c r="AB266" s="39"/>
      <c r="AC266" s="39"/>
      <c r="AD266" s="39"/>
      <c r="AE266" s="39"/>
      <c r="AT266" s="18" t="s">
        <v>194</v>
      </c>
      <c r="AU266" s="18" t="s">
        <v>84</v>
      </c>
    </row>
    <row r="267" s="13" customFormat="1">
      <c r="A267" s="13"/>
      <c r="B267" s="254"/>
      <c r="C267" s="255"/>
      <c r="D267" s="247" t="s">
        <v>196</v>
      </c>
      <c r="E267" s="256" t="s">
        <v>1</v>
      </c>
      <c r="F267" s="257" t="s">
        <v>131</v>
      </c>
      <c r="G267" s="255"/>
      <c r="H267" s="258">
        <v>200.34</v>
      </c>
      <c r="I267" s="259"/>
      <c r="J267" s="259"/>
      <c r="K267" s="255"/>
      <c r="L267" s="255"/>
      <c r="M267" s="260"/>
      <c r="N267" s="261"/>
      <c r="O267" s="262"/>
      <c r="P267" s="262"/>
      <c r="Q267" s="262"/>
      <c r="R267" s="262"/>
      <c r="S267" s="262"/>
      <c r="T267" s="262"/>
      <c r="U267" s="262"/>
      <c r="V267" s="262"/>
      <c r="W267" s="262"/>
      <c r="X267" s="263"/>
      <c r="Y267" s="13"/>
      <c r="Z267" s="13"/>
      <c r="AA267" s="13"/>
      <c r="AB267" s="13"/>
      <c r="AC267" s="13"/>
      <c r="AD267" s="13"/>
      <c r="AE267" s="13"/>
      <c r="AT267" s="264" t="s">
        <v>196</v>
      </c>
      <c r="AU267" s="264" t="s">
        <v>84</v>
      </c>
      <c r="AV267" s="13" t="s">
        <v>84</v>
      </c>
      <c r="AW267" s="13" t="s">
        <v>5</v>
      </c>
      <c r="AX267" s="13" t="s">
        <v>82</v>
      </c>
      <c r="AY267" s="264" t="s">
        <v>182</v>
      </c>
    </row>
    <row r="268" s="2" customFormat="1" ht="24.15" customHeight="1">
      <c r="A268" s="39"/>
      <c r="B268" s="40"/>
      <c r="C268" s="286" t="s">
        <v>408</v>
      </c>
      <c r="D268" s="286" t="s">
        <v>290</v>
      </c>
      <c r="E268" s="287" t="s">
        <v>409</v>
      </c>
      <c r="F268" s="288" t="s">
        <v>410</v>
      </c>
      <c r="G268" s="289" t="s">
        <v>188</v>
      </c>
      <c r="H268" s="290">
        <v>220.374</v>
      </c>
      <c r="I268" s="291"/>
      <c r="J268" s="292"/>
      <c r="K268" s="293">
        <f>ROUND(P268*H268,2)</f>
        <v>0</v>
      </c>
      <c r="L268" s="288" t="s">
        <v>189</v>
      </c>
      <c r="M268" s="294"/>
      <c r="N268" s="295" t="s">
        <v>1</v>
      </c>
      <c r="O268" s="241" t="s">
        <v>38</v>
      </c>
      <c r="P268" s="242">
        <f>I268+J268</f>
        <v>0</v>
      </c>
      <c r="Q268" s="242">
        <f>ROUND(I268*H268,2)</f>
        <v>0</v>
      </c>
      <c r="R268" s="242">
        <f>ROUND(J268*H268,2)</f>
        <v>0</v>
      </c>
      <c r="S268" s="92"/>
      <c r="T268" s="243">
        <f>S268*H268</f>
        <v>0</v>
      </c>
      <c r="U268" s="243">
        <v>0.00264</v>
      </c>
      <c r="V268" s="243">
        <f>U268*H268</f>
        <v>0.58178735999999998</v>
      </c>
      <c r="W268" s="243">
        <v>0</v>
      </c>
      <c r="X268" s="244">
        <f>W268*H268</f>
        <v>0</v>
      </c>
      <c r="Y268" s="39"/>
      <c r="Z268" s="39"/>
      <c r="AA268" s="39"/>
      <c r="AB268" s="39"/>
      <c r="AC268" s="39"/>
      <c r="AD268" s="39"/>
      <c r="AE268" s="39"/>
      <c r="AR268" s="245" t="s">
        <v>293</v>
      </c>
      <c r="AT268" s="245" t="s">
        <v>290</v>
      </c>
      <c r="AU268" s="245" t="s">
        <v>84</v>
      </c>
      <c r="AY268" s="18" t="s">
        <v>182</v>
      </c>
      <c r="BE268" s="246">
        <f>IF(O268="základní",K268,0)</f>
        <v>0</v>
      </c>
      <c r="BF268" s="246">
        <f>IF(O268="snížená",K268,0)</f>
        <v>0</v>
      </c>
      <c r="BG268" s="246">
        <f>IF(O268="zákl. přenesená",K268,0)</f>
        <v>0</v>
      </c>
      <c r="BH268" s="246">
        <f>IF(O268="sníž. přenesená",K268,0)</f>
        <v>0</v>
      </c>
      <c r="BI268" s="246">
        <f>IF(O268="nulová",K268,0)</f>
        <v>0</v>
      </c>
      <c r="BJ268" s="18" t="s">
        <v>82</v>
      </c>
      <c r="BK268" s="246">
        <f>ROUND(P268*H268,2)</f>
        <v>0</v>
      </c>
      <c r="BL268" s="18" t="s">
        <v>223</v>
      </c>
      <c r="BM268" s="245" t="s">
        <v>411</v>
      </c>
    </row>
    <row r="269" s="2" customFormat="1">
      <c r="A269" s="39"/>
      <c r="B269" s="40"/>
      <c r="C269" s="41"/>
      <c r="D269" s="247" t="s">
        <v>192</v>
      </c>
      <c r="E269" s="41"/>
      <c r="F269" s="248" t="s">
        <v>410</v>
      </c>
      <c r="G269" s="41"/>
      <c r="H269" s="41"/>
      <c r="I269" s="249"/>
      <c r="J269" s="249"/>
      <c r="K269" s="41"/>
      <c r="L269" s="41"/>
      <c r="M269" s="45"/>
      <c r="N269" s="250"/>
      <c r="O269" s="251"/>
      <c r="P269" s="92"/>
      <c r="Q269" s="92"/>
      <c r="R269" s="92"/>
      <c r="S269" s="92"/>
      <c r="T269" s="92"/>
      <c r="U269" s="92"/>
      <c r="V269" s="92"/>
      <c r="W269" s="92"/>
      <c r="X269" s="93"/>
      <c r="Y269" s="39"/>
      <c r="Z269" s="39"/>
      <c r="AA269" s="39"/>
      <c r="AB269" s="39"/>
      <c r="AC269" s="39"/>
      <c r="AD269" s="39"/>
      <c r="AE269" s="39"/>
      <c r="AT269" s="18" t="s">
        <v>192</v>
      </c>
      <c r="AU269" s="18" t="s">
        <v>84</v>
      </c>
    </row>
    <row r="270" s="13" customFormat="1">
      <c r="A270" s="13"/>
      <c r="B270" s="254"/>
      <c r="C270" s="255"/>
      <c r="D270" s="247" t="s">
        <v>196</v>
      </c>
      <c r="E270" s="255"/>
      <c r="F270" s="257" t="s">
        <v>412</v>
      </c>
      <c r="G270" s="255"/>
      <c r="H270" s="258">
        <v>220.374</v>
      </c>
      <c r="I270" s="259"/>
      <c r="J270" s="259"/>
      <c r="K270" s="255"/>
      <c r="L270" s="255"/>
      <c r="M270" s="260"/>
      <c r="N270" s="261"/>
      <c r="O270" s="262"/>
      <c r="P270" s="262"/>
      <c r="Q270" s="262"/>
      <c r="R270" s="262"/>
      <c r="S270" s="262"/>
      <c r="T270" s="262"/>
      <c r="U270" s="262"/>
      <c r="V270" s="262"/>
      <c r="W270" s="262"/>
      <c r="X270" s="263"/>
      <c r="Y270" s="13"/>
      <c r="Z270" s="13"/>
      <c r="AA270" s="13"/>
      <c r="AB270" s="13"/>
      <c r="AC270" s="13"/>
      <c r="AD270" s="13"/>
      <c r="AE270" s="13"/>
      <c r="AT270" s="264" t="s">
        <v>196</v>
      </c>
      <c r="AU270" s="264" t="s">
        <v>84</v>
      </c>
      <c r="AV270" s="13" t="s">
        <v>84</v>
      </c>
      <c r="AW270" s="13" t="s">
        <v>4</v>
      </c>
      <c r="AX270" s="13" t="s">
        <v>82</v>
      </c>
      <c r="AY270" s="264" t="s">
        <v>182</v>
      </c>
    </row>
    <row r="271" s="2" customFormat="1" ht="24.15" customHeight="1">
      <c r="A271" s="39"/>
      <c r="B271" s="40"/>
      <c r="C271" s="233" t="s">
        <v>413</v>
      </c>
      <c r="D271" s="233" t="s">
        <v>185</v>
      </c>
      <c r="E271" s="234" t="s">
        <v>414</v>
      </c>
      <c r="F271" s="235" t="s">
        <v>415</v>
      </c>
      <c r="G271" s="236" t="s">
        <v>416</v>
      </c>
      <c r="H271" s="237">
        <v>140.238</v>
      </c>
      <c r="I271" s="238"/>
      <c r="J271" s="238"/>
      <c r="K271" s="239">
        <f>ROUND(P271*H271,2)</f>
        <v>0</v>
      </c>
      <c r="L271" s="235" t="s">
        <v>189</v>
      </c>
      <c r="M271" s="45"/>
      <c r="N271" s="240" t="s">
        <v>1</v>
      </c>
      <c r="O271" s="241" t="s">
        <v>38</v>
      </c>
      <c r="P271" s="242">
        <f>I271+J271</f>
        <v>0</v>
      </c>
      <c r="Q271" s="242">
        <f>ROUND(I271*H271,2)</f>
        <v>0</v>
      </c>
      <c r="R271" s="242">
        <f>ROUND(J271*H271,2)</f>
        <v>0</v>
      </c>
      <c r="S271" s="92"/>
      <c r="T271" s="243">
        <f>S271*H271</f>
        <v>0</v>
      </c>
      <c r="U271" s="243">
        <v>2.0000000000000002E-05</v>
      </c>
      <c r="V271" s="243">
        <f>U271*H271</f>
        <v>0.0028047600000000003</v>
      </c>
      <c r="W271" s="243">
        <v>0</v>
      </c>
      <c r="X271" s="244">
        <f>W271*H271</f>
        <v>0</v>
      </c>
      <c r="Y271" s="39"/>
      <c r="Z271" s="39"/>
      <c r="AA271" s="39"/>
      <c r="AB271" s="39"/>
      <c r="AC271" s="39"/>
      <c r="AD271" s="39"/>
      <c r="AE271" s="39"/>
      <c r="AR271" s="245" t="s">
        <v>223</v>
      </c>
      <c r="AT271" s="245" t="s">
        <v>185</v>
      </c>
      <c r="AU271" s="245" t="s">
        <v>84</v>
      </c>
      <c r="AY271" s="18" t="s">
        <v>182</v>
      </c>
      <c r="BE271" s="246">
        <f>IF(O271="základní",K271,0)</f>
        <v>0</v>
      </c>
      <c r="BF271" s="246">
        <f>IF(O271="snížená",K271,0)</f>
        <v>0</v>
      </c>
      <c r="BG271" s="246">
        <f>IF(O271="zákl. přenesená",K271,0)</f>
        <v>0</v>
      </c>
      <c r="BH271" s="246">
        <f>IF(O271="sníž. přenesená",K271,0)</f>
        <v>0</v>
      </c>
      <c r="BI271" s="246">
        <f>IF(O271="nulová",K271,0)</f>
        <v>0</v>
      </c>
      <c r="BJ271" s="18" t="s">
        <v>82</v>
      </c>
      <c r="BK271" s="246">
        <f>ROUND(P271*H271,2)</f>
        <v>0</v>
      </c>
      <c r="BL271" s="18" t="s">
        <v>223</v>
      </c>
      <c r="BM271" s="245" t="s">
        <v>417</v>
      </c>
    </row>
    <row r="272" s="2" customFormat="1">
      <c r="A272" s="39"/>
      <c r="B272" s="40"/>
      <c r="C272" s="41"/>
      <c r="D272" s="247" t="s">
        <v>192</v>
      </c>
      <c r="E272" s="41"/>
      <c r="F272" s="248" t="s">
        <v>418</v>
      </c>
      <c r="G272" s="41"/>
      <c r="H272" s="41"/>
      <c r="I272" s="249"/>
      <c r="J272" s="249"/>
      <c r="K272" s="41"/>
      <c r="L272" s="41"/>
      <c r="M272" s="45"/>
      <c r="N272" s="250"/>
      <c r="O272" s="251"/>
      <c r="P272" s="92"/>
      <c r="Q272" s="92"/>
      <c r="R272" s="92"/>
      <c r="S272" s="92"/>
      <c r="T272" s="92"/>
      <c r="U272" s="92"/>
      <c r="V272" s="92"/>
      <c r="W272" s="92"/>
      <c r="X272" s="93"/>
      <c r="Y272" s="39"/>
      <c r="Z272" s="39"/>
      <c r="AA272" s="39"/>
      <c r="AB272" s="39"/>
      <c r="AC272" s="39"/>
      <c r="AD272" s="39"/>
      <c r="AE272" s="39"/>
      <c r="AT272" s="18" t="s">
        <v>192</v>
      </c>
      <c r="AU272" s="18" t="s">
        <v>84</v>
      </c>
    </row>
    <row r="273" s="2" customFormat="1">
      <c r="A273" s="39"/>
      <c r="B273" s="40"/>
      <c r="C273" s="41"/>
      <c r="D273" s="252" t="s">
        <v>194</v>
      </c>
      <c r="E273" s="41"/>
      <c r="F273" s="253" t="s">
        <v>419</v>
      </c>
      <c r="G273" s="41"/>
      <c r="H273" s="41"/>
      <c r="I273" s="249"/>
      <c r="J273" s="249"/>
      <c r="K273" s="41"/>
      <c r="L273" s="41"/>
      <c r="M273" s="45"/>
      <c r="N273" s="250"/>
      <c r="O273" s="251"/>
      <c r="P273" s="92"/>
      <c r="Q273" s="92"/>
      <c r="R273" s="92"/>
      <c r="S273" s="92"/>
      <c r="T273" s="92"/>
      <c r="U273" s="92"/>
      <c r="V273" s="92"/>
      <c r="W273" s="92"/>
      <c r="X273" s="93"/>
      <c r="Y273" s="39"/>
      <c r="Z273" s="39"/>
      <c r="AA273" s="39"/>
      <c r="AB273" s="39"/>
      <c r="AC273" s="39"/>
      <c r="AD273" s="39"/>
      <c r="AE273" s="39"/>
      <c r="AT273" s="18" t="s">
        <v>194</v>
      </c>
      <c r="AU273" s="18" t="s">
        <v>84</v>
      </c>
    </row>
    <row r="274" s="13" customFormat="1">
      <c r="A274" s="13"/>
      <c r="B274" s="254"/>
      <c r="C274" s="255"/>
      <c r="D274" s="247" t="s">
        <v>196</v>
      </c>
      <c r="E274" s="256" t="s">
        <v>1</v>
      </c>
      <c r="F274" s="257" t="s">
        <v>420</v>
      </c>
      <c r="G274" s="255"/>
      <c r="H274" s="258">
        <v>140.238</v>
      </c>
      <c r="I274" s="259"/>
      <c r="J274" s="259"/>
      <c r="K274" s="255"/>
      <c r="L274" s="255"/>
      <c r="M274" s="260"/>
      <c r="N274" s="261"/>
      <c r="O274" s="262"/>
      <c r="P274" s="262"/>
      <c r="Q274" s="262"/>
      <c r="R274" s="262"/>
      <c r="S274" s="262"/>
      <c r="T274" s="262"/>
      <c r="U274" s="262"/>
      <c r="V274" s="262"/>
      <c r="W274" s="262"/>
      <c r="X274" s="263"/>
      <c r="Y274" s="13"/>
      <c r="Z274" s="13"/>
      <c r="AA274" s="13"/>
      <c r="AB274" s="13"/>
      <c r="AC274" s="13"/>
      <c r="AD274" s="13"/>
      <c r="AE274" s="13"/>
      <c r="AT274" s="264" t="s">
        <v>196</v>
      </c>
      <c r="AU274" s="264" t="s">
        <v>84</v>
      </c>
      <c r="AV274" s="13" t="s">
        <v>84</v>
      </c>
      <c r="AW274" s="13" t="s">
        <v>5</v>
      </c>
      <c r="AX274" s="13" t="s">
        <v>82</v>
      </c>
      <c r="AY274" s="264" t="s">
        <v>182</v>
      </c>
    </row>
    <row r="275" s="2" customFormat="1" ht="24.15" customHeight="1">
      <c r="A275" s="39"/>
      <c r="B275" s="40"/>
      <c r="C275" s="233" t="s">
        <v>421</v>
      </c>
      <c r="D275" s="233" t="s">
        <v>185</v>
      </c>
      <c r="E275" s="234" t="s">
        <v>422</v>
      </c>
      <c r="F275" s="235" t="s">
        <v>423</v>
      </c>
      <c r="G275" s="236" t="s">
        <v>416</v>
      </c>
      <c r="H275" s="237">
        <v>6</v>
      </c>
      <c r="I275" s="238"/>
      <c r="J275" s="238"/>
      <c r="K275" s="239">
        <f>ROUND(P275*H275,2)</f>
        <v>0</v>
      </c>
      <c r="L275" s="235" t="s">
        <v>189</v>
      </c>
      <c r="M275" s="45"/>
      <c r="N275" s="240" t="s">
        <v>1</v>
      </c>
      <c r="O275" s="241" t="s">
        <v>38</v>
      </c>
      <c r="P275" s="242">
        <f>I275+J275</f>
        <v>0</v>
      </c>
      <c r="Q275" s="242">
        <f>ROUND(I275*H275,2)</f>
        <v>0</v>
      </c>
      <c r="R275" s="242">
        <f>ROUND(J275*H275,2)</f>
        <v>0</v>
      </c>
      <c r="S275" s="92"/>
      <c r="T275" s="243">
        <f>S275*H275</f>
        <v>0</v>
      </c>
      <c r="U275" s="243">
        <v>0</v>
      </c>
      <c r="V275" s="243">
        <f>U275*H275</f>
        <v>0</v>
      </c>
      <c r="W275" s="243">
        <v>0.0030000000000000001</v>
      </c>
      <c r="X275" s="244">
        <f>W275*H275</f>
        <v>0.018000000000000002</v>
      </c>
      <c r="Y275" s="39"/>
      <c r="Z275" s="39"/>
      <c r="AA275" s="39"/>
      <c r="AB275" s="39"/>
      <c r="AC275" s="39"/>
      <c r="AD275" s="39"/>
      <c r="AE275" s="39"/>
      <c r="AR275" s="245" t="s">
        <v>223</v>
      </c>
      <c r="AT275" s="245" t="s">
        <v>185</v>
      </c>
      <c r="AU275" s="245" t="s">
        <v>84</v>
      </c>
      <c r="AY275" s="18" t="s">
        <v>182</v>
      </c>
      <c r="BE275" s="246">
        <f>IF(O275="základní",K275,0)</f>
        <v>0</v>
      </c>
      <c r="BF275" s="246">
        <f>IF(O275="snížená",K275,0)</f>
        <v>0</v>
      </c>
      <c r="BG275" s="246">
        <f>IF(O275="zákl. přenesená",K275,0)</f>
        <v>0</v>
      </c>
      <c r="BH275" s="246">
        <f>IF(O275="sníž. přenesená",K275,0)</f>
        <v>0</v>
      </c>
      <c r="BI275" s="246">
        <f>IF(O275="nulová",K275,0)</f>
        <v>0</v>
      </c>
      <c r="BJ275" s="18" t="s">
        <v>82</v>
      </c>
      <c r="BK275" s="246">
        <f>ROUND(P275*H275,2)</f>
        <v>0</v>
      </c>
      <c r="BL275" s="18" t="s">
        <v>223</v>
      </c>
      <c r="BM275" s="245" t="s">
        <v>424</v>
      </c>
    </row>
    <row r="276" s="2" customFormat="1">
      <c r="A276" s="39"/>
      <c r="B276" s="40"/>
      <c r="C276" s="41"/>
      <c r="D276" s="247" t="s">
        <v>192</v>
      </c>
      <c r="E276" s="41"/>
      <c r="F276" s="248" t="s">
        <v>425</v>
      </c>
      <c r="G276" s="41"/>
      <c r="H276" s="41"/>
      <c r="I276" s="249"/>
      <c r="J276" s="249"/>
      <c r="K276" s="41"/>
      <c r="L276" s="41"/>
      <c r="M276" s="45"/>
      <c r="N276" s="250"/>
      <c r="O276" s="251"/>
      <c r="P276" s="92"/>
      <c r="Q276" s="92"/>
      <c r="R276" s="92"/>
      <c r="S276" s="92"/>
      <c r="T276" s="92"/>
      <c r="U276" s="92"/>
      <c r="V276" s="92"/>
      <c r="W276" s="92"/>
      <c r="X276" s="93"/>
      <c r="Y276" s="39"/>
      <c r="Z276" s="39"/>
      <c r="AA276" s="39"/>
      <c r="AB276" s="39"/>
      <c r="AC276" s="39"/>
      <c r="AD276" s="39"/>
      <c r="AE276" s="39"/>
      <c r="AT276" s="18" t="s">
        <v>192</v>
      </c>
      <c r="AU276" s="18" t="s">
        <v>84</v>
      </c>
    </row>
    <row r="277" s="2" customFormat="1">
      <c r="A277" s="39"/>
      <c r="B277" s="40"/>
      <c r="C277" s="41"/>
      <c r="D277" s="252" t="s">
        <v>194</v>
      </c>
      <c r="E277" s="41"/>
      <c r="F277" s="253" t="s">
        <v>426</v>
      </c>
      <c r="G277" s="41"/>
      <c r="H277" s="41"/>
      <c r="I277" s="249"/>
      <c r="J277" s="249"/>
      <c r="K277" s="41"/>
      <c r="L277" s="41"/>
      <c r="M277" s="45"/>
      <c r="N277" s="250"/>
      <c r="O277" s="251"/>
      <c r="P277" s="92"/>
      <c r="Q277" s="92"/>
      <c r="R277" s="92"/>
      <c r="S277" s="92"/>
      <c r="T277" s="92"/>
      <c r="U277" s="92"/>
      <c r="V277" s="92"/>
      <c r="W277" s="92"/>
      <c r="X277" s="93"/>
      <c r="Y277" s="39"/>
      <c r="Z277" s="39"/>
      <c r="AA277" s="39"/>
      <c r="AB277" s="39"/>
      <c r="AC277" s="39"/>
      <c r="AD277" s="39"/>
      <c r="AE277" s="39"/>
      <c r="AT277" s="18" t="s">
        <v>194</v>
      </c>
      <c r="AU277" s="18" t="s">
        <v>84</v>
      </c>
    </row>
    <row r="278" s="13" customFormat="1">
      <c r="A278" s="13"/>
      <c r="B278" s="254"/>
      <c r="C278" s="255"/>
      <c r="D278" s="247" t="s">
        <v>196</v>
      </c>
      <c r="E278" s="256" t="s">
        <v>1</v>
      </c>
      <c r="F278" s="257" t="s">
        <v>427</v>
      </c>
      <c r="G278" s="255"/>
      <c r="H278" s="258">
        <v>6</v>
      </c>
      <c r="I278" s="259"/>
      <c r="J278" s="259"/>
      <c r="K278" s="255"/>
      <c r="L278" s="255"/>
      <c r="M278" s="260"/>
      <c r="N278" s="261"/>
      <c r="O278" s="262"/>
      <c r="P278" s="262"/>
      <c r="Q278" s="262"/>
      <c r="R278" s="262"/>
      <c r="S278" s="262"/>
      <c r="T278" s="262"/>
      <c r="U278" s="262"/>
      <c r="V278" s="262"/>
      <c r="W278" s="262"/>
      <c r="X278" s="263"/>
      <c r="Y278" s="13"/>
      <c r="Z278" s="13"/>
      <c r="AA278" s="13"/>
      <c r="AB278" s="13"/>
      <c r="AC278" s="13"/>
      <c r="AD278" s="13"/>
      <c r="AE278" s="13"/>
      <c r="AT278" s="264" t="s">
        <v>196</v>
      </c>
      <c r="AU278" s="264" t="s">
        <v>84</v>
      </c>
      <c r="AV278" s="13" t="s">
        <v>84</v>
      </c>
      <c r="AW278" s="13" t="s">
        <v>5</v>
      </c>
      <c r="AX278" s="13" t="s">
        <v>82</v>
      </c>
      <c r="AY278" s="264" t="s">
        <v>182</v>
      </c>
    </row>
    <row r="279" s="2" customFormat="1">
      <c r="A279" s="39"/>
      <c r="B279" s="40"/>
      <c r="C279" s="233" t="s">
        <v>428</v>
      </c>
      <c r="D279" s="233" t="s">
        <v>185</v>
      </c>
      <c r="E279" s="234" t="s">
        <v>429</v>
      </c>
      <c r="F279" s="235" t="s">
        <v>430</v>
      </c>
      <c r="G279" s="236" t="s">
        <v>416</v>
      </c>
      <c r="H279" s="237">
        <v>85.409999999999997</v>
      </c>
      <c r="I279" s="238"/>
      <c r="J279" s="238"/>
      <c r="K279" s="239">
        <f>ROUND(P279*H279,2)</f>
        <v>0</v>
      </c>
      <c r="L279" s="235" t="s">
        <v>189</v>
      </c>
      <c r="M279" s="45"/>
      <c r="N279" s="240" t="s">
        <v>1</v>
      </c>
      <c r="O279" s="241" t="s">
        <v>38</v>
      </c>
      <c r="P279" s="242">
        <f>I279+J279</f>
        <v>0</v>
      </c>
      <c r="Q279" s="242">
        <f>ROUND(I279*H279,2)</f>
        <v>0</v>
      </c>
      <c r="R279" s="242">
        <f>ROUND(J279*H279,2)</f>
        <v>0</v>
      </c>
      <c r="S279" s="92"/>
      <c r="T279" s="243">
        <f>S279*H279</f>
        <v>0</v>
      </c>
      <c r="U279" s="243">
        <v>0</v>
      </c>
      <c r="V279" s="243">
        <f>U279*H279</f>
        <v>0</v>
      </c>
      <c r="W279" s="243">
        <v>0.00029999999999999997</v>
      </c>
      <c r="X279" s="244">
        <f>W279*H279</f>
        <v>0.025622999999999996</v>
      </c>
      <c r="Y279" s="39"/>
      <c r="Z279" s="39"/>
      <c r="AA279" s="39"/>
      <c r="AB279" s="39"/>
      <c r="AC279" s="39"/>
      <c r="AD279" s="39"/>
      <c r="AE279" s="39"/>
      <c r="AR279" s="245" t="s">
        <v>223</v>
      </c>
      <c r="AT279" s="245" t="s">
        <v>185</v>
      </c>
      <c r="AU279" s="245" t="s">
        <v>84</v>
      </c>
      <c r="AY279" s="18" t="s">
        <v>182</v>
      </c>
      <c r="BE279" s="246">
        <f>IF(O279="základní",K279,0)</f>
        <v>0</v>
      </c>
      <c r="BF279" s="246">
        <f>IF(O279="snížená",K279,0)</f>
        <v>0</v>
      </c>
      <c r="BG279" s="246">
        <f>IF(O279="zákl. přenesená",K279,0)</f>
        <v>0</v>
      </c>
      <c r="BH279" s="246">
        <f>IF(O279="sníž. přenesená",K279,0)</f>
        <v>0</v>
      </c>
      <c r="BI279" s="246">
        <f>IF(O279="nulová",K279,0)</f>
        <v>0</v>
      </c>
      <c r="BJ279" s="18" t="s">
        <v>82</v>
      </c>
      <c r="BK279" s="246">
        <f>ROUND(P279*H279,2)</f>
        <v>0</v>
      </c>
      <c r="BL279" s="18" t="s">
        <v>223</v>
      </c>
      <c r="BM279" s="245" t="s">
        <v>431</v>
      </c>
    </row>
    <row r="280" s="2" customFormat="1">
      <c r="A280" s="39"/>
      <c r="B280" s="40"/>
      <c r="C280" s="41"/>
      <c r="D280" s="247" t="s">
        <v>192</v>
      </c>
      <c r="E280" s="41"/>
      <c r="F280" s="248" t="s">
        <v>432</v>
      </c>
      <c r="G280" s="41"/>
      <c r="H280" s="41"/>
      <c r="I280" s="249"/>
      <c r="J280" s="249"/>
      <c r="K280" s="41"/>
      <c r="L280" s="41"/>
      <c r="M280" s="45"/>
      <c r="N280" s="250"/>
      <c r="O280" s="251"/>
      <c r="P280" s="92"/>
      <c r="Q280" s="92"/>
      <c r="R280" s="92"/>
      <c r="S280" s="92"/>
      <c r="T280" s="92"/>
      <c r="U280" s="92"/>
      <c r="V280" s="92"/>
      <c r="W280" s="92"/>
      <c r="X280" s="93"/>
      <c r="Y280" s="39"/>
      <c r="Z280" s="39"/>
      <c r="AA280" s="39"/>
      <c r="AB280" s="39"/>
      <c r="AC280" s="39"/>
      <c r="AD280" s="39"/>
      <c r="AE280" s="39"/>
      <c r="AT280" s="18" t="s">
        <v>192</v>
      </c>
      <c r="AU280" s="18" t="s">
        <v>84</v>
      </c>
    </row>
    <row r="281" s="2" customFormat="1">
      <c r="A281" s="39"/>
      <c r="B281" s="40"/>
      <c r="C281" s="41"/>
      <c r="D281" s="252" t="s">
        <v>194</v>
      </c>
      <c r="E281" s="41"/>
      <c r="F281" s="253" t="s">
        <v>433</v>
      </c>
      <c r="G281" s="41"/>
      <c r="H281" s="41"/>
      <c r="I281" s="249"/>
      <c r="J281" s="249"/>
      <c r="K281" s="41"/>
      <c r="L281" s="41"/>
      <c r="M281" s="45"/>
      <c r="N281" s="250"/>
      <c r="O281" s="251"/>
      <c r="P281" s="92"/>
      <c r="Q281" s="92"/>
      <c r="R281" s="92"/>
      <c r="S281" s="92"/>
      <c r="T281" s="92"/>
      <c r="U281" s="92"/>
      <c r="V281" s="92"/>
      <c r="W281" s="92"/>
      <c r="X281" s="93"/>
      <c r="Y281" s="39"/>
      <c r="Z281" s="39"/>
      <c r="AA281" s="39"/>
      <c r="AB281" s="39"/>
      <c r="AC281" s="39"/>
      <c r="AD281" s="39"/>
      <c r="AE281" s="39"/>
      <c r="AT281" s="18" t="s">
        <v>194</v>
      </c>
      <c r="AU281" s="18" t="s">
        <v>84</v>
      </c>
    </row>
    <row r="282" s="13" customFormat="1">
      <c r="A282" s="13"/>
      <c r="B282" s="254"/>
      <c r="C282" s="255"/>
      <c r="D282" s="247" t="s">
        <v>196</v>
      </c>
      <c r="E282" s="256" t="s">
        <v>1</v>
      </c>
      <c r="F282" s="257" t="s">
        <v>434</v>
      </c>
      <c r="G282" s="255"/>
      <c r="H282" s="258">
        <v>16.899999999999999</v>
      </c>
      <c r="I282" s="259"/>
      <c r="J282" s="259"/>
      <c r="K282" s="255"/>
      <c r="L282" s="255"/>
      <c r="M282" s="260"/>
      <c r="N282" s="261"/>
      <c r="O282" s="262"/>
      <c r="P282" s="262"/>
      <c r="Q282" s="262"/>
      <c r="R282" s="262"/>
      <c r="S282" s="262"/>
      <c r="T282" s="262"/>
      <c r="U282" s="262"/>
      <c r="V282" s="262"/>
      <c r="W282" s="262"/>
      <c r="X282" s="263"/>
      <c r="Y282" s="13"/>
      <c r="Z282" s="13"/>
      <c r="AA282" s="13"/>
      <c r="AB282" s="13"/>
      <c r="AC282" s="13"/>
      <c r="AD282" s="13"/>
      <c r="AE282" s="13"/>
      <c r="AT282" s="264" t="s">
        <v>196</v>
      </c>
      <c r="AU282" s="264" t="s">
        <v>84</v>
      </c>
      <c r="AV282" s="13" t="s">
        <v>84</v>
      </c>
      <c r="AW282" s="13" t="s">
        <v>5</v>
      </c>
      <c r="AX282" s="13" t="s">
        <v>75</v>
      </c>
      <c r="AY282" s="264" t="s">
        <v>182</v>
      </c>
    </row>
    <row r="283" s="13" customFormat="1">
      <c r="A283" s="13"/>
      <c r="B283" s="254"/>
      <c r="C283" s="255"/>
      <c r="D283" s="247" t="s">
        <v>196</v>
      </c>
      <c r="E283" s="256" t="s">
        <v>1</v>
      </c>
      <c r="F283" s="257" t="s">
        <v>435</v>
      </c>
      <c r="G283" s="255"/>
      <c r="H283" s="258">
        <v>22.41</v>
      </c>
      <c r="I283" s="259"/>
      <c r="J283" s="259"/>
      <c r="K283" s="255"/>
      <c r="L283" s="255"/>
      <c r="M283" s="260"/>
      <c r="N283" s="261"/>
      <c r="O283" s="262"/>
      <c r="P283" s="262"/>
      <c r="Q283" s="262"/>
      <c r="R283" s="262"/>
      <c r="S283" s="262"/>
      <c r="T283" s="262"/>
      <c r="U283" s="262"/>
      <c r="V283" s="262"/>
      <c r="W283" s="262"/>
      <c r="X283" s="263"/>
      <c r="Y283" s="13"/>
      <c r="Z283" s="13"/>
      <c r="AA283" s="13"/>
      <c r="AB283" s="13"/>
      <c r="AC283" s="13"/>
      <c r="AD283" s="13"/>
      <c r="AE283" s="13"/>
      <c r="AT283" s="264" t="s">
        <v>196</v>
      </c>
      <c r="AU283" s="264" t="s">
        <v>84</v>
      </c>
      <c r="AV283" s="13" t="s">
        <v>84</v>
      </c>
      <c r="AW283" s="13" t="s">
        <v>5</v>
      </c>
      <c r="AX283" s="13" t="s">
        <v>75</v>
      </c>
      <c r="AY283" s="264" t="s">
        <v>182</v>
      </c>
    </row>
    <row r="284" s="13" customFormat="1">
      <c r="A284" s="13"/>
      <c r="B284" s="254"/>
      <c r="C284" s="255"/>
      <c r="D284" s="247" t="s">
        <v>196</v>
      </c>
      <c r="E284" s="256" t="s">
        <v>1</v>
      </c>
      <c r="F284" s="257" t="s">
        <v>436</v>
      </c>
      <c r="G284" s="255"/>
      <c r="H284" s="258">
        <v>12.25</v>
      </c>
      <c r="I284" s="259"/>
      <c r="J284" s="259"/>
      <c r="K284" s="255"/>
      <c r="L284" s="255"/>
      <c r="M284" s="260"/>
      <c r="N284" s="261"/>
      <c r="O284" s="262"/>
      <c r="P284" s="262"/>
      <c r="Q284" s="262"/>
      <c r="R284" s="262"/>
      <c r="S284" s="262"/>
      <c r="T284" s="262"/>
      <c r="U284" s="262"/>
      <c r="V284" s="262"/>
      <c r="W284" s="262"/>
      <c r="X284" s="263"/>
      <c r="Y284" s="13"/>
      <c r="Z284" s="13"/>
      <c r="AA284" s="13"/>
      <c r="AB284" s="13"/>
      <c r="AC284" s="13"/>
      <c r="AD284" s="13"/>
      <c r="AE284" s="13"/>
      <c r="AT284" s="264" t="s">
        <v>196</v>
      </c>
      <c r="AU284" s="264" t="s">
        <v>84</v>
      </c>
      <c r="AV284" s="13" t="s">
        <v>84</v>
      </c>
      <c r="AW284" s="13" t="s">
        <v>5</v>
      </c>
      <c r="AX284" s="13" t="s">
        <v>75</v>
      </c>
      <c r="AY284" s="264" t="s">
        <v>182</v>
      </c>
    </row>
    <row r="285" s="13" customFormat="1">
      <c r="A285" s="13"/>
      <c r="B285" s="254"/>
      <c r="C285" s="255"/>
      <c r="D285" s="247" t="s">
        <v>196</v>
      </c>
      <c r="E285" s="256" t="s">
        <v>1</v>
      </c>
      <c r="F285" s="257" t="s">
        <v>437</v>
      </c>
      <c r="G285" s="255"/>
      <c r="H285" s="258">
        <v>12.48</v>
      </c>
      <c r="I285" s="259"/>
      <c r="J285" s="259"/>
      <c r="K285" s="255"/>
      <c r="L285" s="255"/>
      <c r="M285" s="260"/>
      <c r="N285" s="261"/>
      <c r="O285" s="262"/>
      <c r="P285" s="262"/>
      <c r="Q285" s="262"/>
      <c r="R285" s="262"/>
      <c r="S285" s="262"/>
      <c r="T285" s="262"/>
      <c r="U285" s="262"/>
      <c r="V285" s="262"/>
      <c r="W285" s="262"/>
      <c r="X285" s="263"/>
      <c r="Y285" s="13"/>
      <c r="Z285" s="13"/>
      <c r="AA285" s="13"/>
      <c r="AB285" s="13"/>
      <c r="AC285" s="13"/>
      <c r="AD285" s="13"/>
      <c r="AE285" s="13"/>
      <c r="AT285" s="264" t="s">
        <v>196</v>
      </c>
      <c r="AU285" s="264" t="s">
        <v>84</v>
      </c>
      <c r="AV285" s="13" t="s">
        <v>84</v>
      </c>
      <c r="AW285" s="13" t="s">
        <v>5</v>
      </c>
      <c r="AX285" s="13" t="s">
        <v>75</v>
      </c>
      <c r="AY285" s="264" t="s">
        <v>182</v>
      </c>
    </row>
    <row r="286" s="13" customFormat="1">
      <c r="A286" s="13"/>
      <c r="B286" s="254"/>
      <c r="C286" s="255"/>
      <c r="D286" s="247" t="s">
        <v>196</v>
      </c>
      <c r="E286" s="256" t="s">
        <v>1</v>
      </c>
      <c r="F286" s="257" t="s">
        <v>438</v>
      </c>
      <c r="G286" s="255"/>
      <c r="H286" s="258">
        <v>21.370000000000001</v>
      </c>
      <c r="I286" s="259"/>
      <c r="J286" s="259"/>
      <c r="K286" s="255"/>
      <c r="L286" s="255"/>
      <c r="M286" s="260"/>
      <c r="N286" s="261"/>
      <c r="O286" s="262"/>
      <c r="P286" s="262"/>
      <c r="Q286" s="262"/>
      <c r="R286" s="262"/>
      <c r="S286" s="262"/>
      <c r="T286" s="262"/>
      <c r="U286" s="262"/>
      <c r="V286" s="262"/>
      <c r="W286" s="262"/>
      <c r="X286" s="263"/>
      <c r="Y286" s="13"/>
      <c r="Z286" s="13"/>
      <c r="AA286" s="13"/>
      <c r="AB286" s="13"/>
      <c r="AC286" s="13"/>
      <c r="AD286" s="13"/>
      <c r="AE286" s="13"/>
      <c r="AT286" s="264" t="s">
        <v>196</v>
      </c>
      <c r="AU286" s="264" t="s">
        <v>84</v>
      </c>
      <c r="AV286" s="13" t="s">
        <v>84</v>
      </c>
      <c r="AW286" s="13" t="s">
        <v>5</v>
      </c>
      <c r="AX286" s="13" t="s">
        <v>75</v>
      </c>
      <c r="AY286" s="264" t="s">
        <v>182</v>
      </c>
    </row>
    <row r="287" s="15" customFormat="1">
      <c r="A287" s="15"/>
      <c r="B287" s="275"/>
      <c r="C287" s="276"/>
      <c r="D287" s="247" t="s">
        <v>196</v>
      </c>
      <c r="E287" s="277" t="s">
        <v>1</v>
      </c>
      <c r="F287" s="278" t="s">
        <v>208</v>
      </c>
      <c r="G287" s="276"/>
      <c r="H287" s="279">
        <v>85.409999999999997</v>
      </c>
      <c r="I287" s="280"/>
      <c r="J287" s="280"/>
      <c r="K287" s="276"/>
      <c r="L287" s="276"/>
      <c r="M287" s="281"/>
      <c r="N287" s="282"/>
      <c r="O287" s="283"/>
      <c r="P287" s="283"/>
      <c r="Q287" s="283"/>
      <c r="R287" s="283"/>
      <c r="S287" s="283"/>
      <c r="T287" s="283"/>
      <c r="U287" s="283"/>
      <c r="V287" s="283"/>
      <c r="W287" s="283"/>
      <c r="X287" s="284"/>
      <c r="Y287" s="15"/>
      <c r="Z287" s="15"/>
      <c r="AA287" s="15"/>
      <c r="AB287" s="15"/>
      <c r="AC287" s="15"/>
      <c r="AD287" s="15"/>
      <c r="AE287" s="15"/>
      <c r="AT287" s="285" t="s">
        <v>196</v>
      </c>
      <c r="AU287" s="285" t="s">
        <v>84</v>
      </c>
      <c r="AV287" s="15" t="s">
        <v>190</v>
      </c>
      <c r="AW287" s="15" t="s">
        <v>5</v>
      </c>
      <c r="AX287" s="15" t="s">
        <v>82</v>
      </c>
      <c r="AY287" s="285" t="s">
        <v>182</v>
      </c>
    </row>
    <row r="288" s="2" customFormat="1" ht="24.15" customHeight="1">
      <c r="A288" s="39"/>
      <c r="B288" s="40"/>
      <c r="C288" s="233" t="s">
        <v>439</v>
      </c>
      <c r="D288" s="233" t="s">
        <v>185</v>
      </c>
      <c r="E288" s="234" t="s">
        <v>440</v>
      </c>
      <c r="F288" s="235" t="s">
        <v>441</v>
      </c>
      <c r="G288" s="236" t="s">
        <v>416</v>
      </c>
      <c r="H288" s="237">
        <v>178.58000000000001</v>
      </c>
      <c r="I288" s="238"/>
      <c r="J288" s="238"/>
      <c r="K288" s="239">
        <f>ROUND(P288*H288,2)</f>
        <v>0</v>
      </c>
      <c r="L288" s="235" t="s">
        <v>189</v>
      </c>
      <c r="M288" s="45"/>
      <c r="N288" s="240" t="s">
        <v>1</v>
      </c>
      <c r="O288" s="241" t="s">
        <v>38</v>
      </c>
      <c r="P288" s="242">
        <f>I288+J288</f>
        <v>0</v>
      </c>
      <c r="Q288" s="242">
        <f>ROUND(I288*H288,2)</f>
        <v>0</v>
      </c>
      <c r="R288" s="242">
        <f>ROUND(J288*H288,2)</f>
        <v>0</v>
      </c>
      <c r="S288" s="92"/>
      <c r="T288" s="243">
        <f>S288*H288</f>
        <v>0</v>
      </c>
      <c r="U288" s="243">
        <v>1.0000000000000001E-05</v>
      </c>
      <c r="V288" s="243">
        <f>U288*H288</f>
        <v>0.0017858000000000004</v>
      </c>
      <c r="W288" s="243">
        <v>0</v>
      </c>
      <c r="X288" s="244">
        <f>W288*H288</f>
        <v>0</v>
      </c>
      <c r="Y288" s="39"/>
      <c r="Z288" s="39"/>
      <c r="AA288" s="39"/>
      <c r="AB288" s="39"/>
      <c r="AC288" s="39"/>
      <c r="AD288" s="39"/>
      <c r="AE288" s="39"/>
      <c r="AR288" s="245" t="s">
        <v>223</v>
      </c>
      <c r="AT288" s="245" t="s">
        <v>185</v>
      </c>
      <c r="AU288" s="245" t="s">
        <v>84</v>
      </c>
      <c r="AY288" s="18" t="s">
        <v>182</v>
      </c>
      <c r="BE288" s="246">
        <f>IF(O288="základní",K288,0)</f>
        <v>0</v>
      </c>
      <c r="BF288" s="246">
        <f>IF(O288="snížená",K288,0)</f>
        <v>0</v>
      </c>
      <c r="BG288" s="246">
        <f>IF(O288="zákl. přenesená",K288,0)</f>
        <v>0</v>
      </c>
      <c r="BH288" s="246">
        <f>IF(O288="sníž. přenesená",K288,0)</f>
        <v>0</v>
      </c>
      <c r="BI288" s="246">
        <f>IF(O288="nulová",K288,0)</f>
        <v>0</v>
      </c>
      <c r="BJ288" s="18" t="s">
        <v>82</v>
      </c>
      <c r="BK288" s="246">
        <f>ROUND(P288*H288,2)</f>
        <v>0</v>
      </c>
      <c r="BL288" s="18" t="s">
        <v>223</v>
      </c>
      <c r="BM288" s="245" t="s">
        <v>442</v>
      </c>
    </row>
    <row r="289" s="2" customFormat="1">
      <c r="A289" s="39"/>
      <c r="B289" s="40"/>
      <c r="C289" s="41"/>
      <c r="D289" s="247" t="s">
        <v>192</v>
      </c>
      <c r="E289" s="41"/>
      <c r="F289" s="248" t="s">
        <v>443</v>
      </c>
      <c r="G289" s="41"/>
      <c r="H289" s="41"/>
      <c r="I289" s="249"/>
      <c r="J289" s="249"/>
      <c r="K289" s="41"/>
      <c r="L289" s="41"/>
      <c r="M289" s="45"/>
      <c r="N289" s="250"/>
      <c r="O289" s="251"/>
      <c r="P289" s="92"/>
      <c r="Q289" s="92"/>
      <c r="R289" s="92"/>
      <c r="S289" s="92"/>
      <c r="T289" s="92"/>
      <c r="U289" s="92"/>
      <c r="V289" s="92"/>
      <c r="W289" s="92"/>
      <c r="X289" s="93"/>
      <c r="Y289" s="39"/>
      <c r="Z289" s="39"/>
      <c r="AA289" s="39"/>
      <c r="AB289" s="39"/>
      <c r="AC289" s="39"/>
      <c r="AD289" s="39"/>
      <c r="AE289" s="39"/>
      <c r="AT289" s="18" t="s">
        <v>192</v>
      </c>
      <c r="AU289" s="18" t="s">
        <v>84</v>
      </c>
    </row>
    <row r="290" s="2" customFormat="1">
      <c r="A290" s="39"/>
      <c r="B290" s="40"/>
      <c r="C290" s="41"/>
      <c r="D290" s="252" t="s">
        <v>194</v>
      </c>
      <c r="E290" s="41"/>
      <c r="F290" s="253" t="s">
        <v>444</v>
      </c>
      <c r="G290" s="41"/>
      <c r="H290" s="41"/>
      <c r="I290" s="249"/>
      <c r="J290" s="249"/>
      <c r="K290" s="41"/>
      <c r="L290" s="41"/>
      <c r="M290" s="45"/>
      <c r="N290" s="250"/>
      <c r="O290" s="251"/>
      <c r="P290" s="92"/>
      <c r="Q290" s="92"/>
      <c r="R290" s="92"/>
      <c r="S290" s="92"/>
      <c r="T290" s="92"/>
      <c r="U290" s="92"/>
      <c r="V290" s="92"/>
      <c r="W290" s="92"/>
      <c r="X290" s="93"/>
      <c r="Y290" s="39"/>
      <c r="Z290" s="39"/>
      <c r="AA290" s="39"/>
      <c r="AB290" s="39"/>
      <c r="AC290" s="39"/>
      <c r="AD290" s="39"/>
      <c r="AE290" s="39"/>
      <c r="AT290" s="18" t="s">
        <v>194</v>
      </c>
      <c r="AU290" s="18" t="s">
        <v>84</v>
      </c>
    </row>
    <row r="291" s="14" customFormat="1">
      <c r="A291" s="14"/>
      <c r="B291" s="265"/>
      <c r="C291" s="266"/>
      <c r="D291" s="247" t="s">
        <v>196</v>
      </c>
      <c r="E291" s="267" t="s">
        <v>1</v>
      </c>
      <c r="F291" s="268" t="s">
        <v>445</v>
      </c>
      <c r="G291" s="266"/>
      <c r="H291" s="267" t="s">
        <v>1</v>
      </c>
      <c r="I291" s="269"/>
      <c r="J291" s="269"/>
      <c r="K291" s="266"/>
      <c r="L291" s="266"/>
      <c r="M291" s="270"/>
      <c r="N291" s="271"/>
      <c r="O291" s="272"/>
      <c r="P291" s="272"/>
      <c r="Q291" s="272"/>
      <c r="R291" s="272"/>
      <c r="S291" s="272"/>
      <c r="T291" s="272"/>
      <c r="U291" s="272"/>
      <c r="V291" s="272"/>
      <c r="W291" s="272"/>
      <c r="X291" s="273"/>
      <c r="Y291" s="14"/>
      <c r="Z291" s="14"/>
      <c r="AA291" s="14"/>
      <c r="AB291" s="14"/>
      <c r="AC291" s="14"/>
      <c r="AD291" s="14"/>
      <c r="AE291" s="14"/>
      <c r="AT291" s="274" t="s">
        <v>196</v>
      </c>
      <c r="AU291" s="274" t="s">
        <v>84</v>
      </c>
      <c r="AV291" s="14" t="s">
        <v>82</v>
      </c>
      <c r="AW291" s="14" t="s">
        <v>5</v>
      </c>
      <c r="AX291" s="14" t="s">
        <v>75</v>
      </c>
      <c r="AY291" s="274" t="s">
        <v>182</v>
      </c>
    </row>
    <row r="292" s="13" customFormat="1">
      <c r="A292" s="13"/>
      <c r="B292" s="254"/>
      <c r="C292" s="255"/>
      <c r="D292" s="247" t="s">
        <v>196</v>
      </c>
      <c r="E292" s="256" t="s">
        <v>1</v>
      </c>
      <c r="F292" s="257" t="s">
        <v>446</v>
      </c>
      <c r="G292" s="255"/>
      <c r="H292" s="258">
        <v>178.58000000000001</v>
      </c>
      <c r="I292" s="259"/>
      <c r="J292" s="259"/>
      <c r="K292" s="255"/>
      <c r="L292" s="255"/>
      <c r="M292" s="260"/>
      <c r="N292" s="261"/>
      <c r="O292" s="262"/>
      <c r="P292" s="262"/>
      <c r="Q292" s="262"/>
      <c r="R292" s="262"/>
      <c r="S292" s="262"/>
      <c r="T292" s="262"/>
      <c r="U292" s="262"/>
      <c r="V292" s="262"/>
      <c r="W292" s="262"/>
      <c r="X292" s="263"/>
      <c r="Y292" s="13"/>
      <c r="Z292" s="13"/>
      <c r="AA292" s="13"/>
      <c r="AB292" s="13"/>
      <c r="AC292" s="13"/>
      <c r="AD292" s="13"/>
      <c r="AE292" s="13"/>
      <c r="AT292" s="264" t="s">
        <v>196</v>
      </c>
      <c r="AU292" s="264" t="s">
        <v>84</v>
      </c>
      <c r="AV292" s="13" t="s">
        <v>84</v>
      </c>
      <c r="AW292" s="13" t="s">
        <v>5</v>
      </c>
      <c r="AX292" s="13" t="s">
        <v>82</v>
      </c>
      <c r="AY292" s="264" t="s">
        <v>182</v>
      </c>
    </row>
    <row r="293" s="2" customFormat="1" ht="24.15" customHeight="1">
      <c r="A293" s="39"/>
      <c r="B293" s="40"/>
      <c r="C293" s="286" t="s">
        <v>447</v>
      </c>
      <c r="D293" s="286" t="s">
        <v>290</v>
      </c>
      <c r="E293" s="287" t="s">
        <v>448</v>
      </c>
      <c r="F293" s="288" t="s">
        <v>449</v>
      </c>
      <c r="G293" s="289" t="s">
        <v>416</v>
      </c>
      <c r="H293" s="290">
        <v>182.15199999999999</v>
      </c>
      <c r="I293" s="291"/>
      <c r="J293" s="292"/>
      <c r="K293" s="293">
        <f>ROUND(P293*H293,2)</f>
        <v>0</v>
      </c>
      <c r="L293" s="288" t="s">
        <v>189</v>
      </c>
      <c r="M293" s="294"/>
      <c r="N293" s="295" t="s">
        <v>1</v>
      </c>
      <c r="O293" s="241" t="s">
        <v>38</v>
      </c>
      <c r="P293" s="242">
        <f>I293+J293</f>
        <v>0</v>
      </c>
      <c r="Q293" s="242">
        <f>ROUND(I293*H293,2)</f>
        <v>0</v>
      </c>
      <c r="R293" s="242">
        <f>ROUND(J293*H293,2)</f>
        <v>0</v>
      </c>
      <c r="S293" s="92"/>
      <c r="T293" s="243">
        <f>S293*H293</f>
        <v>0</v>
      </c>
      <c r="U293" s="243">
        <v>0.00027999999999999998</v>
      </c>
      <c r="V293" s="243">
        <f>U293*H293</f>
        <v>0.051002559999999988</v>
      </c>
      <c r="W293" s="243">
        <v>0</v>
      </c>
      <c r="X293" s="244">
        <f>W293*H293</f>
        <v>0</v>
      </c>
      <c r="Y293" s="39"/>
      <c r="Z293" s="39"/>
      <c r="AA293" s="39"/>
      <c r="AB293" s="39"/>
      <c r="AC293" s="39"/>
      <c r="AD293" s="39"/>
      <c r="AE293" s="39"/>
      <c r="AR293" s="245" t="s">
        <v>293</v>
      </c>
      <c r="AT293" s="245" t="s">
        <v>290</v>
      </c>
      <c r="AU293" s="245" t="s">
        <v>84</v>
      </c>
      <c r="AY293" s="18" t="s">
        <v>182</v>
      </c>
      <c r="BE293" s="246">
        <f>IF(O293="základní",K293,0)</f>
        <v>0</v>
      </c>
      <c r="BF293" s="246">
        <f>IF(O293="snížená",K293,0)</f>
        <v>0</v>
      </c>
      <c r="BG293" s="246">
        <f>IF(O293="zákl. přenesená",K293,0)</f>
        <v>0</v>
      </c>
      <c r="BH293" s="246">
        <f>IF(O293="sníž. přenesená",K293,0)</f>
        <v>0</v>
      </c>
      <c r="BI293" s="246">
        <f>IF(O293="nulová",K293,0)</f>
        <v>0</v>
      </c>
      <c r="BJ293" s="18" t="s">
        <v>82</v>
      </c>
      <c r="BK293" s="246">
        <f>ROUND(P293*H293,2)</f>
        <v>0</v>
      </c>
      <c r="BL293" s="18" t="s">
        <v>223</v>
      </c>
      <c r="BM293" s="245" t="s">
        <v>450</v>
      </c>
    </row>
    <row r="294" s="2" customFormat="1">
      <c r="A294" s="39"/>
      <c r="B294" s="40"/>
      <c r="C294" s="41"/>
      <c r="D294" s="247" t="s">
        <v>192</v>
      </c>
      <c r="E294" s="41"/>
      <c r="F294" s="248" t="s">
        <v>449</v>
      </c>
      <c r="G294" s="41"/>
      <c r="H294" s="41"/>
      <c r="I294" s="249"/>
      <c r="J294" s="249"/>
      <c r="K294" s="41"/>
      <c r="L294" s="41"/>
      <c r="M294" s="45"/>
      <c r="N294" s="250"/>
      <c r="O294" s="251"/>
      <c r="P294" s="92"/>
      <c r="Q294" s="92"/>
      <c r="R294" s="92"/>
      <c r="S294" s="92"/>
      <c r="T294" s="92"/>
      <c r="U294" s="92"/>
      <c r="V294" s="92"/>
      <c r="W294" s="92"/>
      <c r="X294" s="93"/>
      <c r="Y294" s="39"/>
      <c r="Z294" s="39"/>
      <c r="AA294" s="39"/>
      <c r="AB294" s="39"/>
      <c r="AC294" s="39"/>
      <c r="AD294" s="39"/>
      <c r="AE294" s="39"/>
      <c r="AT294" s="18" t="s">
        <v>192</v>
      </c>
      <c r="AU294" s="18" t="s">
        <v>84</v>
      </c>
    </row>
    <row r="295" s="13" customFormat="1">
      <c r="A295" s="13"/>
      <c r="B295" s="254"/>
      <c r="C295" s="255"/>
      <c r="D295" s="247" t="s">
        <v>196</v>
      </c>
      <c r="E295" s="255"/>
      <c r="F295" s="257" t="s">
        <v>451</v>
      </c>
      <c r="G295" s="255"/>
      <c r="H295" s="258">
        <v>182.15199999999999</v>
      </c>
      <c r="I295" s="259"/>
      <c r="J295" s="259"/>
      <c r="K295" s="255"/>
      <c r="L295" s="255"/>
      <c r="M295" s="260"/>
      <c r="N295" s="261"/>
      <c r="O295" s="262"/>
      <c r="P295" s="262"/>
      <c r="Q295" s="262"/>
      <c r="R295" s="262"/>
      <c r="S295" s="262"/>
      <c r="T295" s="262"/>
      <c r="U295" s="262"/>
      <c r="V295" s="262"/>
      <c r="W295" s="262"/>
      <c r="X295" s="263"/>
      <c r="Y295" s="13"/>
      <c r="Z295" s="13"/>
      <c r="AA295" s="13"/>
      <c r="AB295" s="13"/>
      <c r="AC295" s="13"/>
      <c r="AD295" s="13"/>
      <c r="AE295" s="13"/>
      <c r="AT295" s="264" t="s">
        <v>196</v>
      </c>
      <c r="AU295" s="264" t="s">
        <v>84</v>
      </c>
      <c r="AV295" s="13" t="s">
        <v>84</v>
      </c>
      <c r="AW295" s="13" t="s">
        <v>4</v>
      </c>
      <c r="AX295" s="13" t="s">
        <v>82</v>
      </c>
      <c r="AY295" s="264" t="s">
        <v>182</v>
      </c>
    </row>
    <row r="296" s="2" customFormat="1" ht="24.15" customHeight="1">
      <c r="A296" s="39"/>
      <c r="B296" s="40"/>
      <c r="C296" s="233" t="s">
        <v>452</v>
      </c>
      <c r="D296" s="233" t="s">
        <v>185</v>
      </c>
      <c r="E296" s="234" t="s">
        <v>453</v>
      </c>
      <c r="F296" s="235" t="s">
        <v>454</v>
      </c>
      <c r="G296" s="236" t="s">
        <v>416</v>
      </c>
      <c r="H296" s="237">
        <v>6</v>
      </c>
      <c r="I296" s="238"/>
      <c r="J296" s="238"/>
      <c r="K296" s="239">
        <f>ROUND(P296*H296,2)</f>
        <v>0</v>
      </c>
      <c r="L296" s="235" t="s">
        <v>189</v>
      </c>
      <c r="M296" s="45"/>
      <c r="N296" s="240" t="s">
        <v>1</v>
      </c>
      <c r="O296" s="241" t="s">
        <v>38</v>
      </c>
      <c r="P296" s="242">
        <f>I296+J296</f>
        <v>0</v>
      </c>
      <c r="Q296" s="242">
        <f>ROUND(I296*H296,2)</f>
        <v>0</v>
      </c>
      <c r="R296" s="242">
        <f>ROUND(J296*H296,2)</f>
        <v>0</v>
      </c>
      <c r="S296" s="92"/>
      <c r="T296" s="243">
        <f>S296*H296</f>
        <v>0</v>
      </c>
      <c r="U296" s="243">
        <v>0</v>
      </c>
      <c r="V296" s="243">
        <f>U296*H296</f>
        <v>0</v>
      </c>
      <c r="W296" s="243">
        <v>0.00029999999999999997</v>
      </c>
      <c r="X296" s="244">
        <f>W296*H296</f>
        <v>0.0018</v>
      </c>
      <c r="Y296" s="39"/>
      <c r="Z296" s="39"/>
      <c r="AA296" s="39"/>
      <c r="AB296" s="39"/>
      <c r="AC296" s="39"/>
      <c r="AD296" s="39"/>
      <c r="AE296" s="39"/>
      <c r="AR296" s="245" t="s">
        <v>223</v>
      </c>
      <c r="AT296" s="245" t="s">
        <v>185</v>
      </c>
      <c r="AU296" s="245" t="s">
        <v>84</v>
      </c>
      <c r="AY296" s="18" t="s">
        <v>182</v>
      </c>
      <c r="BE296" s="246">
        <f>IF(O296="základní",K296,0)</f>
        <v>0</v>
      </c>
      <c r="BF296" s="246">
        <f>IF(O296="snížená",K296,0)</f>
        <v>0</v>
      </c>
      <c r="BG296" s="246">
        <f>IF(O296="zákl. přenesená",K296,0)</f>
        <v>0</v>
      </c>
      <c r="BH296" s="246">
        <f>IF(O296="sníž. přenesená",K296,0)</f>
        <v>0</v>
      </c>
      <c r="BI296" s="246">
        <f>IF(O296="nulová",K296,0)</f>
        <v>0</v>
      </c>
      <c r="BJ296" s="18" t="s">
        <v>82</v>
      </c>
      <c r="BK296" s="246">
        <f>ROUND(P296*H296,2)</f>
        <v>0</v>
      </c>
      <c r="BL296" s="18" t="s">
        <v>223</v>
      </c>
      <c r="BM296" s="245" t="s">
        <v>455</v>
      </c>
    </row>
    <row r="297" s="2" customFormat="1">
      <c r="A297" s="39"/>
      <c r="B297" s="40"/>
      <c r="C297" s="41"/>
      <c r="D297" s="247" t="s">
        <v>192</v>
      </c>
      <c r="E297" s="41"/>
      <c r="F297" s="248" t="s">
        <v>456</v>
      </c>
      <c r="G297" s="41"/>
      <c r="H297" s="41"/>
      <c r="I297" s="249"/>
      <c r="J297" s="249"/>
      <c r="K297" s="41"/>
      <c r="L297" s="41"/>
      <c r="M297" s="45"/>
      <c r="N297" s="250"/>
      <c r="O297" s="251"/>
      <c r="P297" s="92"/>
      <c r="Q297" s="92"/>
      <c r="R297" s="92"/>
      <c r="S297" s="92"/>
      <c r="T297" s="92"/>
      <c r="U297" s="92"/>
      <c r="V297" s="92"/>
      <c r="W297" s="92"/>
      <c r="X297" s="93"/>
      <c r="Y297" s="39"/>
      <c r="Z297" s="39"/>
      <c r="AA297" s="39"/>
      <c r="AB297" s="39"/>
      <c r="AC297" s="39"/>
      <c r="AD297" s="39"/>
      <c r="AE297" s="39"/>
      <c r="AT297" s="18" t="s">
        <v>192</v>
      </c>
      <c r="AU297" s="18" t="s">
        <v>84</v>
      </c>
    </row>
    <row r="298" s="2" customFormat="1">
      <c r="A298" s="39"/>
      <c r="B298" s="40"/>
      <c r="C298" s="41"/>
      <c r="D298" s="252" t="s">
        <v>194</v>
      </c>
      <c r="E298" s="41"/>
      <c r="F298" s="253" t="s">
        <v>457</v>
      </c>
      <c r="G298" s="41"/>
      <c r="H298" s="41"/>
      <c r="I298" s="249"/>
      <c r="J298" s="249"/>
      <c r="K298" s="41"/>
      <c r="L298" s="41"/>
      <c r="M298" s="45"/>
      <c r="N298" s="250"/>
      <c r="O298" s="251"/>
      <c r="P298" s="92"/>
      <c r="Q298" s="92"/>
      <c r="R298" s="92"/>
      <c r="S298" s="92"/>
      <c r="T298" s="92"/>
      <c r="U298" s="92"/>
      <c r="V298" s="92"/>
      <c r="W298" s="92"/>
      <c r="X298" s="93"/>
      <c r="Y298" s="39"/>
      <c r="Z298" s="39"/>
      <c r="AA298" s="39"/>
      <c r="AB298" s="39"/>
      <c r="AC298" s="39"/>
      <c r="AD298" s="39"/>
      <c r="AE298" s="39"/>
      <c r="AT298" s="18" t="s">
        <v>194</v>
      </c>
      <c r="AU298" s="18" t="s">
        <v>84</v>
      </c>
    </row>
    <row r="299" s="13" customFormat="1">
      <c r="A299" s="13"/>
      <c r="B299" s="254"/>
      <c r="C299" s="255"/>
      <c r="D299" s="247" t="s">
        <v>196</v>
      </c>
      <c r="E299" s="256" t="s">
        <v>1</v>
      </c>
      <c r="F299" s="257" t="s">
        <v>427</v>
      </c>
      <c r="G299" s="255"/>
      <c r="H299" s="258">
        <v>6</v>
      </c>
      <c r="I299" s="259"/>
      <c r="J299" s="259"/>
      <c r="K299" s="255"/>
      <c r="L299" s="255"/>
      <c r="M299" s="260"/>
      <c r="N299" s="261"/>
      <c r="O299" s="262"/>
      <c r="P299" s="262"/>
      <c r="Q299" s="262"/>
      <c r="R299" s="262"/>
      <c r="S299" s="262"/>
      <c r="T299" s="262"/>
      <c r="U299" s="262"/>
      <c r="V299" s="262"/>
      <c r="W299" s="262"/>
      <c r="X299" s="263"/>
      <c r="Y299" s="13"/>
      <c r="Z299" s="13"/>
      <c r="AA299" s="13"/>
      <c r="AB299" s="13"/>
      <c r="AC299" s="13"/>
      <c r="AD299" s="13"/>
      <c r="AE299" s="13"/>
      <c r="AT299" s="264" t="s">
        <v>196</v>
      </c>
      <c r="AU299" s="264" t="s">
        <v>84</v>
      </c>
      <c r="AV299" s="13" t="s">
        <v>84</v>
      </c>
      <c r="AW299" s="13" t="s">
        <v>5</v>
      </c>
      <c r="AX299" s="13" t="s">
        <v>82</v>
      </c>
      <c r="AY299" s="264" t="s">
        <v>182</v>
      </c>
    </row>
    <row r="300" s="2" customFormat="1" ht="24.15" customHeight="1">
      <c r="A300" s="39"/>
      <c r="B300" s="40"/>
      <c r="C300" s="233" t="s">
        <v>458</v>
      </c>
      <c r="D300" s="233" t="s">
        <v>185</v>
      </c>
      <c r="E300" s="234" t="s">
        <v>459</v>
      </c>
      <c r="F300" s="235" t="s">
        <v>460</v>
      </c>
      <c r="G300" s="236" t="s">
        <v>416</v>
      </c>
      <c r="H300" s="237">
        <v>6</v>
      </c>
      <c r="I300" s="238"/>
      <c r="J300" s="238"/>
      <c r="K300" s="239">
        <f>ROUND(P300*H300,2)</f>
        <v>0</v>
      </c>
      <c r="L300" s="235" t="s">
        <v>189</v>
      </c>
      <c r="M300" s="45"/>
      <c r="N300" s="240" t="s">
        <v>1</v>
      </c>
      <c r="O300" s="241" t="s">
        <v>38</v>
      </c>
      <c r="P300" s="242">
        <f>I300+J300</f>
        <v>0</v>
      </c>
      <c r="Q300" s="242">
        <f>ROUND(I300*H300,2)</f>
        <v>0</v>
      </c>
      <c r="R300" s="242">
        <f>ROUND(J300*H300,2)</f>
        <v>0</v>
      </c>
      <c r="S300" s="92"/>
      <c r="T300" s="243">
        <f>S300*H300</f>
        <v>0</v>
      </c>
      <c r="U300" s="243">
        <v>0</v>
      </c>
      <c r="V300" s="243">
        <f>U300*H300</f>
        <v>0</v>
      </c>
      <c r="W300" s="243">
        <v>0</v>
      </c>
      <c r="X300" s="244">
        <f>W300*H300</f>
        <v>0</v>
      </c>
      <c r="Y300" s="39"/>
      <c r="Z300" s="39"/>
      <c r="AA300" s="39"/>
      <c r="AB300" s="39"/>
      <c r="AC300" s="39"/>
      <c r="AD300" s="39"/>
      <c r="AE300" s="39"/>
      <c r="AR300" s="245" t="s">
        <v>223</v>
      </c>
      <c r="AT300" s="245" t="s">
        <v>185</v>
      </c>
      <c r="AU300" s="245" t="s">
        <v>84</v>
      </c>
      <c r="AY300" s="18" t="s">
        <v>182</v>
      </c>
      <c r="BE300" s="246">
        <f>IF(O300="základní",K300,0)</f>
        <v>0</v>
      </c>
      <c r="BF300" s="246">
        <f>IF(O300="snížená",K300,0)</f>
        <v>0</v>
      </c>
      <c r="BG300" s="246">
        <f>IF(O300="zákl. přenesená",K300,0)</f>
        <v>0</v>
      </c>
      <c r="BH300" s="246">
        <f>IF(O300="sníž. přenesená",K300,0)</f>
        <v>0</v>
      </c>
      <c r="BI300" s="246">
        <f>IF(O300="nulová",K300,0)</f>
        <v>0</v>
      </c>
      <c r="BJ300" s="18" t="s">
        <v>82</v>
      </c>
      <c r="BK300" s="246">
        <f>ROUND(P300*H300,2)</f>
        <v>0</v>
      </c>
      <c r="BL300" s="18" t="s">
        <v>223</v>
      </c>
      <c r="BM300" s="245" t="s">
        <v>461</v>
      </c>
    </row>
    <row r="301" s="2" customFormat="1">
      <c r="A301" s="39"/>
      <c r="B301" s="40"/>
      <c r="C301" s="41"/>
      <c r="D301" s="247" t="s">
        <v>192</v>
      </c>
      <c r="E301" s="41"/>
      <c r="F301" s="248" t="s">
        <v>462</v>
      </c>
      <c r="G301" s="41"/>
      <c r="H301" s="41"/>
      <c r="I301" s="249"/>
      <c r="J301" s="249"/>
      <c r="K301" s="41"/>
      <c r="L301" s="41"/>
      <c r="M301" s="45"/>
      <c r="N301" s="250"/>
      <c r="O301" s="251"/>
      <c r="P301" s="92"/>
      <c r="Q301" s="92"/>
      <c r="R301" s="92"/>
      <c r="S301" s="92"/>
      <c r="T301" s="92"/>
      <c r="U301" s="92"/>
      <c r="V301" s="92"/>
      <c r="W301" s="92"/>
      <c r="X301" s="93"/>
      <c r="Y301" s="39"/>
      <c r="Z301" s="39"/>
      <c r="AA301" s="39"/>
      <c r="AB301" s="39"/>
      <c r="AC301" s="39"/>
      <c r="AD301" s="39"/>
      <c r="AE301" s="39"/>
      <c r="AT301" s="18" t="s">
        <v>192</v>
      </c>
      <c r="AU301" s="18" t="s">
        <v>84</v>
      </c>
    </row>
    <row r="302" s="2" customFormat="1">
      <c r="A302" s="39"/>
      <c r="B302" s="40"/>
      <c r="C302" s="41"/>
      <c r="D302" s="252" t="s">
        <v>194</v>
      </c>
      <c r="E302" s="41"/>
      <c r="F302" s="253" t="s">
        <v>463</v>
      </c>
      <c r="G302" s="41"/>
      <c r="H302" s="41"/>
      <c r="I302" s="249"/>
      <c r="J302" s="249"/>
      <c r="K302" s="41"/>
      <c r="L302" s="41"/>
      <c r="M302" s="45"/>
      <c r="N302" s="250"/>
      <c r="O302" s="251"/>
      <c r="P302" s="92"/>
      <c r="Q302" s="92"/>
      <c r="R302" s="92"/>
      <c r="S302" s="92"/>
      <c r="T302" s="92"/>
      <c r="U302" s="92"/>
      <c r="V302" s="92"/>
      <c r="W302" s="92"/>
      <c r="X302" s="93"/>
      <c r="Y302" s="39"/>
      <c r="Z302" s="39"/>
      <c r="AA302" s="39"/>
      <c r="AB302" s="39"/>
      <c r="AC302" s="39"/>
      <c r="AD302" s="39"/>
      <c r="AE302" s="39"/>
      <c r="AT302" s="18" t="s">
        <v>194</v>
      </c>
      <c r="AU302" s="18" t="s">
        <v>84</v>
      </c>
    </row>
    <row r="303" s="13" customFormat="1">
      <c r="A303" s="13"/>
      <c r="B303" s="254"/>
      <c r="C303" s="255"/>
      <c r="D303" s="247" t="s">
        <v>196</v>
      </c>
      <c r="E303" s="256" t="s">
        <v>1</v>
      </c>
      <c r="F303" s="257" t="s">
        <v>427</v>
      </c>
      <c r="G303" s="255"/>
      <c r="H303" s="258">
        <v>6</v>
      </c>
      <c r="I303" s="259"/>
      <c r="J303" s="259"/>
      <c r="K303" s="255"/>
      <c r="L303" s="255"/>
      <c r="M303" s="260"/>
      <c r="N303" s="261"/>
      <c r="O303" s="262"/>
      <c r="P303" s="262"/>
      <c r="Q303" s="262"/>
      <c r="R303" s="262"/>
      <c r="S303" s="262"/>
      <c r="T303" s="262"/>
      <c r="U303" s="262"/>
      <c r="V303" s="262"/>
      <c r="W303" s="262"/>
      <c r="X303" s="263"/>
      <c r="Y303" s="13"/>
      <c r="Z303" s="13"/>
      <c r="AA303" s="13"/>
      <c r="AB303" s="13"/>
      <c r="AC303" s="13"/>
      <c r="AD303" s="13"/>
      <c r="AE303" s="13"/>
      <c r="AT303" s="264" t="s">
        <v>196</v>
      </c>
      <c r="AU303" s="264" t="s">
        <v>84</v>
      </c>
      <c r="AV303" s="13" t="s">
        <v>84</v>
      </c>
      <c r="AW303" s="13" t="s">
        <v>5</v>
      </c>
      <c r="AX303" s="13" t="s">
        <v>82</v>
      </c>
      <c r="AY303" s="264" t="s">
        <v>182</v>
      </c>
    </row>
    <row r="304" s="2" customFormat="1" ht="24.15" customHeight="1">
      <c r="A304" s="39"/>
      <c r="B304" s="40"/>
      <c r="C304" s="286" t="s">
        <v>464</v>
      </c>
      <c r="D304" s="286" t="s">
        <v>290</v>
      </c>
      <c r="E304" s="287" t="s">
        <v>465</v>
      </c>
      <c r="F304" s="288" t="s">
        <v>466</v>
      </c>
      <c r="G304" s="289" t="s">
        <v>416</v>
      </c>
      <c r="H304" s="290">
        <v>6.1200000000000001</v>
      </c>
      <c r="I304" s="291"/>
      <c r="J304" s="292"/>
      <c r="K304" s="293">
        <f>ROUND(P304*H304,2)</f>
        <v>0</v>
      </c>
      <c r="L304" s="288" t="s">
        <v>189</v>
      </c>
      <c r="M304" s="294"/>
      <c r="N304" s="295" t="s">
        <v>1</v>
      </c>
      <c r="O304" s="241" t="s">
        <v>38</v>
      </c>
      <c r="P304" s="242">
        <f>I304+J304</f>
        <v>0</v>
      </c>
      <c r="Q304" s="242">
        <f>ROUND(I304*H304,2)</f>
        <v>0</v>
      </c>
      <c r="R304" s="242">
        <f>ROUND(J304*H304,2)</f>
        <v>0</v>
      </c>
      <c r="S304" s="92"/>
      <c r="T304" s="243">
        <f>S304*H304</f>
        <v>0</v>
      </c>
      <c r="U304" s="243">
        <v>0.00025000000000000001</v>
      </c>
      <c r="V304" s="243">
        <f>U304*H304</f>
        <v>0.0015300000000000001</v>
      </c>
      <c r="W304" s="243">
        <v>0</v>
      </c>
      <c r="X304" s="244">
        <f>W304*H304</f>
        <v>0</v>
      </c>
      <c r="Y304" s="39"/>
      <c r="Z304" s="39"/>
      <c r="AA304" s="39"/>
      <c r="AB304" s="39"/>
      <c r="AC304" s="39"/>
      <c r="AD304" s="39"/>
      <c r="AE304" s="39"/>
      <c r="AR304" s="245" t="s">
        <v>293</v>
      </c>
      <c r="AT304" s="245" t="s">
        <v>290</v>
      </c>
      <c r="AU304" s="245" t="s">
        <v>84</v>
      </c>
      <c r="AY304" s="18" t="s">
        <v>182</v>
      </c>
      <c r="BE304" s="246">
        <f>IF(O304="základní",K304,0)</f>
        <v>0</v>
      </c>
      <c r="BF304" s="246">
        <f>IF(O304="snížená",K304,0)</f>
        <v>0</v>
      </c>
      <c r="BG304" s="246">
        <f>IF(O304="zákl. přenesená",K304,0)</f>
        <v>0</v>
      </c>
      <c r="BH304" s="246">
        <f>IF(O304="sníž. přenesená",K304,0)</f>
        <v>0</v>
      </c>
      <c r="BI304" s="246">
        <f>IF(O304="nulová",K304,0)</f>
        <v>0</v>
      </c>
      <c r="BJ304" s="18" t="s">
        <v>82</v>
      </c>
      <c r="BK304" s="246">
        <f>ROUND(P304*H304,2)</f>
        <v>0</v>
      </c>
      <c r="BL304" s="18" t="s">
        <v>223</v>
      </c>
      <c r="BM304" s="245" t="s">
        <v>467</v>
      </c>
    </row>
    <row r="305" s="2" customFormat="1">
      <c r="A305" s="39"/>
      <c r="B305" s="40"/>
      <c r="C305" s="41"/>
      <c r="D305" s="247" t="s">
        <v>192</v>
      </c>
      <c r="E305" s="41"/>
      <c r="F305" s="248" t="s">
        <v>466</v>
      </c>
      <c r="G305" s="41"/>
      <c r="H305" s="41"/>
      <c r="I305" s="249"/>
      <c r="J305" s="249"/>
      <c r="K305" s="41"/>
      <c r="L305" s="41"/>
      <c r="M305" s="45"/>
      <c r="N305" s="250"/>
      <c r="O305" s="251"/>
      <c r="P305" s="92"/>
      <c r="Q305" s="92"/>
      <c r="R305" s="92"/>
      <c r="S305" s="92"/>
      <c r="T305" s="92"/>
      <c r="U305" s="92"/>
      <c r="V305" s="92"/>
      <c r="W305" s="92"/>
      <c r="X305" s="93"/>
      <c r="Y305" s="39"/>
      <c r="Z305" s="39"/>
      <c r="AA305" s="39"/>
      <c r="AB305" s="39"/>
      <c r="AC305" s="39"/>
      <c r="AD305" s="39"/>
      <c r="AE305" s="39"/>
      <c r="AT305" s="18" t="s">
        <v>192</v>
      </c>
      <c r="AU305" s="18" t="s">
        <v>84</v>
      </c>
    </row>
    <row r="306" s="13" customFormat="1">
      <c r="A306" s="13"/>
      <c r="B306" s="254"/>
      <c r="C306" s="255"/>
      <c r="D306" s="247" t="s">
        <v>196</v>
      </c>
      <c r="E306" s="255"/>
      <c r="F306" s="257" t="s">
        <v>468</v>
      </c>
      <c r="G306" s="255"/>
      <c r="H306" s="258">
        <v>6.1200000000000001</v>
      </c>
      <c r="I306" s="259"/>
      <c r="J306" s="259"/>
      <c r="K306" s="255"/>
      <c r="L306" s="255"/>
      <c r="M306" s="260"/>
      <c r="N306" s="261"/>
      <c r="O306" s="262"/>
      <c r="P306" s="262"/>
      <c r="Q306" s="262"/>
      <c r="R306" s="262"/>
      <c r="S306" s="262"/>
      <c r="T306" s="262"/>
      <c r="U306" s="262"/>
      <c r="V306" s="262"/>
      <c r="W306" s="262"/>
      <c r="X306" s="263"/>
      <c r="Y306" s="13"/>
      <c r="Z306" s="13"/>
      <c r="AA306" s="13"/>
      <c r="AB306" s="13"/>
      <c r="AC306" s="13"/>
      <c r="AD306" s="13"/>
      <c r="AE306" s="13"/>
      <c r="AT306" s="264" t="s">
        <v>196</v>
      </c>
      <c r="AU306" s="264" t="s">
        <v>84</v>
      </c>
      <c r="AV306" s="13" t="s">
        <v>84</v>
      </c>
      <c r="AW306" s="13" t="s">
        <v>4</v>
      </c>
      <c r="AX306" s="13" t="s">
        <v>82</v>
      </c>
      <c r="AY306" s="264" t="s">
        <v>182</v>
      </c>
    </row>
    <row r="307" s="2" customFormat="1" ht="24.15" customHeight="1">
      <c r="A307" s="39"/>
      <c r="B307" s="40"/>
      <c r="C307" s="233" t="s">
        <v>469</v>
      </c>
      <c r="D307" s="233" t="s">
        <v>185</v>
      </c>
      <c r="E307" s="234" t="s">
        <v>470</v>
      </c>
      <c r="F307" s="235" t="s">
        <v>471</v>
      </c>
      <c r="G307" s="236" t="s">
        <v>243</v>
      </c>
      <c r="H307" s="237">
        <v>2.2999999999999998</v>
      </c>
      <c r="I307" s="238"/>
      <c r="J307" s="238"/>
      <c r="K307" s="239">
        <f>ROUND(P307*H307,2)</f>
        <v>0</v>
      </c>
      <c r="L307" s="235" t="s">
        <v>189</v>
      </c>
      <c r="M307" s="45"/>
      <c r="N307" s="240" t="s">
        <v>1</v>
      </c>
      <c r="O307" s="241" t="s">
        <v>38</v>
      </c>
      <c r="P307" s="242">
        <f>I307+J307</f>
        <v>0</v>
      </c>
      <c r="Q307" s="242">
        <f>ROUND(I307*H307,2)</f>
        <v>0</v>
      </c>
      <c r="R307" s="242">
        <f>ROUND(J307*H307,2)</f>
        <v>0</v>
      </c>
      <c r="S307" s="92"/>
      <c r="T307" s="243">
        <f>S307*H307</f>
        <v>0</v>
      </c>
      <c r="U307" s="243">
        <v>0</v>
      </c>
      <c r="V307" s="243">
        <f>U307*H307</f>
        <v>0</v>
      </c>
      <c r="W307" s="243">
        <v>0</v>
      </c>
      <c r="X307" s="244">
        <f>W307*H307</f>
        <v>0</v>
      </c>
      <c r="Y307" s="39"/>
      <c r="Z307" s="39"/>
      <c r="AA307" s="39"/>
      <c r="AB307" s="39"/>
      <c r="AC307" s="39"/>
      <c r="AD307" s="39"/>
      <c r="AE307" s="39"/>
      <c r="AR307" s="245" t="s">
        <v>223</v>
      </c>
      <c r="AT307" s="245" t="s">
        <v>185</v>
      </c>
      <c r="AU307" s="245" t="s">
        <v>84</v>
      </c>
      <c r="AY307" s="18" t="s">
        <v>182</v>
      </c>
      <c r="BE307" s="246">
        <f>IF(O307="základní",K307,0)</f>
        <v>0</v>
      </c>
      <c r="BF307" s="246">
        <f>IF(O307="snížená",K307,0)</f>
        <v>0</v>
      </c>
      <c r="BG307" s="246">
        <f>IF(O307="zákl. přenesená",K307,0)</f>
        <v>0</v>
      </c>
      <c r="BH307" s="246">
        <f>IF(O307="sníž. přenesená",K307,0)</f>
        <v>0</v>
      </c>
      <c r="BI307" s="246">
        <f>IF(O307="nulová",K307,0)</f>
        <v>0</v>
      </c>
      <c r="BJ307" s="18" t="s">
        <v>82</v>
      </c>
      <c r="BK307" s="246">
        <f>ROUND(P307*H307,2)</f>
        <v>0</v>
      </c>
      <c r="BL307" s="18" t="s">
        <v>223</v>
      </c>
      <c r="BM307" s="245" t="s">
        <v>472</v>
      </c>
    </row>
    <row r="308" s="2" customFormat="1">
      <c r="A308" s="39"/>
      <c r="B308" s="40"/>
      <c r="C308" s="41"/>
      <c r="D308" s="247" t="s">
        <v>192</v>
      </c>
      <c r="E308" s="41"/>
      <c r="F308" s="248" t="s">
        <v>473</v>
      </c>
      <c r="G308" s="41"/>
      <c r="H308" s="41"/>
      <c r="I308" s="249"/>
      <c r="J308" s="249"/>
      <c r="K308" s="41"/>
      <c r="L308" s="41"/>
      <c r="M308" s="45"/>
      <c r="N308" s="250"/>
      <c r="O308" s="251"/>
      <c r="P308" s="92"/>
      <c r="Q308" s="92"/>
      <c r="R308" s="92"/>
      <c r="S308" s="92"/>
      <c r="T308" s="92"/>
      <c r="U308" s="92"/>
      <c r="V308" s="92"/>
      <c r="W308" s="92"/>
      <c r="X308" s="93"/>
      <c r="Y308" s="39"/>
      <c r="Z308" s="39"/>
      <c r="AA308" s="39"/>
      <c r="AB308" s="39"/>
      <c r="AC308" s="39"/>
      <c r="AD308" s="39"/>
      <c r="AE308" s="39"/>
      <c r="AT308" s="18" t="s">
        <v>192</v>
      </c>
      <c r="AU308" s="18" t="s">
        <v>84</v>
      </c>
    </row>
    <row r="309" s="2" customFormat="1">
      <c r="A309" s="39"/>
      <c r="B309" s="40"/>
      <c r="C309" s="41"/>
      <c r="D309" s="252" t="s">
        <v>194</v>
      </c>
      <c r="E309" s="41"/>
      <c r="F309" s="253" t="s">
        <v>474</v>
      </c>
      <c r="G309" s="41"/>
      <c r="H309" s="41"/>
      <c r="I309" s="249"/>
      <c r="J309" s="249"/>
      <c r="K309" s="41"/>
      <c r="L309" s="41"/>
      <c r="M309" s="45"/>
      <c r="N309" s="250"/>
      <c r="O309" s="251"/>
      <c r="P309" s="92"/>
      <c r="Q309" s="92"/>
      <c r="R309" s="92"/>
      <c r="S309" s="92"/>
      <c r="T309" s="92"/>
      <c r="U309" s="92"/>
      <c r="V309" s="92"/>
      <c r="W309" s="92"/>
      <c r="X309" s="93"/>
      <c r="Y309" s="39"/>
      <c r="Z309" s="39"/>
      <c r="AA309" s="39"/>
      <c r="AB309" s="39"/>
      <c r="AC309" s="39"/>
      <c r="AD309" s="39"/>
      <c r="AE309" s="39"/>
      <c r="AT309" s="18" t="s">
        <v>194</v>
      </c>
      <c r="AU309" s="18" t="s">
        <v>84</v>
      </c>
    </row>
    <row r="310" s="12" customFormat="1" ht="22.8" customHeight="1">
      <c r="A310" s="12"/>
      <c r="B310" s="216"/>
      <c r="C310" s="217"/>
      <c r="D310" s="218" t="s">
        <v>74</v>
      </c>
      <c r="E310" s="231" t="s">
        <v>475</v>
      </c>
      <c r="F310" s="231" t="s">
        <v>476</v>
      </c>
      <c r="G310" s="217"/>
      <c r="H310" s="217"/>
      <c r="I310" s="220"/>
      <c r="J310" s="220"/>
      <c r="K310" s="232">
        <f>BK310</f>
        <v>0</v>
      </c>
      <c r="L310" s="217"/>
      <c r="M310" s="222"/>
      <c r="N310" s="223"/>
      <c r="O310" s="224"/>
      <c r="P310" s="224"/>
      <c r="Q310" s="225">
        <f>SUM(Q311:Q332)</f>
        <v>0</v>
      </c>
      <c r="R310" s="225">
        <f>SUM(R311:R332)</f>
        <v>0</v>
      </c>
      <c r="S310" s="224"/>
      <c r="T310" s="226">
        <f>SUM(T311:T332)</f>
        <v>0</v>
      </c>
      <c r="U310" s="224"/>
      <c r="V310" s="226">
        <f>SUM(V311:V332)</f>
        <v>1.2362236199999999</v>
      </c>
      <c r="W310" s="224"/>
      <c r="X310" s="227">
        <f>SUM(X311:X332)</f>
        <v>0</v>
      </c>
      <c r="Y310" s="12"/>
      <c r="Z310" s="12"/>
      <c r="AA310" s="12"/>
      <c r="AB310" s="12"/>
      <c r="AC310" s="12"/>
      <c r="AD310" s="12"/>
      <c r="AE310" s="12"/>
      <c r="AR310" s="228" t="s">
        <v>84</v>
      </c>
      <c r="AT310" s="229" t="s">
        <v>74</v>
      </c>
      <c r="AU310" s="229" t="s">
        <v>82</v>
      </c>
      <c r="AY310" s="228" t="s">
        <v>182</v>
      </c>
      <c r="BK310" s="230">
        <f>SUM(BK311:BK332)</f>
        <v>0</v>
      </c>
    </row>
    <row r="311" s="2" customFormat="1" ht="24.15" customHeight="1">
      <c r="A311" s="39"/>
      <c r="B311" s="40"/>
      <c r="C311" s="233" t="s">
        <v>477</v>
      </c>
      <c r="D311" s="233" t="s">
        <v>185</v>
      </c>
      <c r="E311" s="234" t="s">
        <v>478</v>
      </c>
      <c r="F311" s="235" t="s">
        <v>479</v>
      </c>
      <c r="G311" s="236" t="s">
        <v>188</v>
      </c>
      <c r="H311" s="237">
        <v>74.370999999999995</v>
      </c>
      <c r="I311" s="238"/>
      <c r="J311" s="238"/>
      <c r="K311" s="239">
        <f>ROUND(P311*H311,2)</f>
        <v>0</v>
      </c>
      <c r="L311" s="235" t="s">
        <v>189</v>
      </c>
      <c r="M311" s="45"/>
      <c r="N311" s="240" t="s">
        <v>1</v>
      </c>
      <c r="O311" s="241" t="s">
        <v>38</v>
      </c>
      <c r="P311" s="242">
        <f>I311+J311</f>
        <v>0</v>
      </c>
      <c r="Q311" s="242">
        <f>ROUND(I311*H311,2)</f>
        <v>0</v>
      </c>
      <c r="R311" s="242">
        <f>ROUND(J311*H311,2)</f>
        <v>0</v>
      </c>
      <c r="S311" s="92"/>
      <c r="T311" s="243">
        <f>S311*H311</f>
        <v>0</v>
      </c>
      <c r="U311" s="243">
        <v>0.00029999999999999997</v>
      </c>
      <c r="V311" s="243">
        <f>U311*H311</f>
        <v>0.022311299999999996</v>
      </c>
      <c r="W311" s="243">
        <v>0</v>
      </c>
      <c r="X311" s="244">
        <f>W311*H311</f>
        <v>0</v>
      </c>
      <c r="Y311" s="39"/>
      <c r="Z311" s="39"/>
      <c r="AA311" s="39"/>
      <c r="AB311" s="39"/>
      <c r="AC311" s="39"/>
      <c r="AD311" s="39"/>
      <c r="AE311" s="39"/>
      <c r="AR311" s="245" t="s">
        <v>223</v>
      </c>
      <c r="AT311" s="245" t="s">
        <v>185</v>
      </c>
      <c r="AU311" s="245" t="s">
        <v>84</v>
      </c>
      <c r="AY311" s="18" t="s">
        <v>182</v>
      </c>
      <c r="BE311" s="246">
        <f>IF(O311="základní",K311,0)</f>
        <v>0</v>
      </c>
      <c r="BF311" s="246">
        <f>IF(O311="snížená",K311,0)</f>
        <v>0</v>
      </c>
      <c r="BG311" s="246">
        <f>IF(O311="zákl. přenesená",K311,0)</f>
        <v>0</v>
      </c>
      <c r="BH311" s="246">
        <f>IF(O311="sníž. přenesená",K311,0)</f>
        <v>0</v>
      </c>
      <c r="BI311" s="246">
        <f>IF(O311="nulová",K311,0)</f>
        <v>0</v>
      </c>
      <c r="BJ311" s="18" t="s">
        <v>82</v>
      </c>
      <c r="BK311" s="246">
        <f>ROUND(P311*H311,2)</f>
        <v>0</v>
      </c>
      <c r="BL311" s="18" t="s">
        <v>223</v>
      </c>
      <c r="BM311" s="245" t="s">
        <v>480</v>
      </c>
    </row>
    <row r="312" s="2" customFormat="1">
      <c r="A312" s="39"/>
      <c r="B312" s="40"/>
      <c r="C312" s="41"/>
      <c r="D312" s="247" t="s">
        <v>192</v>
      </c>
      <c r="E312" s="41"/>
      <c r="F312" s="248" t="s">
        <v>481</v>
      </c>
      <c r="G312" s="41"/>
      <c r="H312" s="41"/>
      <c r="I312" s="249"/>
      <c r="J312" s="249"/>
      <c r="K312" s="41"/>
      <c r="L312" s="41"/>
      <c r="M312" s="45"/>
      <c r="N312" s="250"/>
      <c r="O312" s="251"/>
      <c r="P312" s="92"/>
      <c r="Q312" s="92"/>
      <c r="R312" s="92"/>
      <c r="S312" s="92"/>
      <c r="T312" s="92"/>
      <c r="U312" s="92"/>
      <c r="V312" s="92"/>
      <c r="W312" s="92"/>
      <c r="X312" s="93"/>
      <c r="Y312" s="39"/>
      <c r="Z312" s="39"/>
      <c r="AA312" s="39"/>
      <c r="AB312" s="39"/>
      <c r="AC312" s="39"/>
      <c r="AD312" s="39"/>
      <c r="AE312" s="39"/>
      <c r="AT312" s="18" t="s">
        <v>192</v>
      </c>
      <c r="AU312" s="18" t="s">
        <v>84</v>
      </c>
    </row>
    <row r="313" s="2" customFormat="1">
      <c r="A313" s="39"/>
      <c r="B313" s="40"/>
      <c r="C313" s="41"/>
      <c r="D313" s="252" t="s">
        <v>194</v>
      </c>
      <c r="E313" s="41"/>
      <c r="F313" s="253" t="s">
        <v>482</v>
      </c>
      <c r="G313" s="41"/>
      <c r="H313" s="41"/>
      <c r="I313" s="249"/>
      <c r="J313" s="249"/>
      <c r="K313" s="41"/>
      <c r="L313" s="41"/>
      <c r="M313" s="45"/>
      <c r="N313" s="250"/>
      <c r="O313" s="251"/>
      <c r="P313" s="92"/>
      <c r="Q313" s="92"/>
      <c r="R313" s="92"/>
      <c r="S313" s="92"/>
      <c r="T313" s="92"/>
      <c r="U313" s="92"/>
      <c r="V313" s="92"/>
      <c r="W313" s="92"/>
      <c r="X313" s="93"/>
      <c r="Y313" s="39"/>
      <c r="Z313" s="39"/>
      <c r="AA313" s="39"/>
      <c r="AB313" s="39"/>
      <c r="AC313" s="39"/>
      <c r="AD313" s="39"/>
      <c r="AE313" s="39"/>
      <c r="AT313" s="18" t="s">
        <v>194</v>
      </c>
      <c r="AU313" s="18" t="s">
        <v>84</v>
      </c>
    </row>
    <row r="314" s="13" customFormat="1">
      <c r="A314" s="13"/>
      <c r="B314" s="254"/>
      <c r="C314" s="255"/>
      <c r="D314" s="247" t="s">
        <v>196</v>
      </c>
      <c r="E314" s="256" t="s">
        <v>1</v>
      </c>
      <c r="F314" s="257" t="s">
        <v>128</v>
      </c>
      <c r="G314" s="255"/>
      <c r="H314" s="258">
        <v>74.370999999999995</v>
      </c>
      <c r="I314" s="259"/>
      <c r="J314" s="259"/>
      <c r="K314" s="255"/>
      <c r="L314" s="255"/>
      <c r="M314" s="260"/>
      <c r="N314" s="261"/>
      <c r="O314" s="262"/>
      <c r="P314" s="262"/>
      <c r="Q314" s="262"/>
      <c r="R314" s="262"/>
      <c r="S314" s="262"/>
      <c r="T314" s="262"/>
      <c r="U314" s="262"/>
      <c r="V314" s="262"/>
      <c r="W314" s="262"/>
      <c r="X314" s="263"/>
      <c r="Y314" s="13"/>
      <c r="Z314" s="13"/>
      <c r="AA314" s="13"/>
      <c r="AB314" s="13"/>
      <c r="AC314" s="13"/>
      <c r="AD314" s="13"/>
      <c r="AE314" s="13"/>
      <c r="AT314" s="264" t="s">
        <v>196</v>
      </c>
      <c r="AU314" s="264" t="s">
        <v>84</v>
      </c>
      <c r="AV314" s="13" t="s">
        <v>84</v>
      </c>
      <c r="AW314" s="13" t="s">
        <v>5</v>
      </c>
      <c r="AX314" s="13" t="s">
        <v>82</v>
      </c>
      <c r="AY314" s="264" t="s">
        <v>182</v>
      </c>
    </row>
    <row r="315" s="2" customFormat="1">
      <c r="A315" s="39"/>
      <c r="B315" s="40"/>
      <c r="C315" s="233" t="s">
        <v>483</v>
      </c>
      <c r="D315" s="233" t="s">
        <v>185</v>
      </c>
      <c r="E315" s="234" t="s">
        <v>484</v>
      </c>
      <c r="F315" s="235" t="s">
        <v>485</v>
      </c>
      <c r="G315" s="236" t="s">
        <v>416</v>
      </c>
      <c r="H315" s="237">
        <v>78.090000000000003</v>
      </c>
      <c r="I315" s="238"/>
      <c r="J315" s="238"/>
      <c r="K315" s="239">
        <f>ROUND(P315*H315,2)</f>
        <v>0</v>
      </c>
      <c r="L315" s="235" t="s">
        <v>189</v>
      </c>
      <c r="M315" s="45"/>
      <c r="N315" s="240" t="s">
        <v>1</v>
      </c>
      <c r="O315" s="241" t="s">
        <v>38</v>
      </c>
      <c r="P315" s="242">
        <f>I315+J315</f>
        <v>0</v>
      </c>
      <c r="Q315" s="242">
        <f>ROUND(I315*H315,2)</f>
        <v>0</v>
      </c>
      <c r="R315" s="242">
        <f>ROUND(J315*H315,2)</f>
        <v>0</v>
      </c>
      <c r="S315" s="92"/>
      <c r="T315" s="243">
        <f>S315*H315</f>
        <v>0</v>
      </c>
      <c r="U315" s="243">
        <v>0.00020000000000000001</v>
      </c>
      <c r="V315" s="243">
        <f>U315*H315</f>
        <v>0.015618000000000002</v>
      </c>
      <c r="W315" s="243">
        <v>0</v>
      </c>
      <c r="X315" s="244">
        <f>W315*H315</f>
        <v>0</v>
      </c>
      <c r="Y315" s="39"/>
      <c r="Z315" s="39"/>
      <c r="AA315" s="39"/>
      <c r="AB315" s="39"/>
      <c r="AC315" s="39"/>
      <c r="AD315" s="39"/>
      <c r="AE315" s="39"/>
      <c r="AR315" s="245" t="s">
        <v>223</v>
      </c>
      <c r="AT315" s="245" t="s">
        <v>185</v>
      </c>
      <c r="AU315" s="245" t="s">
        <v>84</v>
      </c>
      <c r="AY315" s="18" t="s">
        <v>182</v>
      </c>
      <c r="BE315" s="246">
        <f>IF(O315="základní",K315,0)</f>
        <v>0</v>
      </c>
      <c r="BF315" s="246">
        <f>IF(O315="snížená",K315,0)</f>
        <v>0</v>
      </c>
      <c r="BG315" s="246">
        <f>IF(O315="zákl. přenesená",K315,0)</f>
        <v>0</v>
      </c>
      <c r="BH315" s="246">
        <f>IF(O315="sníž. přenesená",K315,0)</f>
        <v>0</v>
      </c>
      <c r="BI315" s="246">
        <f>IF(O315="nulová",K315,0)</f>
        <v>0</v>
      </c>
      <c r="BJ315" s="18" t="s">
        <v>82</v>
      </c>
      <c r="BK315" s="246">
        <f>ROUND(P315*H315,2)</f>
        <v>0</v>
      </c>
      <c r="BL315" s="18" t="s">
        <v>223</v>
      </c>
      <c r="BM315" s="245" t="s">
        <v>486</v>
      </c>
    </row>
    <row r="316" s="2" customFormat="1">
      <c r="A316" s="39"/>
      <c r="B316" s="40"/>
      <c r="C316" s="41"/>
      <c r="D316" s="247" t="s">
        <v>192</v>
      </c>
      <c r="E316" s="41"/>
      <c r="F316" s="248" t="s">
        <v>487</v>
      </c>
      <c r="G316" s="41"/>
      <c r="H316" s="41"/>
      <c r="I316" s="249"/>
      <c r="J316" s="249"/>
      <c r="K316" s="41"/>
      <c r="L316" s="41"/>
      <c r="M316" s="45"/>
      <c r="N316" s="250"/>
      <c r="O316" s="251"/>
      <c r="P316" s="92"/>
      <c r="Q316" s="92"/>
      <c r="R316" s="92"/>
      <c r="S316" s="92"/>
      <c r="T316" s="92"/>
      <c r="U316" s="92"/>
      <c r="V316" s="92"/>
      <c r="W316" s="92"/>
      <c r="X316" s="93"/>
      <c r="Y316" s="39"/>
      <c r="Z316" s="39"/>
      <c r="AA316" s="39"/>
      <c r="AB316" s="39"/>
      <c r="AC316" s="39"/>
      <c r="AD316" s="39"/>
      <c r="AE316" s="39"/>
      <c r="AT316" s="18" t="s">
        <v>192</v>
      </c>
      <c r="AU316" s="18" t="s">
        <v>84</v>
      </c>
    </row>
    <row r="317" s="2" customFormat="1">
      <c r="A317" s="39"/>
      <c r="B317" s="40"/>
      <c r="C317" s="41"/>
      <c r="D317" s="252" t="s">
        <v>194</v>
      </c>
      <c r="E317" s="41"/>
      <c r="F317" s="253" t="s">
        <v>488</v>
      </c>
      <c r="G317" s="41"/>
      <c r="H317" s="41"/>
      <c r="I317" s="249"/>
      <c r="J317" s="249"/>
      <c r="K317" s="41"/>
      <c r="L317" s="41"/>
      <c r="M317" s="45"/>
      <c r="N317" s="250"/>
      <c r="O317" s="251"/>
      <c r="P317" s="92"/>
      <c r="Q317" s="92"/>
      <c r="R317" s="92"/>
      <c r="S317" s="92"/>
      <c r="T317" s="92"/>
      <c r="U317" s="92"/>
      <c r="V317" s="92"/>
      <c r="W317" s="92"/>
      <c r="X317" s="93"/>
      <c r="Y317" s="39"/>
      <c r="Z317" s="39"/>
      <c r="AA317" s="39"/>
      <c r="AB317" s="39"/>
      <c r="AC317" s="39"/>
      <c r="AD317" s="39"/>
      <c r="AE317" s="39"/>
      <c r="AT317" s="18" t="s">
        <v>194</v>
      </c>
      <c r="AU317" s="18" t="s">
        <v>84</v>
      </c>
    </row>
    <row r="318" s="14" customFormat="1">
      <c r="A318" s="14"/>
      <c r="B318" s="265"/>
      <c r="C318" s="266"/>
      <c r="D318" s="247" t="s">
        <v>196</v>
      </c>
      <c r="E318" s="267" t="s">
        <v>1</v>
      </c>
      <c r="F318" s="268" t="s">
        <v>489</v>
      </c>
      <c r="G318" s="266"/>
      <c r="H318" s="267" t="s">
        <v>1</v>
      </c>
      <c r="I318" s="269"/>
      <c r="J318" s="269"/>
      <c r="K318" s="266"/>
      <c r="L318" s="266"/>
      <c r="M318" s="270"/>
      <c r="N318" s="271"/>
      <c r="O318" s="272"/>
      <c r="P318" s="272"/>
      <c r="Q318" s="272"/>
      <c r="R318" s="272"/>
      <c r="S318" s="272"/>
      <c r="T318" s="272"/>
      <c r="U318" s="272"/>
      <c r="V318" s="272"/>
      <c r="W318" s="272"/>
      <c r="X318" s="273"/>
      <c r="Y318" s="14"/>
      <c r="Z318" s="14"/>
      <c r="AA318" s="14"/>
      <c r="AB318" s="14"/>
      <c r="AC318" s="14"/>
      <c r="AD318" s="14"/>
      <c r="AE318" s="14"/>
      <c r="AT318" s="274" t="s">
        <v>196</v>
      </c>
      <c r="AU318" s="274" t="s">
        <v>84</v>
      </c>
      <c r="AV318" s="14" t="s">
        <v>82</v>
      </c>
      <c r="AW318" s="14" t="s">
        <v>5</v>
      </c>
      <c r="AX318" s="14" t="s">
        <v>75</v>
      </c>
      <c r="AY318" s="274" t="s">
        <v>182</v>
      </c>
    </row>
    <row r="319" s="13" customFormat="1">
      <c r="A319" s="13"/>
      <c r="B319" s="254"/>
      <c r="C319" s="255"/>
      <c r="D319" s="247" t="s">
        <v>196</v>
      </c>
      <c r="E319" s="256" t="s">
        <v>1</v>
      </c>
      <c r="F319" s="257" t="s">
        <v>490</v>
      </c>
      <c r="G319" s="255"/>
      <c r="H319" s="258">
        <v>78.090000000000003</v>
      </c>
      <c r="I319" s="259"/>
      <c r="J319" s="259"/>
      <c r="K319" s="255"/>
      <c r="L319" s="255"/>
      <c r="M319" s="260"/>
      <c r="N319" s="261"/>
      <c r="O319" s="262"/>
      <c r="P319" s="262"/>
      <c r="Q319" s="262"/>
      <c r="R319" s="262"/>
      <c r="S319" s="262"/>
      <c r="T319" s="262"/>
      <c r="U319" s="262"/>
      <c r="V319" s="262"/>
      <c r="W319" s="262"/>
      <c r="X319" s="263"/>
      <c r="Y319" s="13"/>
      <c r="Z319" s="13"/>
      <c r="AA319" s="13"/>
      <c r="AB319" s="13"/>
      <c r="AC319" s="13"/>
      <c r="AD319" s="13"/>
      <c r="AE319" s="13"/>
      <c r="AT319" s="264" t="s">
        <v>196</v>
      </c>
      <c r="AU319" s="264" t="s">
        <v>84</v>
      </c>
      <c r="AV319" s="13" t="s">
        <v>84</v>
      </c>
      <c r="AW319" s="13" t="s">
        <v>5</v>
      </c>
      <c r="AX319" s="13" t="s">
        <v>82</v>
      </c>
      <c r="AY319" s="264" t="s">
        <v>182</v>
      </c>
    </row>
    <row r="320" s="2" customFormat="1" ht="24.15" customHeight="1">
      <c r="A320" s="39"/>
      <c r="B320" s="40"/>
      <c r="C320" s="286" t="s">
        <v>491</v>
      </c>
      <c r="D320" s="286" t="s">
        <v>290</v>
      </c>
      <c r="E320" s="287" t="s">
        <v>492</v>
      </c>
      <c r="F320" s="288" t="s">
        <v>493</v>
      </c>
      <c r="G320" s="289" t="s">
        <v>416</v>
      </c>
      <c r="H320" s="290">
        <v>85.899000000000001</v>
      </c>
      <c r="I320" s="291"/>
      <c r="J320" s="292"/>
      <c r="K320" s="293">
        <f>ROUND(P320*H320,2)</f>
        <v>0</v>
      </c>
      <c r="L320" s="288" t="s">
        <v>189</v>
      </c>
      <c r="M320" s="294"/>
      <c r="N320" s="295" t="s">
        <v>1</v>
      </c>
      <c r="O320" s="241" t="s">
        <v>38</v>
      </c>
      <c r="P320" s="242">
        <f>I320+J320</f>
        <v>0</v>
      </c>
      <c r="Q320" s="242">
        <f>ROUND(I320*H320,2)</f>
        <v>0</v>
      </c>
      <c r="R320" s="242">
        <f>ROUND(J320*H320,2)</f>
        <v>0</v>
      </c>
      <c r="S320" s="92"/>
      <c r="T320" s="243">
        <f>S320*H320</f>
        <v>0</v>
      </c>
      <c r="U320" s="243">
        <v>8.0000000000000007E-05</v>
      </c>
      <c r="V320" s="243">
        <f>U320*H320</f>
        <v>0.006871920000000001</v>
      </c>
      <c r="W320" s="243">
        <v>0</v>
      </c>
      <c r="X320" s="244">
        <f>W320*H320</f>
        <v>0</v>
      </c>
      <c r="Y320" s="39"/>
      <c r="Z320" s="39"/>
      <c r="AA320" s="39"/>
      <c r="AB320" s="39"/>
      <c r="AC320" s="39"/>
      <c r="AD320" s="39"/>
      <c r="AE320" s="39"/>
      <c r="AR320" s="245" t="s">
        <v>293</v>
      </c>
      <c r="AT320" s="245" t="s">
        <v>290</v>
      </c>
      <c r="AU320" s="245" t="s">
        <v>84</v>
      </c>
      <c r="AY320" s="18" t="s">
        <v>182</v>
      </c>
      <c r="BE320" s="246">
        <f>IF(O320="základní",K320,0)</f>
        <v>0</v>
      </c>
      <c r="BF320" s="246">
        <f>IF(O320="snížená",K320,0)</f>
        <v>0</v>
      </c>
      <c r="BG320" s="246">
        <f>IF(O320="zákl. přenesená",K320,0)</f>
        <v>0</v>
      </c>
      <c r="BH320" s="246">
        <f>IF(O320="sníž. přenesená",K320,0)</f>
        <v>0</v>
      </c>
      <c r="BI320" s="246">
        <f>IF(O320="nulová",K320,0)</f>
        <v>0</v>
      </c>
      <c r="BJ320" s="18" t="s">
        <v>82</v>
      </c>
      <c r="BK320" s="246">
        <f>ROUND(P320*H320,2)</f>
        <v>0</v>
      </c>
      <c r="BL320" s="18" t="s">
        <v>223</v>
      </c>
      <c r="BM320" s="245" t="s">
        <v>494</v>
      </c>
    </row>
    <row r="321" s="2" customFormat="1">
      <c r="A321" s="39"/>
      <c r="B321" s="40"/>
      <c r="C321" s="41"/>
      <c r="D321" s="247" t="s">
        <v>192</v>
      </c>
      <c r="E321" s="41"/>
      <c r="F321" s="248" t="s">
        <v>493</v>
      </c>
      <c r="G321" s="41"/>
      <c r="H321" s="41"/>
      <c r="I321" s="249"/>
      <c r="J321" s="249"/>
      <c r="K321" s="41"/>
      <c r="L321" s="41"/>
      <c r="M321" s="45"/>
      <c r="N321" s="250"/>
      <c r="O321" s="251"/>
      <c r="P321" s="92"/>
      <c r="Q321" s="92"/>
      <c r="R321" s="92"/>
      <c r="S321" s="92"/>
      <c r="T321" s="92"/>
      <c r="U321" s="92"/>
      <c r="V321" s="92"/>
      <c r="W321" s="92"/>
      <c r="X321" s="93"/>
      <c r="Y321" s="39"/>
      <c r="Z321" s="39"/>
      <c r="AA321" s="39"/>
      <c r="AB321" s="39"/>
      <c r="AC321" s="39"/>
      <c r="AD321" s="39"/>
      <c r="AE321" s="39"/>
      <c r="AT321" s="18" t="s">
        <v>192</v>
      </c>
      <c r="AU321" s="18" t="s">
        <v>84</v>
      </c>
    </row>
    <row r="322" s="13" customFormat="1">
      <c r="A322" s="13"/>
      <c r="B322" s="254"/>
      <c r="C322" s="255"/>
      <c r="D322" s="247" t="s">
        <v>196</v>
      </c>
      <c r="E322" s="255"/>
      <c r="F322" s="257" t="s">
        <v>495</v>
      </c>
      <c r="G322" s="255"/>
      <c r="H322" s="258">
        <v>85.899000000000001</v>
      </c>
      <c r="I322" s="259"/>
      <c r="J322" s="259"/>
      <c r="K322" s="255"/>
      <c r="L322" s="255"/>
      <c r="M322" s="260"/>
      <c r="N322" s="261"/>
      <c r="O322" s="262"/>
      <c r="P322" s="262"/>
      <c r="Q322" s="262"/>
      <c r="R322" s="262"/>
      <c r="S322" s="262"/>
      <c r="T322" s="262"/>
      <c r="U322" s="262"/>
      <c r="V322" s="262"/>
      <c r="W322" s="262"/>
      <c r="X322" s="263"/>
      <c r="Y322" s="13"/>
      <c r="Z322" s="13"/>
      <c r="AA322" s="13"/>
      <c r="AB322" s="13"/>
      <c r="AC322" s="13"/>
      <c r="AD322" s="13"/>
      <c r="AE322" s="13"/>
      <c r="AT322" s="264" t="s">
        <v>196</v>
      </c>
      <c r="AU322" s="264" t="s">
        <v>84</v>
      </c>
      <c r="AV322" s="13" t="s">
        <v>84</v>
      </c>
      <c r="AW322" s="13" t="s">
        <v>4</v>
      </c>
      <c r="AX322" s="13" t="s">
        <v>82</v>
      </c>
      <c r="AY322" s="264" t="s">
        <v>182</v>
      </c>
    </row>
    <row r="323" s="2" customFormat="1" ht="33" customHeight="1">
      <c r="A323" s="39"/>
      <c r="B323" s="40"/>
      <c r="C323" s="233" t="s">
        <v>496</v>
      </c>
      <c r="D323" s="233" t="s">
        <v>185</v>
      </c>
      <c r="E323" s="234" t="s">
        <v>497</v>
      </c>
      <c r="F323" s="235" t="s">
        <v>498</v>
      </c>
      <c r="G323" s="236" t="s">
        <v>188</v>
      </c>
      <c r="H323" s="237">
        <v>74.370999999999995</v>
      </c>
      <c r="I323" s="238"/>
      <c r="J323" s="238"/>
      <c r="K323" s="239">
        <f>ROUND(P323*H323,2)</f>
        <v>0</v>
      </c>
      <c r="L323" s="235" t="s">
        <v>189</v>
      </c>
      <c r="M323" s="45"/>
      <c r="N323" s="240" t="s">
        <v>1</v>
      </c>
      <c r="O323" s="241" t="s">
        <v>38</v>
      </c>
      <c r="P323" s="242">
        <f>I323+J323</f>
        <v>0</v>
      </c>
      <c r="Q323" s="242">
        <f>ROUND(I323*H323,2)</f>
        <v>0</v>
      </c>
      <c r="R323" s="242">
        <f>ROUND(J323*H323,2)</f>
        <v>0</v>
      </c>
      <c r="S323" s="92"/>
      <c r="T323" s="243">
        <f>S323*H323</f>
        <v>0</v>
      </c>
      <c r="U323" s="243">
        <v>0.0047999999999999996</v>
      </c>
      <c r="V323" s="243">
        <f>U323*H323</f>
        <v>0.35698079999999993</v>
      </c>
      <c r="W323" s="243">
        <v>0</v>
      </c>
      <c r="X323" s="244">
        <f>W323*H323</f>
        <v>0</v>
      </c>
      <c r="Y323" s="39"/>
      <c r="Z323" s="39"/>
      <c r="AA323" s="39"/>
      <c r="AB323" s="39"/>
      <c r="AC323" s="39"/>
      <c r="AD323" s="39"/>
      <c r="AE323" s="39"/>
      <c r="AR323" s="245" t="s">
        <v>223</v>
      </c>
      <c r="AT323" s="245" t="s">
        <v>185</v>
      </c>
      <c r="AU323" s="245" t="s">
        <v>84</v>
      </c>
      <c r="AY323" s="18" t="s">
        <v>182</v>
      </c>
      <c r="BE323" s="246">
        <f>IF(O323="základní",K323,0)</f>
        <v>0</v>
      </c>
      <c r="BF323" s="246">
        <f>IF(O323="snížená",K323,0)</f>
        <v>0</v>
      </c>
      <c r="BG323" s="246">
        <f>IF(O323="zákl. přenesená",K323,0)</f>
        <v>0</v>
      </c>
      <c r="BH323" s="246">
        <f>IF(O323="sníž. přenesená",K323,0)</f>
        <v>0</v>
      </c>
      <c r="BI323" s="246">
        <f>IF(O323="nulová",K323,0)</f>
        <v>0</v>
      </c>
      <c r="BJ323" s="18" t="s">
        <v>82</v>
      </c>
      <c r="BK323" s="246">
        <f>ROUND(P323*H323,2)</f>
        <v>0</v>
      </c>
      <c r="BL323" s="18" t="s">
        <v>223</v>
      </c>
      <c r="BM323" s="245" t="s">
        <v>499</v>
      </c>
    </row>
    <row r="324" s="2" customFormat="1">
      <c r="A324" s="39"/>
      <c r="B324" s="40"/>
      <c r="C324" s="41"/>
      <c r="D324" s="247" t="s">
        <v>192</v>
      </c>
      <c r="E324" s="41"/>
      <c r="F324" s="248" t="s">
        <v>500</v>
      </c>
      <c r="G324" s="41"/>
      <c r="H324" s="41"/>
      <c r="I324" s="249"/>
      <c r="J324" s="249"/>
      <c r="K324" s="41"/>
      <c r="L324" s="41"/>
      <c r="M324" s="45"/>
      <c r="N324" s="250"/>
      <c r="O324" s="251"/>
      <c r="P324" s="92"/>
      <c r="Q324" s="92"/>
      <c r="R324" s="92"/>
      <c r="S324" s="92"/>
      <c r="T324" s="92"/>
      <c r="U324" s="92"/>
      <c r="V324" s="92"/>
      <c r="W324" s="92"/>
      <c r="X324" s="93"/>
      <c r="Y324" s="39"/>
      <c r="Z324" s="39"/>
      <c r="AA324" s="39"/>
      <c r="AB324" s="39"/>
      <c r="AC324" s="39"/>
      <c r="AD324" s="39"/>
      <c r="AE324" s="39"/>
      <c r="AT324" s="18" t="s">
        <v>192</v>
      </c>
      <c r="AU324" s="18" t="s">
        <v>84</v>
      </c>
    </row>
    <row r="325" s="2" customFormat="1">
      <c r="A325" s="39"/>
      <c r="B325" s="40"/>
      <c r="C325" s="41"/>
      <c r="D325" s="252" t="s">
        <v>194</v>
      </c>
      <c r="E325" s="41"/>
      <c r="F325" s="253" t="s">
        <v>501</v>
      </c>
      <c r="G325" s="41"/>
      <c r="H325" s="41"/>
      <c r="I325" s="249"/>
      <c r="J325" s="249"/>
      <c r="K325" s="41"/>
      <c r="L325" s="41"/>
      <c r="M325" s="45"/>
      <c r="N325" s="250"/>
      <c r="O325" s="251"/>
      <c r="P325" s="92"/>
      <c r="Q325" s="92"/>
      <c r="R325" s="92"/>
      <c r="S325" s="92"/>
      <c r="T325" s="92"/>
      <c r="U325" s="92"/>
      <c r="V325" s="92"/>
      <c r="W325" s="92"/>
      <c r="X325" s="93"/>
      <c r="Y325" s="39"/>
      <c r="Z325" s="39"/>
      <c r="AA325" s="39"/>
      <c r="AB325" s="39"/>
      <c r="AC325" s="39"/>
      <c r="AD325" s="39"/>
      <c r="AE325" s="39"/>
      <c r="AT325" s="18" t="s">
        <v>194</v>
      </c>
      <c r="AU325" s="18" t="s">
        <v>84</v>
      </c>
    </row>
    <row r="326" s="13" customFormat="1">
      <c r="A326" s="13"/>
      <c r="B326" s="254"/>
      <c r="C326" s="255"/>
      <c r="D326" s="247" t="s">
        <v>196</v>
      </c>
      <c r="E326" s="256" t="s">
        <v>1</v>
      </c>
      <c r="F326" s="257" t="s">
        <v>128</v>
      </c>
      <c r="G326" s="255"/>
      <c r="H326" s="258">
        <v>74.370999999999995</v>
      </c>
      <c r="I326" s="259"/>
      <c r="J326" s="259"/>
      <c r="K326" s="255"/>
      <c r="L326" s="255"/>
      <c r="M326" s="260"/>
      <c r="N326" s="261"/>
      <c r="O326" s="262"/>
      <c r="P326" s="262"/>
      <c r="Q326" s="262"/>
      <c r="R326" s="262"/>
      <c r="S326" s="262"/>
      <c r="T326" s="262"/>
      <c r="U326" s="262"/>
      <c r="V326" s="262"/>
      <c r="W326" s="262"/>
      <c r="X326" s="263"/>
      <c r="Y326" s="13"/>
      <c r="Z326" s="13"/>
      <c r="AA326" s="13"/>
      <c r="AB326" s="13"/>
      <c r="AC326" s="13"/>
      <c r="AD326" s="13"/>
      <c r="AE326" s="13"/>
      <c r="AT326" s="264" t="s">
        <v>196</v>
      </c>
      <c r="AU326" s="264" t="s">
        <v>84</v>
      </c>
      <c r="AV326" s="13" t="s">
        <v>84</v>
      </c>
      <c r="AW326" s="13" t="s">
        <v>5</v>
      </c>
      <c r="AX326" s="13" t="s">
        <v>82</v>
      </c>
      <c r="AY326" s="264" t="s">
        <v>182</v>
      </c>
    </row>
    <row r="327" s="2" customFormat="1" ht="24.15" customHeight="1">
      <c r="A327" s="39"/>
      <c r="B327" s="40"/>
      <c r="C327" s="286" t="s">
        <v>502</v>
      </c>
      <c r="D327" s="286" t="s">
        <v>290</v>
      </c>
      <c r="E327" s="287" t="s">
        <v>503</v>
      </c>
      <c r="F327" s="288" t="s">
        <v>504</v>
      </c>
      <c r="G327" s="289" t="s">
        <v>188</v>
      </c>
      <c r="H327" s="290">
        <v>81.808000000000007</v>
      </c>
      <c r="I327" s="291"/>
      <c r="J327" s="292"/>
      <c r="K327" s="293">
        <f>ROUND(P327*H327,2)</f>
        <v>0</v>
      </c>
      <c r="L327" s="288" t="s">
        <v>189</v>
      </c>
      <c r="M327" s="294"/>
      <c r="N327" s="295" t="s">
        <v>1</v>
      </c>
      <c r="O327" s="241" t="s">
        <v>38</v>
      </c>
      <c r="P327" s="242">
        <f>I327+J327</f>
        <v>0</v>
      </c>
      <c r="Q327" s="242">
        <f>ROUND(I327*H327,2)</f>
        <v>0</v>
      </c>
      <c r="R327" s="242">
        <f>ROUND(J327*H327,2)</f>
        <v>0</v>
      </c>
      <c r="S327" s="92"/>
      <c r="T327" s="243">
        <f>S327*H327</f>
        <v>0</v>
      </c>
      <c r="U327" s="243">
        <v>0.010200000000000001</v>
      </c>
      <c r="V327" s="243">
        <f>U327*H327</f>
        <v>0.83444160000000012</v>
      </c>
      <c r="W327" s="243">
        <v>0</v>
      </c>
      <c r="X327" s="244">
        <f>W327*H327</f>
        <v>0</v>
      </c>
      <c r="Y327" s="39"/>
      <c r="Z327" s="39"/>
      <c r="AA327" s="39"/>
      <c r="AB327" s="39"/>
      <c r="AC327" s="39"/>
      <c r="AD327" s="39"/>
      <c r="AE327" s="39"/>
      <c r="AR327" s="245" t="s">
        <v>293</v>
      </c>
      <c r="AT327" s="245" t="s">
        <v>290</v>
      </c>
      <c r="AU327" s="245" t="s">
        <v>84</v>
      </c>
      <c r="AY327" s="18" t="s">
        <v>182</v>
      </c>
      <c r="BE327" s="246">
        <f>IF(O327="základní",K327,0)</f>
        <v>0</v>
      </c>
      <c r="BF327" s="246">
        <f>IF(O327="snížená",K327,0)</f>
        <v>0</v>
      </c>
      <c r="BG327" s="246">
        <f>IF(O327="zákl. přenesená",K327,0)</f>
        <v>0</v>
      </c>
      <c r="BH327" s="246">
        <f>IF(O327="sníž. přenesená",K327,0)</f>
        <v>0</v>
      </c>
      <c r="BI327" s="246">
        <f>IF(O327="nulová",K327,0)</f>
        <v>0</v>
      </c>
      <c r="BJ327" s="18" t="s">
        <v>82</v>
      </c>
      <c r="BK327" s="246">
        <f>ROUND(P327*H327,2)</f>
        <v>0</v>
      </c>
      <c r="BL327" s="18" t="s">
        <v>223</v>
      </c>
      <c r="BM327" s="245" t="s">
        <v>505</v>
      </c>
    </row>
    <row r="328" s="2" customFormat="1">
      <c r="A328" s="39"/>
      <c r="B328" s="40"/>
      <c r="C328" s="41"/>
      <c r="D328" s="247" t="s">
        <v>192</v>
      </c>
      <c r="E328" s="41"/>
      <c r="F328" s="248" t="s">
        <v>504</v>
      </c>
      <c r="G328" s="41"/>
      <c r="H328" s="41"/>
      <c r="I328" s="249"/>
      <c r="J328" s="249"/>
      <c r="K328" s="41"/>
      <c r="L328" s="41"/>
      <c r="M328" s="45"/>
      <c r="N328" s="250"/>
      <c r="O328" s="251"/>
      <c r="P328" s="92"/>
      <c r="Q328" s="92"/>
      <c r="R328" s="92"/>
      <c r="S328" s="92"/>
      <c r="T328" s="92"/>
      <c r="U328" s="92"/>
      <c r="V328" s="92"/>
      <c r="W328" s="92"/>
      <c r="X328" s="93"/>
      <c r="Y328" s="39"/>
      <c r="Z328" s="39"/>
      <c r="AA328" s="39"/>
      <c r="AB328" s="39"/>
      <c r="AC328" s="39"/>
      <c r="AD328" s="39"/>
      <c r="AE328" s="39"/>
      <c r="AT328" s="18" t="s">
        <v>192</v>
      </c>
      <c r="AU328" s="18" t="s">
        <v>84</v>
      </c>
    </row>
    <row r="329" s="13" customFormat="1">
      <c r="A329" s="13"/>
      <c r="B329" s="254"/>
      <c r="C329" s="255"/>
      <c r="D329" s="247" t="s">
        <v>196</v>
      </c>
      <c r="E329" s="255"/>
      <c r="F329" s="257" t="s">
        <v>506</v>
      </c>
      <c r="G329" s="255"/>
      <c r="H329" s="258">
        <v>81.808000000000007</v>
      </c>
      <c r="I329" s="259"/>
      <c r="J329" s="259"/>
      <c r="K329" s="255"/>
      <c r="L329" s="255"/>
      <c r="M329" s="260"/>
      <c r="N329" s="261"/>
      <c r="O329" s="262"/>
      <c r="P329" s="262"/>
      <c r="Q329" s="262"/>
      <c r="R329" s="262"/>
      <c r="S329" s="262"/>
      <c r="T329" s="262"/>
      <c r="U329" s="262"/>
      <c r="V329" s="262"/>
      <c r="W329" s="262"/>
      <c r="X329" s="263"/>
      <c r="Y329" s="13"/>
      <c r="Z329" s="13"/>
      <c r="AA329" s="13"/>
      <c r="AB329" s="13"/>
      <c r="AC329" s="13"/>
      <c r="AD329" s="13"/>
      <c r="AE329" s="13"/>
      <c r="AT329" s="264" t="s">
        <v>196</v>
      </c>
      <c r="AU329" s="264" t="s">
        <v>84</v>
      </c>
      <c r="AV329" s="13" t="s">
        <v>84</v>
      </c>
      <c r="AW329" s="13" t="s">
        <v>4</v>
      </c>
      <c r="AX329" s="13" t="s">
        <v>82</v>
      </c>
      <c r="AY329" s="264" t="s">
        <v>182</v>
      </c>
    </row>
    <row r="330" s="2" customFormat="1" ht="24.15" customHeight="1">
      <c r="A330" s="39"/>
      <c r="B330" s="40"/>
      <c r="C330" s="233" t="s">
        <v>507</v>
      </c>
      <c r="D330" s="233" t="s">
        <v>185</v>
      </c>
      <c r="E330" s="234" t="s">
        <v>508</v>
      </c>
      <c r="F330" s="235" t="s">
        <v>509</v>
      </c>
      <c r="G330" s="236" t="s">
        <v>243</v>
      </c>
      <c r="H330" s="237">
        <v>1.236</v>
      </c>
      <c r="I330" s="238"/>
      <c r="J330" s="238"/>
      <c r="K330" s="239">
        <f>ROUND(P330*H330,2)</f>
        <v>0</v>
      </c>
      <c r="L330" s="235" t="s">
        <v>189</v>
      </c>
      <c r="M330" s="45"/>
      <c r="N330" s="240" t="s">
        <v>1</v>
      </c>
      <c r="O330" s="241" t="s">
        <v>38</v>
      </c>
      <c r="P330" s="242">
        <f>I330+J330</f>
        <v>0</v>
      </c>
      <c r="Q330" s="242">
        <f>ROUND(I330*H330,2)</f>
        <v>0</v>
      </c>
      <c r="R330" s="242">
        <f>ROUND(J330*H330,2)</f>
        <v>0</v>
      </c>
      <c r="S330" s="92"/>
      <c r="T330" s="243">
        <f>S330*H330</f>
        <v>0</v>
      </c>
      <c r="U330" s="243">
        <v>0</v>
      </c>
      <c r="V330" s="243">
        <f>U330*H330</f>
        <v>0</v>
      </c>
      <c r="W330" s="243">
        <v>0</v>
      </c>
      <c r="X330" s="244">
        <f>W330*H330</f>
        <v>0</v>
      </c>
      <c r="Y330" s="39"/>
      <c r="Z330" s="39"/>
      <c r="AA330" s="39"/>
      <c r="AB330" s="39"/>
      <c r="AC330" s="39"/>
      <c r="AD330" s="39"/>
      <c r="AE330" s="39"/>
      <c r="AR330" s="245" t="s">
        <v>223</v>
      </c>
      <c r="AT330" s="245" t="s">
        <v>185</v>
      </c>
      <c r="AU330" s="245" t="s">
        <v>84</v>
      </c>
      <c r="AY330" s="18" t="s">
        <v>182</v>
      </c>
      <c r="BE330" s="246">
        <f>IF(O330="základní",K330,0)</f>
        <v>0</v>
      </c>
      <c r="BF330" s="246">
        <f>IF(O330="snížená",K330,0)</f>
        <v>0</v>
      </c>
      <c r="BG330" s="246">
        <f>IF(O330="zákl. přenesená",K330,0)</f>
        <v>0</v>
      </c>
      <c r="BH330" s="246">
        <f>IF(O330="sníž. přenesená",K330,0)</f>
        <v>0</v>
      </c>
      <c r="BI330" s="246">
        <f>IF(O330="nulová",K330,0)</f>
        <v>0</v>
      </c>
      <c r="BJ330" s="18" t="s">
        <v>82</v>
      </c>
      <c r="BK330" s="246">
        <f>ROUND(P330*H330,2)</f>
        <v>0</v>
      </c>
      <c r="BL330" s="18" t="s">
        <v>223</v>
      </c>
      <c r="BM330" s="245" t="s">
        <v>510</v>
      </c>
    </row>
    <row r="331" s="2" customFormat="1">
      <c r="A331" s="39"/>
      <c r="B331" s="40"/>
      <c r="C331" s="41"/>
      <c r="D331" s="247" t="s">
        <v>192</v>
      </c>
      <c r="E331" s="41"/>
      <c r="F331" s="248" t="s">
        <v>511</v>
      </c>
      <c r="G331" s="41"/>
      <c r="H331" s="41"/>
      <c r="I331" s="249"/>
      <c r="J331" s="249"/>
      <c r="K331" s="41"/>
      <c r="L331" s="41"/>
      <c r="M331" s="45"/>
      <c r="N331" s="250"/>
      <c r="O331" s="251"/>
      <c r="P331" s="92"/>
      <c r="Q331" s="92"/>
      <c r="R331" s="92"/>
      <c r="S331" s="92"/>
      <c r="T331" s="92"/>
      <c r="U331" s="92"/>
      <c r="V331" s="92"/>
      <c r="W331" s="92"/>
      <c r="X331" s="93"/>
      <c r="Y331" s="39"/>
      <c r="Z331" s="39"/>
      <c r="AA331" s="39"/>
      <c r="AB331" s="39"/>
      <c r="AC331" s="39"/>
      <c r="AD331" s="39"/>
      <c r="AE331" s="39"/>
      <c r="AT331" s="18" t="s">
        <v>192</v>
      </c>
      <c r="AU331" s="18" t="s">
        <v>84</v>
      </c>
    </row>
    <row r="332" s="2" customFormat="1">
      <c r="A332" s="39"/>
      <c r="B332" s="40"/>
      <c r="C332" s="41"/>
      <c r="D332" s="252" t="s">
        <v>194</v>
      </c>
      <c r="E332" s="41"/>
      <c r="F332" s="253" t="s">
        <v>512</v>
      </c>
      <c r="G332" s="41"/>
      <c r="H332" s="41"/>
      <c r="I332" s="249"/>
      <c r="J332" s="249"/>
      <c r="K332" s="41"/>
      <c r="L332" s="41"/>
      <c r="M332" s="45"/>
      <c r="N332" s="250"/>
      <c r="O332" s="251"/>
      <c r="P332" s="92"/>
      <c r="Q332" s="92"/>
      <c r="R332" s="92"/>
      <c r="S332" s="92"/>
      <c r="T332" s="92"/>
      <c r="U332" s="92"/>
      <c r="V332" s="92"/>
      <c r="W332" s="92"/>
      <c r="X332" s="93"/>
      <c r="Y332" s="39"/>
      <c r="Z332" s="39"/>
      <c r="AA332" s="39"/>
      <c r="AB332" s="39"/>
      <c r="AC332" s="39"/>
      <c r="AD332" s="39"/>
      <c r="AE332" s="39"/>
      <c r="AT332" s="18" t="s">
        <v>194</v>
      </c>
      <c r="AU332" s="18" t="s">
        <v>84</v>
      </c>
    </row>
    <row r="333" s="12" customFormat="1" ht="22.8" customHeight="1">
      <c r="A333" s="12"/>
      <c r="B333" s="216"/>
      <c r="C333" s="217"/>
      <c r="D333" s="218" t="s">
        <v>74</v>
      </c>
      <c r="E333" s="231" t="s">
        <v>513</v>
      </c>
      <c r="F333" s="231" t="s">
        <v>514</v>
      </c>
      <c r="G333" s="217"/>
      <c r="H333" s="217"/>
      <c r="I333" s="220"/>
      <c r="J333" s="220"/>
      <c r="K333" s="232">
        <f>BK333</f>
        <v>0</v>
      </c>
      <c r="L333" s="217"/>
      <c r="M333" s="222"/>
      <c r="N333" s="223"/>
      <c r="O333" s="224"/>
      <c r="P333" s="224"/>
      <c r="Q333" s="225">
        <f>SUM(Q334:Q377)</f>
        <v>0</v>
      </c>
      <c r="R333" s="225">
        <f>SUM(R334:R377)</f>
        <v>0</v>
      </c>
      <c r="S333" s="224"/>
      <c r="T333" s="226">
        <f>SUM(T334:T377)</f>
        <v>0</v>
      </c>
      <c r="U333" s="224"/>
      <c r="V333" s="226">
        <f>SUM(V334:V377)</f>
        <v>0.063722689999999998</v>
      </c>
      <c r="W333" s="224"/>
      <c r="X333" s="227">
        <f>SUM(X334:X377)</f>
        <v>0</v>
      </c>
      <c r="Y333" s="12"/>
      <c r="Z333" s="12"/>
      <c r="AA333" s="12"/>
      <c r="AB333" s="12"/>
      <c r="AC333" s="12"/>
      <c r="AD333" s="12"/>
      <c r="AE333" s="12"/>
      <c r="AR333" s="228" t="s">
        <v>84</v>
      </c>
      <c r="AT333" s="229" t="s">
        <v>74</v>
      </c>
      <c r="AU333" s="229" t="s">
        <v>82</v>
      </c>
      <c r="AY333" s="228" t="s">
        <v>182</v>
      </c>
      <c r="BK333" s="230">
        <f>SUM(BK334:BK377)</f>
        <v>0</v>
      </c>
    </row>
    <row r="334" s="2" customFormat="1" ht="24.15" customHeight="1">
      <c r="A334" s="39"/>
      <c r="B334" s="40"/>
      <c r="C334" s="233" t="s">
        <v>515</v>
      </c>
      <c r="D334" s="233" t="s">
        <v>185</v>
      </c>
      <c r="E334" s="234" t="s">
        <v>516</v>
      </c>
      <c r="F334" s="235" t="s">
        <v>517</v>
      </c>
      <c r="G334" s="236" t="s">
        <v>188</v>
      </c>
      <c r="H334" s="237">
        <v>76.975999999999999</v>
      </c>
      <c r="I334" s="238"/>
      <c r="J334" s="238"/>
      <c r="K334" s="239">
        <f>ROUND(P334*H334,2)</f>
        <v>0</v>
      </c>
      <c r="L334" s="235" t="s">
        <v>189</v>
      </c>
      <c r="M334" s="45"/>
      <c r="N334" s="240" t="s">
        <v>1</v>
      </c>
      <c r="O334" s="241" t="s">
        <v>38</v>
      </c>
      <c r="P334" s="242">
        <f>I334+J334</f>
        <v>0</v>
      </c>
      <c r="Q334" s="242">
        <f>ROUND(I334*H334,2)</f>
        <v>0</v>
      </c>
      <c r="R334" s="242">
        <f>ROUND(J334*H334,2)</f>
        <v>0</v>
      </c>
      <c r="S334" s="92"/>
      <c r="T334" s="243">
        <f>S334*H334</f>
        <v>0</v>
      </c>
      <c r="U334" s="243">
        <v>2.0000000000000002E-05</v>
      </c>
      <c r="V334" s="243">
        <f>U334*H334</f>
        <v>0.0015395200000000002</v>
      </c>
      <c r="W334" s="243">
        <v>0</v>
      </c>
      <c r="X334" s="244">
        <f>W334*H334</f>
        <v>0</v>
      </c>
      <c r="Y334" s="39"/>
      <c r="Z334" s="39"/>
      <c r="AA334" s="39"/>
      <c r="AB334" s="39"/>
      <c r="AC334" s="39"/>
      <c r="AD334" s="39"/>
      <c r="AE334" s="39"/>
      <c r="AR334" s="245" t="s">
        <v>223</v>
      </c>
      <c r="AT334" s="245" t="s">
        <v>185</v>
      </c>
      <c r="AU334" s="245" t="s">
        <v>84</v>
      </c>
      <c r="AY334" s="18" t="s">
        <v>182</v>
      </c>
      <c r="BE334" s="246">
        <f>IF(O334="základní",K334,0)</f>
        <v>0</v>
      </c>
      <c r="BF334" s="246">
        <f>IF(O334="snížená",K334,0)</f>
        <v>0</v>
      </c>
      <c r="BG334" s="246">
        <f>IF(O334="zákl. přenesená",K334,0)</f>
        <v>0</v>
      </c>
      <c r="BH334" s="246">
        <f>IF(O334="sníž. přenesená",K334,0)</f>
        <v>0</v>
      </c>
      <c r="BI334" s="246">
        <f>IF(O334="nulová",K334,0)</f>
        <v>0</v>
      </c>
      <c r="BJ334" s="18" t="s">
        <v>82</v>
      </c>
      <c r="BK334" s="246">
        <f>ROUND(P334*H334,2)</f>
        <v>0</v>
      </c>
      <c r="BL334" s="18" t="s">
        <v>223</v>
      </c>
      <c r="BM334" s="245" t="s">
        <v>518</v>
      </c>
    </row>
    <row r="335" s="2" customFormat="1">
      <c r="A335" s="39"/>
      <c r="B335" s="40"/>
      <c r="C335" s="41"/>
      <c r="D335" s="247" t="s">
        <v>192</v>
      </c>
      <c r="E335" s="41"/>
      <c r="F335" s="248" t="s">
        <v>519</v>
      </c>
      <c r="G335" s="41"/>
      <c r="H335" s="41"/>
      <c r="I335" s="249"/>
      <c r="J335" s="249"/>
      <c r="K335" s="41"/>
      <c r="L335" s="41"/>
      <c r="M335" s="45"/>
      <c r="N335" s="250"/>
      <c r="O335" s="251"/>
      <c r="P335" s="92"/>
      <c r="Q335" s="92"/>
      <c r="R335" s="92"/>
      <c r="S335" s="92"/>
      <c r="T335" s="92"/>
      <c r="U335" s="92"/>
      <c r="V335" s="92"/>
      <c r="W335" s="92"/>
      <c r="X335" s="93"/>
      <c r="Y335" s="39"/>
      <c r="Z335" s="39"/>
      <c r="AA335" s="39"/>
      <c r="AB335" s="39"/>
      <c r="AC335" s="39"/>
      <c r="AD335" s="39"/>
      <c r="AE335" s="39"/>
      <c r="AT335" s="18" t="s">
        <v>192</v>
      </c>
      <c r="AU335" s="18" t="s">
        <v>84</v>
      </c>
    </row>
    <row r="336" s="2" customFormat="1">
      <c r="A336" s="39"/>
      <c r="B336" s="40"/>
      <c r="C336" s="41"/>
      <c r="D336" s="252" t="s">
        <v>194</v>
      </c>
      <c r="E336" s="41"/>
      <c r="F336" s="253" t="s">
        <v>520</v>
      </c>
      <c r="G336" s="41"/>
      <c r="H336" s="41"/>
      <c r="I336" s="249"/>
      <c r="J336" s="249"/>
      <c r="K336" s="41"/>
      <c r="L336" s="41"/>
      <c r="M336" s="45"/>
      <c r="N336" s="250"/>
      <c r="O336" s="251"/>
      <c r="P336" s="92"/>
      <c r="Q336" s="92"/>
      <c r="R336" s="92"/>
      <c r="S336" s="92"/>
      <c r="T336" s="92"/>
      <c r="U336" s="92"/>
      <c r="V336" s="92"/>
      <c r="W336" s="92"/>
      <c r="X336" s="93"/>
      <c r="Y336" s="39"/>
      <c r="Z336" s="39"/>
      <c r="AA336" s="39"/>
      <c r="AB336" s="39"/>
      <c r="AC336" s="39"/>
      <c r="AD336" s="39"/>
      <c r="AE336" s="39"/>
      <c r="AT336" s="18" t="s">
        <v>194</v>
      </c>
      <c r="AU336" s="18" t="s">
        <v>84</v>
      </c>
    </row>
    <row r="337" s="13" customFormat="1">
      <c r="A337" s="13"/>
      <c r="B337" s="254"/>
      <c r="C337" s="255"/>
      <c r="D337" s="247" t="s">
        <v>196</v>
      </c>
      <c r="E337" s="256" t="s">
        <v>1</v>
      </c>
      <c r="F337" s="257" t="s">
        <v>521</v>
      </c>
      <c r="G337" s="255"/>
      <c r="H337" s="258">
        <v>76.975999999999999</v>
      </c>
      <c r="I337" s="259"/>
      <c r="J337" s="259"/>
      <c r="K337" s="255"/>
      <c r="L337" s="255"/>
      <c r="M337" s="260"/>
      <c r="N337" s="261"/>
      <c r="O337" s="262"/>
      <c r="P337" s="262"/>
      <c r="Q337" s="262"/>
      <c r="R337" s="262"/>
      <c r="S337" s="262"/>
      <c r="T337" s="262"/>
      <c r="U337" s="262"/>
      <c r="V337" s="262"/>
      <c r="W337" s="262"/>
      <c r="X337" s="263"/>
      <c r="Y337" s="13"/>
      <c r="Z337" s="13"/>
      <c r="AA337" s="13"/>
      <c r="AB337" s="13"/>
      <c r="AC337" s="13"/>
      <c r="AD337" s="13"/>
      <c r="AE337" s="13"/>
      <c r="AT337" s="264" t="s">
        <v>196</v>
      </c>
      <c r="AU337" s="264" t="s">
        <v>84</v>
      </c>
      <c r="AV337" s="13" t="s">
        <v>84</v>
      </c>
      <c r="AW337" s="13" t="s">
        <v>5</v>
      </c>
      <c r="AX337" s="13" t="s">
        <v>82</v>
      </c>
      <c r="AY337" s="264" t="s">
        <v>182</v>
      </c>
    </row>
    <row r="338" s="2" customFormat="1" ht="24.15" customHeight="1">
      <c r="A338" s="39"/>
      <c r="B338" s="40"/>
      <c r="C338" s="233" t="s">
        <v>522</v>
      </c>
      <c r="D338" s="233" t="s">
        <v>185</v>
      </c>
      <c r="E338" s="234" t="s">
        <v>523</v>
      </c>
      <c r="F338" s="235" t="s">
        <v>524</v>
      </c>
      <c r="G338" s="236" t="s">
        <v>188</v>
      </c>
      <c r="H338" s="237">
        <v>76.975999999999999</v>
      </c>
      <c r="I338" s="238"/>
      <c r="J338" s="238"/>
      <c r="K338" s="239">
        <f>ROUND(P338*H338,2)</f>
        <v>0</v>
      </c>
      <c r="L338" s="235" t="s">
        <v>189</v>
      </c>
      <c r="M338" s="45"/>
      <c r="N338" s="240" t="s">
        <v>1</v>
      </c>
      <c r="O338" s="241" t="s">
        <v>38</v>
      </c>
      <c r="P338" s="242">
        <f>I338+J338</f>
        <v>0</v>
      </c>
      <c r="Q338" s="242">
        <f>ROUND(I338*H338,2)</f>
        <v>0</v>
      </c>
      <c r="R338" s="242">
        <f>ROUND(J338*H338,2)</f>
        <v>0</v>
      </c>
      <c r="S338" s="92"/>
      <c r="T338" s="243">
        <f>S338*H338</f>
        <v>0</v>
      </c>
      <c r="U338" s="243">
        <v>0</v>
      </c>
      <c r="V338" s="243">
        <f>U338*H338</f>
        <v>0</v>
      </c>
      <c r="W338" s="243">
        <v>0</v>
      </c>
      <c r="X338" s="244">
        <f>W338*H338</f>
        <v>0</v>
      </c>
      <c r="Y338" s="39"/>
      <c r="Z338" s="39"/>
      <c r="AA338" s="39"/>
      <c r="AB338" s="39"/>
      <c r="AC338" s="39"/>
      <c r="AD338" s="39"/>
      <c r="AE338" s="39"/>
      <c r="AR338" s="245" t="s">
        <v>223</v>
      </c>
      <c r="AT338" s="245" t="s">
        <v>185</v>
      </c>
      <c r="AU338" s="245" t="s">
        <v>84</v>
      </c>
      <c r="AY338" s="18" t="s">
        <v>182</v>
      </c>
      <c r="BE338" s="246">
        <f>IF(O338="základní",K338,0)</f>
        <v>0</v>
      </c>
      <c r="BF338" s="246">
        <f>IF(O338="snížená",K338,0)</f>
        <v>0</v>
      </c>
      <c r="BG338" s="246">
        <f>IF(O338="zákl. přenesená",K338,0)</f>
        <v>0</v>
      </c>
      <c r="BH338" s="246">
        <f>IF(O338="sníž. přenesená",K338,0)</f>
        <v>0</v>
      </c>
      <c r="BI338" s="246">
        <f>IF(O338="nulová",K338,0)</f>
        <v>0</v>
      </c>
      <c r="BJ338" s="18" t="s">
        <v>82</v>
      </c>
      <c r="BK338" s="246">
        <f>ROUND(P338*H338,2)</f>
        <v>0</v>
      </c>
      <c r="BL338" s="18" t="s">
        <v>223</v>
      </c>
      <c r="BM338" s="245" t="s">
        <v>525</v>
      </c>
    </row>
    <row r="339" s="2" customFormat="1">
      <c r="A339" s="39"/>
      <c r="B339" s="40"/>
      <c r="C339" s="41"/>
      <c r="D339" s="247" t="s">
        <v>192</v>
      </c>
      <c r="E339" s="41"/>
      <c r="F339" s="248" t="s">
        <v>526</v>
      </c>
      <c r="G339" s="41"/>
      <c r="H339" s="41"/>
      <c r="I339" s="249"/>
      <c r="J339" s="249"/>
      <c r="K339" s="41"/>
      <c r="L339" s="41"/>
      <c r="M339" s="45"/>
      <c r="N339" s="250"/>
      <c r="O339" s="251"/>
      <c r="P339" s="92"/>
      <c r="Q339" s="92"/>
      <c r="R339" s="92"/>
      <c r="S339" s="92"/>
      <c r="T339" s="92"/>
      <c r="U339" s="92"/>
      <c r="V339" s="92"/>
      <c r="W339" s="92"/>
      <c r="X339" s="93"/>
      <c r="Y339" s="39"/>
      <c r="Z339" s="39"/>
      <c r="AA339" s="39"/>
      <c r="AB339" s="39"/>
      <c r="AC339" s="39"/>
      <c r="AD339" s="39"/>
      <c r="AE339" s="39"/>
      <c r="AT339" s="18" t="s">
        <v>192</v>
      </c>
      <c r="AU339" s="18" t="s">
        <v>84</v>
      </c>
    </row>
    <row r="340" s="2" customFormat="1">
      <c r="A340" s="39"/>
      <c r="B340" s="40"/>
      <c r="C340" s="41"/>
      <c r="D340" s="252" t="s">
        <v>194</v>
      </c>
      <c r="E340" s="41"/>
      <c r="F340" s="253" t="s">
        <v>527</v>
      </c>
      <c r="G340" s="41"/>
      <c r="H340" s="41"/>
      <c r="I340" s="249"/>
      <c r="J340" s="249"/>
      <c r="K340" s="41"/>
      <c r="L340" s="41"/>
      <c r="M340" s="45"/>
      <c r="N340" s="250"/>
      <c r="O340" s="251"/>
      <c r="P340" s="92"/>
      <c r="Q340" s="92"/>
      <c r="R340" s="92"/>
      <c r="S340" s="92"/>
      <c r="T340" s="92"/>
      <c r="U340" s="92"/>
      <c r="V340" s="92"/>
      <c r="W340" s="92"/>
      <c r="X340" s="93"/>
      <c r="Y340" s="39"/>
      <c r="Z340" s="39"/>
      <c r="AA340" s="39"/>
      <c r="AB340" s="39"/>
      <c r="AC340" s="39"/>
      <c r="AD340" s="39"/>
      <c r="AE340" s="39"/>
      <c r="AT340" s="18" t="s">
        <v>194</v>
      </c>
      <c r="AU340" s="18" t="s">
        <v>84</v>
      </c>
    </row>
    <row r="341" s="13" customFormat="1">
      <c r="A341" s="13"/>
      <c r="B341" s="254"/>
      <c r="C341" s="255"/>
      <c r="D341" s="247" t="s">
        <v>196</v>
      </c>
      <c r="E341" s="256" t="s">
        <v>1</v>
      </c>
      <c r="F341" s="257" t="s">
        <v>528</v>
      </c>
      <c r="G341" s="255"/>
      <c r="H341" s="258">
        <v>76.975999999999999</v>
      </c>
      <c r="I341" s="259"/>
      <c r="J341" s="259"/>
      <c r="K341" s="255"/>
      <c r="L341" s="255"/>
      <c r="M341" s="260"/>
      <c r="N341" s="261"/>
      <c r="O341" s="262"/>
      <c r="P341" s="262"/>
      <c r="Q341" s="262"/>
      <c r="R341" s="262"/>
      <c r="S341" s="262"/>
      <c r="T341" s="262"/>
      <c r="U341" s="262"/>
      <c r="V341" s="262"/>
      <c r="W341" s="262"/>
      <c r="X341" s="263"/>
      <c r="Y341" s="13"/>
      <c r="Z341" s="13"/>
      <c r="AA341" s="13"/>
      <c r="AB341" s="13"/>
      <c r="AC341" s="13"/>
      <c r="AD341" s="13"/>
      <c r="AE341" s="13"/>
      <c r="AT341" s="264" t="s">
        <v>196</v>
      </c>
      <c r="AU341" s="264" t="s">
        <v>84</v>
      </c>
      <c r="AV341" s="13" t="s">
        <v>84</v>
      </c>
      <c r="AW341" s="13" t="s">
        <v>5</v>
      </c>
      <c r="AX341" s="13" t="s">
        <v>82</v>
      </c>
      <c r="AY341" s="264" t="s">
        <v>182</v>
      </c>
    </row>
    <row r="342" s="2" customFormat="1" ht="24.15" customHeight="1">
      <c r="A342" s="39"/>
      <c r="B342" s="40"/>
      <c r="C342" s="233" t="s">
        <v>529</v>
      </c>
      <c r="D342" s="233" t="s">
        <v>185</v>
      </c>
      <c r="E342" s="234" t="s">
        <v>530</v>
      </c>
      <c r="F342" s="235" t="s">
        <v>531</v>
      </c>
      <c r="G342" s="236" t="s">
        <v>188</v>
      </c>
      <c r="H342" s="237">
        <v>76.975999999999999</v>
      </c>
      <c r="I342" s="238"/>
      <c r="J342" s="238"/>
      <c r="K342" s="239">
        <f>ROUND(P342*H342,2)</f>
        <v>0</v>
      </c>
      <c r="L342" s="235" t="s">
        <v>189</v>
      </c>
      <c r="M342" s="45"/>
      <c r="N342" s="240" t="s">
        <v>1</v>
      </c>
      <c r="O342" s="241" t="s">
        <v>38</v>
      </c>
      <c r="P342" s="242">
        <f>I342+J342</f>
        <v>0</v>
      </c>
      <c r="Q342" s="242">
        <f>ROUND(I342*H342,2)</f>
        <v>0</v>
      </c>
      <c r="R342" s="242">
        <f>ROUND(J342*H342,2)</f>
        <v>0</v>
      </c>
      <c r="S342" s="92"/>
      <c r="T342" s="243">
        <f>S342*H342</f>
        <v>0</v>
      </c>
      <c r="U342" s="243">
        <v>0.00013999999999999999</v>
      </c>
      <c r="V342" s="243">
        <f>U342*H342</f>
        <v>0.010776639999999999</v>
      </c>
      <c r="W342" s="243">
        <v>0</v>
      </c>
      <c r="X342" s="244">
        <f>W342*H342</f>
        <v>0</v>
      </c>
      <c r="Y342" s="39"/>
      <c r="Z342" s="39"/>
      <c r="AA342" s="39"/>
      <c r="AB342" s="39"/>
      <c r="AC342" s="39"/>
      <c r="AD342" s="39"/>
      <c r="AE342" s="39"/>
      <c r="AR342" s="245" t="s">
        <v>223</v>
      </c>
      <c r="AT342" s="245" t="s">
        <v>185</v>
      </c>
      <c r="AU342" s="245" t="s">
        <v>84</v>
      </c>
      <c r="AY342" s="18" t="s">
        <v>182</v>
      </c>
      <c r="BE342" s="246">
        <f>IF(O342="základní",K342,0)</f>
        <v>0</v>
      </c>
      <c r="BF342" s="246">
        <f>IF(O342="snížená",K342,0)</f>
        <v>0</v>
      </c>
      <c r="BG342" s="246">
        <f>IF(O342="zákl. přenesená",K342,0)</f>
        <v>0</v>
      </c>
      <c r="BH342" s="246">
        <f>IF(O342="sníž. přenesená",K342,0)</f>
        <v>0</v>
      </c>
      <c r="BI342" s="246">
        <f>IF(O342="nulová",K342,0)</f>
        <v>0</v>
      </c>
      <c r="BJ342" s="18" t="s">
        <v>82</v>
      </c>
      <c r="BK342" s="246">
        <f>ROUND(P342*H342,2)</f>
        <v>0</v>
      </c>
      <c r="BL342" s="18" t="s">
        <v>223</v>
      </c>
      <c r="BM342" s="245" t="s">
        <v>532</v>
      </c>
    </row>
    <row r="343" s="2" customFormat="1">
      <c r="A343" s="39"/>
      <c r="B343" s="40"/>
      <c r="C343" s="41"/>
      <c r="D343" s="247" t="s">
        <v>192</v>
      </c>
      <c r="E343" s="41"/>
      <c r="F343" s="248" t="s">
        <v>533</v>
      </c>
      <c r="G343" s="41"/>
      <c r="H343" s="41"/>
      <c r="I343" s="249"/>
      <c r="J343" s="249"/>
      <c r="K343" s="41"/>
      <c r="L343" s="41"/>
      <c r="M343" s="45"/>
      <c r="N343" s="250"/>
      <c r="O343" s="251"/>
      <c r="P343" s="92"/>
      <c r="Q343" s="92"/>
      <c r="R343" s="92"/>
      <c r="S343" s="92"/>
      <c r="T343" s="92"/>
      <c r="U343" s="92"/>
      <c r="V343" s="92"/>
      <c r="W343" s="92"/>
      <c r="X343" s="93"/>
      <c r="Y343" s="39"/>
      <c r="Z343" s="39"/>
      <c r="AA343" s="39"/>
      <c r="AB343" s="39"/>
      <c r="AC343" s="39"/>
      <c r="AD343" s="39"/>
      <c r="AE343" s="39"/>
      <c r="AT343" s="18" t="s">
        <v>192</v>
      </c>
      <c r="AU343" s="18" t="s">
        <v>84</v>
      </c>
    </row>
    <row r="344" s="2" customFormat="1">
      <c r="A344" s="39"/>
      <c r="B344" s="40"/>
      <c r="C344" s="41"/>
      <c r="D344" s="252" t="s">
        <v>194</v>
      </c>
      <c r="E344" s="41"/>
      <c r="F344" s="253" t="s">
        <v>534</v>
      </c>
      <c r="G344" s="41"/>
      <c r="H344" s="41"/>
      <c r="I344" s="249"/>
      <c r="J344" s="249"/>
      <c r="K344" s="41"/>
      <c r="L344" s="41"/>
      <c r="M344" s="45"/>
      <c r="N344" s="250"/>
      <c r="O344" s="251"/>
      <c r="P344" s="92"/>
      <c r="Q344" s="92"/>
      <c r="R344" s="92"/>
      <c r="S344" s="92"/>
      <c r="T344" s="92"/>
      <c r="U344" s="92"/>
      <c r="V344" s="92"/>
      <c r="W344" s="92"/>
      <c r="X344" s="93"/>
      <c r="Y344" s="39"/>
      <c r="Z344" s="39"/>
      <c r="AA344" s="39"/>
      <c r="AB344" s="39"/>
      <c r="AC344" s="39"/>
      <c r="AD344" s="39"/>
      <c r="AE344" s="39"/>
      <c r="AT344" s="18" t="s">
        <v>194</v>
      </c>
      <c r="AU344" s="18" t="s">
        <v>84</v>
      </c>
    </row>
    <row r="345" s="13" customFormat="1">
      <c r="A345" s="13"/>
      <c r="B345" s="254"/>
      <c r="C345" s="255"/>
      <c r="D345" s="247" t="s">
        <v>196</v>
      </c>
      <c r="E345" s="256" t="s">
        <v>1</v>
      </c>
      <c r="F345" s="257" t="s">
        <v>521</v>
      </c>
      <c r="G345" s="255"/>
      <c r="H345" s="258">
        <v>76.975999999999999</v>
      </c>
      <c r="I345" s="259"/>
      <c r="J345" s="259"/>
      <c r="K345" s="255"/>
      <c r="L345" s="255"/>
      <c r="M345" s="260"/>
      <c r="N345" s="261"/>
      <c r="O345" s="262"/>
      <c r="P345" s="262"/>
      <c r="Q345" s="262"/>
      <c r="R345" s="262"/>
      <c r="S345" s="262"/>
      <c r="T345" s="262"/>
      <c r="U345" s="262"/>
      <c r="V345" s="262"/>
      <c r="W345" s="262"/>
      <c r="X345" s="263"/>
      <c r="Y345" s="13"/>
      <c r="Z345" s="13"/>
      <c r="AA345" s="13"/>
      <c r="AB345" s="13"/>
      <c r="AC345" s="13"/>
      <c r="AD345" s="13"/>
      <c r="AE345" s="13"/>
      <c r="AT345" s="264" t="s">
        <v>196</v>
      </c>
      <c r="AU345" s="264" t="s">
        <v>84</v>
      </c>
      <c r="AV345" s="13" t="s">
        <v>84</v>
      </c>
      <c r="AW345" s="13" t="s">
        <v>5</v>
      </c>
      <c r="AX345" s="13" t="s">
        <v>82</v>
      </c>
      <c r="AY345" s="264" t="s">
        <v>182</v>
      </c>
    </row>
    <row r="346" s="2" customFormat="1" ht="24.15" customHeight="1">
      <c r="A346" s="39"/>
      <c r="B346" s="40"/>
      <c r="C346" s="233" t="s">
        <v>535</v>
      </c>
      <c r="D346" s="233" t="s">
        <v>185</v>
      </c>
      <c r="E346" s="234" t="s">
        <v>536</v>
      </c>
      <c r="F346" s="235" t="s">
        <v>537</v>
      </c>
      <c r="G346" s="236" t="s">
        <v>188</v>
      </c>
      <c r="H346" s="237">
        <v>40.993000000000002</v>
      </c>
      <c r="I346" s="238"/>
      <c r="J346" s="238"/>
      <c r="K346" s="239">
        <f>ROUND(P346*H346,2)</f>
        <v>0</v>
      </c>
      <c r="L346" s="235" t="s">
        <v>189</v>
      </c>
      <c r="M346" s="45"/>
      <c r="N346" s="240" t="s">
        <v>1</v>
      </c>
      <c r="O346" s="241" t="s">
        <v>38</v>
      </c>
      <c r="P346" s="242">
        <f>I346+J346</f>
        <v>0</v>
      </c>
      <c r="Q346" s="242">
        <f>ROUND(I346*H346,2)</f>
        <v>0</v>
      </c>
      <c r="R346" s="242">
        <f>ROUND(J346*H346,2)</f>
        <v>0</v>
      </c>
      <c r="S346" s="92"/>
      <c r="T346" s="243">
        <f>S346*H346</f>
        <v>0</v>
      </c>
      <c r="U346" s="243">
        <v>6.9999999999999994E-05</v>
      </c>
      <c r="V346" s="243">
        <f>U346*H346</f>
        <v>0.00286951</v>
      </c>
      <c r="W346" s="243">
        <v>0</v>
      </c>
      <c r="X346" s="244">
        <f>W346*H346</f>
        <v>0</v>
      </c>
      <c r="Y346" s="39"/>
      <c r="Z346" s="39"/>
      <c r="AA346" s="39"/>
      <c r="AB346" s="39"/>
      <c r="AC346" s="39"/>
      <c r="AD346" s="39"/>
      <c r="AE346" s="39"/>
      <c r="AR346" s="245" t="s">
        <v>223</v>
      </c>
      <c r="AT346" s="245" t="s">
        <v>185</v>
      </c>
      <c r="AU346" s="245" t="s">
        <v>84</v>
      </c>
      <c r="AY346" s="18" t="s">
        <v>182</v>
      </c>
      <c r="BE346" s="246">
        <f>IF(O346="základní",K346,0)</f>
        <v>0</v>
      </c>
      <c r="BF346" s="246">
        <f>IF(O346="snížená",K346,0)</f>
        <v>0</v>
      </c>
      <c r="BG346" s="246">
        <f>IF(O346="zákl. přenesená",K346,0)</f>
        <v>0</v>
      </c>
      <c r="BH346" s="246">
        <f>IF(O346="sníž. přenesená",K346,0)</f>
        <v>0</v>
      </c>
      <c r="BI346" s="246">
        <f>IF(O346="nulová",K346,0)</f>
        <v>0</v>
      </c>
      <c r="BJ346" s="18" t="s">
        <v>82</v>
      </c>
      <c r="BK346" s="246">
        <f>ROUND(P346*H346,2)</f>
        <v>0</v>
      </c>
      <c r="BL346" s="18" t="s">
        <v>223</v>
      </c>
      <c r="BM346" s="245" t="s">
        <v>538</v>
      </c>
    </row>
    <row r="347" s="2" customFormat="1">
      <c r="A347" s="39"/>
      <c r="B347" s="40"/>
      <c r="C347" s="41"/>
      <c r="D347" s="247" t="s">
        <v>192</v>
      </c>
      <c r="E347" s="41"/>
      <c r="F347" s="248" t="s">
        <v>539</v>
      </c>
      <c r="G347" s="41"/>
      <c r="H347" s="41"/>
      <c r="I347" s="249"/>
      <c r="J347" s="249"/>
      <c r="K347" s="41"/>
      <c r="L347" s="41"/>
      <c r="M347" s="45"/>
      <c r="N347" s="250"/>
      <c r="O347" s="251"/>
      <c r="P347" s="92"/>
      <c r="Q347" s="92"/>
      <c r="R347" s="92"/>
      <c r="S347" s="92"/>
      <c r="T347" s="92"/>
      <c r="U347" s="92"/>
      <c r="V347" s="92"/>
      <c r="W347" s="92"/>
      <c r="X347" s="93"/>
      <c r="Y347" s="39"/>
      <c r="Z347" s="39"/>
      <c r="AA347" s="39"/>
      <c r="AB347" s="39"/>
      <c r="AC347" s="39"/>
      <c r="AD347" s="39"/>
      <c r="AE347" s="39"/>
      <c r="AT347" s="18" t="s">
        <v>192</v>
      </c>
      <c r="AU347" s="18" t="s">
        <v>84</v>
      </c>
    </row>
    <row r="348" s="2" customFormat="1">
      <c r="A348" s="39"/>
      <c r="B348" s="40"/>
      <c r="C348" s="41"/>
      <c r="D348" s="252" t="s">
        <v>194</v>
      </c>
      <c r="E348" s="41"/>
      <c r="F348" s="253" t="s">
        <v>540</v>
      </c>
      <c r="G348" s="41"/>
      <c r="H348" s="41"/>
      <c r="I348" s="249"/>
      <c r="J348" s="249"/>
      <c r="K348" s="41"/>
      <c r="L348" s="41"/>
      <c r="M348" s="45"/>
      <c r="N348" s="250"/>
      <c r="O348" s="251"/>
      <c r="P348" s="92"/>
      <c r="Q348" s="92"/>
      <c r="R348" s="92"/>
      <c r="S348" s="92"/>
      <c r="T348" s="92"/>
      <c r="U348" s="92"/>
      <c r="V348" s="92"/>
      <c r="W348" s="92"/>
      <c r="X348" s="93"/>
      <c r="Y348" s="39"/>
      <c r="Z348" s="39"/>
      <c r="AA348" s="39"/>
      <c r="AB348" s="39"/>
      <c r="AC348" s="39"/>
      <c r="AD348" s="39"/>
      <c r="AE348" s="39"/>
      <c r="AT348" s="18" t="s">
        <v>194</v>
      </c>
      <c r="AU348" s="18" t="s">
        <v>84</v>
      </c>
    </row>
    <row r="349" s="13" customFormat="1">
      <c r="A349" s="13"/>
      <c r="B349" s="254"/>
      <c r="C349" s="255"/>
      <c r="D349" s="247" t="s">
        <v>196</v>
      </c>
      <c r="E349" s="256" t="s">
        <v>1</v>
      </c>
      <c r="F349" s="257" t="s">
        <v>541</v>
      </c>
      <c r="G349" s="255"/>
      <c r="H349" s="258">
        <v>40.993000000000002</v>
      </c>
      <c r="I349" s="259"/>
      <c r="J349" s="259"/>
      <c r="K349" s="255"/>
      <c r="L349" s="255"/>
      <c r="M349" s="260"/>
      <c r="N349" s="261"/>
      <c r="O349" s="262"/>
      <c r="P349" s="262"/>
      <c r="Q349" s="262"/>
      <c r="R349" s="262"/>
      <c r="S349" s="262"/>
      <c r="T349" s="262"/>
      <c r="U349" s="262"/>
      <c r="V349" s="262"/>
      <c r="W349" s="262"/>
      <c r="X349" s="263"/>
      <c r="Y349" s="13"/>
      <c r="Z349" s="13"/>
      <c r="AA349" s="13"/>
      <c r="AB349" s="13"/>
      <c r="AC349" s="13"/>
      <c r="AD349" s="13"/>
      <c r="AE349" s="13"/>
      <c r="AT349" s="264" t="s">
        <v>196</v>
      </c>
      <c r="AU349" s="264" t="s">
        <v>84</v>
      </c>
      <c r="AV349" s="13" t="s">
        <v>84</v>
      </c>
      <c r="AW349" s="13" t="s">
        <v>5</v>
      </c>
      <c r="AX349" s="13" t="s">
        <v>82</v>
      </c>
      <c r="AY349" s="264" t="s">
        <v>182</v>
      </c>
    </row>
    <row r="350" s="2" customFormat="1" ht="24.15" customHeight="1">
      <c r="A350" s="39"/>
      <c r="B350" s="40"/>
      <c r="C350" s="233" t="s">
        <v>542</v>
      </c>
      <c r="D350" s="233" t="s">
        <v>185</v>
      </c>
      <c r="E350" s="234" t="s">
        <v>543</v>
      </c>
      <c r="F350" s="235" t="s">
        <v>544</v>
      </c>
      <c r="G350" s="236" t="s">
        <v>188</v>
      </c>
      <c r="H350" s="237">
        <v>40.993000000000002</v>
      </c>
      <c r="I350" s="238"/>
      <c r="J350" s="238"/>
      <c r="K350" s="239">
        <f>ROUND(P350*H350,2)</f>
        <v>0</v>
      </c>
      <c r="L350" s="235" t="s">
        <v>189</v>
      </c>
      <c r="M350" s="45"/>
      <c r="N350" s="240" t="s">
        <v>1</v>
      </c>
      <c r="O350" s="241" t="s">
        <v>38</v>
      </c>
      <c r="P350" s="242">
        <f>I350+J350</f>
        <v>0</v>
      </c>
      <c r="Q350" s="242">
        <f>ROUND(I350*H350,2)</f>
        <v>0</v>
      </c>
      <c r="R350" s="242">
        <f>ROUND(J350*H350,2)</f>
        <v>0</v>
      </c>
      <c r="S350" s="92"/>
      <c r="T350" s="243">
        <f>S350*H350</f>
        <v>0</v>
      </c>
      <c r="U350" s="243">
        <v>0.00013999999999999999</v>
      </c>
      <c r="V350" s="243">
        <f>U350*H350</f>
        <v>0.0057390200000000001</v>
      </c>
      <c r="W350" s="243">
        <v>0</v>
      </c>
      <c r="X350" s="244">
        <f>W350*H350</f>
        <v>0</v>
      </c>
      <c r="Y350" s="39"/>
      <c r="Z350" s="39"/>
      <c r="AA350" s="39"/>
      <c r="AB350" s="39"/>
      <c r="AC350" s="39"/>
      <c r="AD350" s="39"/>
      <c r="AE350" s="39"/>
      <c r="AR350" s="245" t="s">
        <v>223</v>
      </c>
      <c r="AT350" s="245" t="s">
        <v>185</v>
      </c>
      <c r="AU350" s="245" t="s">
        <v>84</v>
      </c>
      <c r="AY350" s="18" t="s">
        <v>182</v>
      </c>
      <c r="BE350" s="246">
        <f>IF(O350="základní",K350,0)</f>
        <v>0</v>
      </c>
      <c r="BF350" s="246">
        <f>IF(O350="snížená",K350,0)</f>
        <v>0</v>
      </c>
      <c r="BG350" s="246">
        <f>IF(O350="zákl. přenesená",K350,0)</f>
        <v>0</v>
      </c>
      <c r="BH350" s="246">
        <f>IF(O350="sníž. přenesená",K350,0)</f>
        <v>0</v>
      </c>
      <c r="BI350" s="246">
        <f>IF(O350="nulová",K350,0)</f>
        <v>0</v>
      </c>
      <c r="BJ350" s="18" t="s">
        <v>82</v>
      </c>
      <c r="BK350" s="246">
        <f>ROUND(P350*H350,2)</f>
        <v>0</v>
      </c>
      <c r="BL350" s="18" t="s">
        <v>223</v>
      </c>
      <c r="BM350" s="245" t="s">
        <v>545</v>
      </c>
    </row>
    <row r="351" s="2" customFormat="1">
      <c r="A351" s="39"/>
      <c r="B351" s="40"/>
      <c r="C351" s="41"/>
      <c r="D351" s="247" t="s">
        <v>192</v>
      </c>
      <c r="E351" s="41"/>
      <c r="F351" s="248" t="s">
        <v>546</v>
      </c>
      <c r="G351" s="41"/>
      <c r="H351" s="41"/>
      <c r="I351" s="249"/>
      <c r="J351" s="249"/>
      <c r="K351" s="41"/>
      <c r="L351" s="41"/>
      <c r="M351" s="45"/>
      <c r="N351" s="250"/>
      <c r="O351" s="251"/>
      <c r="P351" s="92"/>
      <c r="Q351" s="92"/>
      <c r="R351" s="92"/>
      <c r="S351" s="92"/>
      <c r="T351" s="92"/>
      <c r="U351" s="92"/>
      <c r="V351" s="92"/>
      <c r="W351" s="92"/>
      <c r="X351" s="93"/>
      <c r="Y351" s="39"/>
      <c r="Z351" s="39"/>
      <c r="AA351" s="39"/>
      <c r="AB351" s="39"/>
      <c r="AC351" s="39"/>
      <c r="AD351" s="39"/>
      <c r="AE351" s="39"/>
      <c r="AT351" s="18" t="s">
        <v>192</v>
      </c>
      <c r="AU351" s="18" t="s">
        <v>84</v>
      </c>
    </row>
    <row r="352" s="2" customFormat="1">
      <c r="A352" s="39"/>
      <c r="B352" s="40"/>
      <c r="C352" s="41"/>
      <c r="D352" s="252" t="s">
        <v>194</v>
      </c>
      <c r="E352" s="41"/>
      <c r="F352" s="253" t="s">
        <v>547</v>
      </c>
      <c r="G352" s="41"/>
      <c r="H352" s="41"/>
      <c r="I352" s="249"/>
      <c r="J352" s="249"/>
      <c r="K352" s="41"/>
      <c r="L352" s="41"/>
      <c r="M352" s="45"/>
      <c r="N352" s="250"/>
      <c r="O352" s="251"/>
      <c r="P352" s="92"/>
      <c r="Q352" s="92"/>
      <c r="R352" s="92"/>
      <c r="S352" s="92"/>
      <c r="T352" s="92"/>
      <c r="U352" s="92"/>
      <c r="V352" s="92"/>
      <c r="W352" s="92"/>
      <c r="X352" s="93"/>
      <c r="Y352" s="39"/>
      <c r="Z352" s="39"/>
      <c r="AA352" s="39"/>
      <c r="AB352" s="39"/>
      <c r="AC352" s="39"/>
      <c r="AD352" s="39"/>
      <c r="AE352" s="39"/>
      <c r="AT352" s="18" t="s">
        <v>194</v>
      </c>
      <c r="AU352" s="18" t="s">
        <v>84</v>
      </c>
    </row>
    <row r="353" s="14" customFormat="1">
      <c r="A353" s="14"/>
      <c r="B353" s="265"/>
      <c r="C353" s="266"/>
      <c r="D353" s="247" t="s">
        <v>196</v>
      </c>
      <c r="E353" s="267" t="s">
        <v>1</v>
      </c>
      <c r="F353" s="268" t="s">
        <v>548</v>
      </c>
      <c r="G353" s="266"/>
      <c r="H353" s="267" t="s">
        <v>1</v>
      </c>
      <c r="I353" s="269"/>
      <c r="J353" s="269"/>
      <c r="K353" s="266"/>
      <c r="L353" s="266"/>
      <c r="M353" s="270"/>
      <c r="N353" s="271"/>
      <c r="O353" s="272"/>
      <c r="P353" s="272"/>
      <c r="Q353" s="272"/>
      <c r="R353" s="272"/>
      <c r="S353" s="272"/>
      <c r="T353" s="272"/>
      <c r="U353" s="272"/>
      <c r="V353" s="272"/>
      <c r="W353" s="272"/>
      <c r="X353" s="273"/>
      <c r="Y353" s="14"/>
      <c r="Z353" s="14"/>
      <c r="AA353" s="14"/>
      <c r="AB353" s="14"/>
      <c r="AC353" s="14"/>
      <c r="AD353" s="14"/>
      <c r="AE353" s="14"/>
      <c r="AT353" s="274" t="s">
        <v>196</v>
      </c>
      <c r="AU353" s="274" t="s">
        <v>84</v>
      </c>
      <c r="AV353" s="14" t="s">
        <v>82</v>
      </c>
      <c r="AW353" s="14" t="s">
        <v>5</v>
      </c>
      <c r="AX353" s="14" t="s">
        <v>75</v>
      </c>
      <c r="AY353" s="274" t="s">
        <v>182</v>
      </c>
    </row>
    <row r="354" s="13" customFormat="1">
      <c r="A354" s="13"/>
      <c r="B354" s="254"/>
      <c r="C354" s="255"/>
      <c r="D354" s="247" t="s">
        <v>196</v>
      </c>
      <c r="E354" s="256" t="s">
        <v>1</v>
      </c>
      <c r="F354" s="257" t="s">
        <v>549</v>
      </c>
      <c r="G354" s="255"/>
      <c r="H354" s="258">
        <v>5.9020000000000001</v>
      </c>
      <c r="I354" s="259"/>
      <c r="J354" s="259"/>
      <c r="K354" s="255"/>
      <c r="L354" s="255"/>
      <c r="M354" s="260"/>
      <c r="N354" s="261"/>
      <c r="O354" s="262"/>
      <c r="P354" s="262"/>
      <c r="Q354" s="262"/>
      <c r="R354" s="262"/>
      <c r="S354" s="262"/>
      <c r="T354" s="262"/>
      <c r="U354" s="262"/>
      <c r="V354" s="262"/>
      <c r="W354" s="262"/>
      <c r="X354" s="263"/>
      <c r="Y354" s="13"/>
      <c r="Z354" s="13"/>
      <c r="AA354" s="13"/>
      <c r="AB354" s="13"/>
      <c r="AC354" s="13"/>
      <c r="AD354" s="13"/>
      <c r="AE354" s="13"/>
      <c r="AT354" s="264" t="s">
        <v>196</v>
      </c>
      <c r="AU354" s="264" t="s">
        <v>84</v>
      </c>
      <c r="AV354" s="13" t="s">
        <v>84</v>
      </c>
      <c r="AW354" s="13" t="s">
        <v>5</v>
      </c>
      <c r="AX354" s="13" t="s">
        <v>75</v>
      </c>
      <c r="AY354" s="264" t="s">
        <v>182</v>
      </c>
    </row>
    <row r="355" s="13" customFormat="1">
      <c r="A355" s="13"/>
      <c r="B355" s="254"/>
      <c r="C355" s="255"/>
      <c r="D355" s="247" t="s">
        <v>196</v>
      </c>
      <c r="E355" s="256" t="s">
        <v>1</v>
      </c>
      <c r="F355" s="257" t="s">
        <v>550</v>
      </c>
      <c r="G355" s="255"/>
      <c r="H355" s="258">
        <v>17.254000000000001</v>
      </c>
      <c r="I355" s="259"/>
      <c r="J355" s="259"/>
      <c r="K355" s="255"/>
      <c r="L355" s="255"/>
      <c r="M355" s="260"/>
      <c r="N355" s="261"/>
      <c r="O355" s="262"/>
      <c r="P355" s="262"/>
      <c r="Q355" s="262"/>
      <c r="R355" s="262"/>
      <c r="S355" s="262"/>
      <c r="T355" s="262"/>
      <c r="U355" s="262"/>
      <c r="V355" s="262"/>
      <c r="W355" s="262"/>
      <c r="X355" s="263"/>
      <c r="Y355" s="13"/>
      <c r="Z355" s="13"/>
      <c r="AA355" s="13"/>
      <c r="AB355" s="13"/>
      <c r="AC355" s="13"/>
      <c r="AD355" s="13"/>
      <c r="AE355" s="13"/>
      <c r="AT355" s="264" t="s">
        <v>196</v>
      </c>
      <c r="AU355" s="264" t="s">
        <v>84</v>
      </c>
      <c r="AV355" s="13" t="s">
        <v>84</v>
      </c>
      <c r="AW355" s="13" t="s">
        <v>5</v>
      </c>
      <c r="AX355" s="13" t="s">
        <v>75</v>
      </c>
      <c r="AY355" s="264" t="s">
        <v>182</v>
      </c>
    </row>
    <row r="356" s="13" customFormat="1">
      <c r="A356" s="13"/>
      <c r="B356" s="254"/>
      <c r="C356" s="255"/>
      <c r="D356" s="247" t="s">
        <v>196</v>
      </c>
      <c r="E356" s="256" t="s">
        <v>1</v>
      </c>
      <c r="F356" s="257" t="s">
        <v>551</v>
      </c>
      <c r="G356" s="255"/>
      <c r="H356" s="258">
        <v>5.0339999999999998</v>
      </c>
      <c r="I356" s="259"/>
      <c r="J356" s="259"/>
      <c r="K356" s="255"/>
      <c r="L356" s="255"/>
      <c r="M356" s="260"/>
      <c r="N356" s="261"/>
      <c r="O356" s="262"/>
      <c r="P356" s="262"/>
      <c r="Q356" s="262"/>
      <c r="R356" s="262"/>
      <c r="S356" s="262"/>
      <c r="T356" s="262"/>
      <c r="U356" s="262"/>
      <c r="V356" s="262"/>
      <c r="W356" s="262"/>
      <c r="X356" s="263"/>
      <c r="Y356" s="13"/>
      <c r="Z356" s="13"/>
      <c r="AA356" s="13"/>
      <c r="AB356" s="13"/>
      <c r="AC356" s="13"/>
      <c r="AD356" s="13"/>
      <c r="AE356" s="13"/>
      <c r="AT356" s="264" t="s">
        <v>196</v>
      </c>
      <c r="AU356" s="264" t="s">
        <v>84</v>
      </c>
      <c r="AV356" s="13" t="s">
        <v>84</v>
      </c>
      <c r="AW356" s="13" t="s">
        <v>5</v>
      </c>
      <c r="AX356" s="13" t="s">
        <v>75</v>
      </c>
      <c r="AY356" s="264" t="s">
        <v>182</v>
      </c>
    </row>
    <row r="357" s="13" customFormat="1">
      <c r="A357" s="13"/>
      <c r="B357" s="254"/>
      <c r="C357" s="255"/>
      <c r="D357" s="247" t="s">
        <v>196</v>
      </c>
      <c r="E357" s="256" t="s">
        <v>1</v>
      </c>
      <c r="F357" s="257" t="s">
        <v>552</v>
      </c>
      <c r="G357" s="255"/>
      <c r="H357" s="258">
        <v>2.8029999999999999</v>
      </c>
      <c r="I357" s="259"/>
      <c r="J357" s="259"/>
      <c r="K357" s="255"/>
      <c r="L357" s="255"/>
      <c r="M357" s="260"/>
      <c r="N357" s="261"/>
      <c r="O357" s="262"/>
      <c r="P357" s="262"/>
      <c r="Q357" s="262"/>
      <c r="R357" s="262"/>
      <c r="S357" s="262"/>
      <c r="T357" s="262"/>
      <c r="U357" s="262"/>
      <c r="V357" s="262"/>
      <c r="W357" s="262"/>
      <c r="X357" s="263"/>
      <c r="Y357" s="13"/>
      <c r="Z357" s="13"/>
      <c r="AA357" s="13"/>
      <c r="AB357" s="13"/>
      <c r="AC357" s="13"/>
      <c r="AD357" s="13"/>
      <c r="AE357" s="13"/>
      <c r="AT357" s="264" t="s">
        <v>196</v>
      </c>
      <c r="AU357" s="264" t="s">
        <v>84</v>
      </c>
      <c r="AV357" s="13" t="s">
        <v>84</v>
      </c>
      <c r="AW357" s="13" t="s">
        <v>5</v>
      </c>
      <c r="AX357" s="13" t="s">
        <v>75</v>
      </c>
      <c r="AY357" s="264" t="s">
        <v>182</v>
      </c>
    </row>
    <row r="358" s="14" customFormat="1">
      <c r="A358" s="14"/>
      <c r="B358" s="265"/>
      <c r="C358" s="266"/>
      <c r="D358" s="247" t="s">
        <v>196</v>
      </c>
      <c r="E358" s="267" t="s">
        <v>1</v>
      </c>
      <c r="F358" s="268" t="s">
        <v>553</v>
      </c>
      <c r="G358" s="266"/>
      <c r="H358" s="267" t="s">
        <v>1</v>
      </c>
      <c r="I358" s="269"/>
      <c r="J358" s="269"/>
      <c r="K358" s="266"/>
      <c r="L358" s="266"/>
      <c r="M358" s="270"/>
      <c r="N358" s="271"/>
      <c r="O358" s="272"/>
      <c r="P358" s="272"/>
      <c r="Q358" s="272"/>
      <c r="R358" s="272"/>
      <c r="S358" s="272"/>
      <c r="T358" s="272"/>
      <c r="U358" s="272"/>
      <c r="V358" s="272"/>
      <c r="W358" s="272"/>
      <c r="X358" s="273"/>
      <c r="Y358" s="14"/>
      <c r="Z358" s="14"/>
      <c r="AA358" s="14"/>
      <c r="AB358" s="14"/>
      <c r="AC358" s="14"/>
      <c r="AD358" s="14"/>
      <c r="AE358" s="14"/>
      <c r="AT358" s="274" t="s">
        <v>196</v>
      </c>
      <c r="AU358" s="274" t="s">
        <v>84</v>
      </c>
      <c r="AV358" s="14" t="s">
        <v>82</v>
      </c>
      <c r="AW358" s="14" t="s">
        <v>5</v>
      </c>
      <c r="AX358" s="14" t="s">
        <v>75</v>
      </c>
      <c r="AY358" s="274" t="s">
        <v>182</v>
      </c>
    </row>
    <row r="359" s="13" customFormat="1">
      <c r="A359" s="13"/>
      <c r="B359" s="254"/>
      <c r="C359" s="255"/>
      <c r="D359" s="247" t="s">
        <v>196</v>
      </c>
      <c r="E359" s="256" t="s">
        <v>1</v>
      </c>
      <c r="F359" s="257" t="s">
        <v>252</v>
      </c>
      <c r="G359" s="255"/>
      <c r="H359" s="258">
        <v>10</v>
      </c>
      <c r="I359" s="259"/>
      <c r="J359" s="259"/>
      <c r="K359" s="255"/>
      <c r="L359" s="255"/>
      <c r="M359" s="260"/>
      <c r="N359" s="261"/>
      <c r="O359" s="262"/>
      <c r="P359" s="262"/>
      <c r="Q359" s="262"/>
      <c r="R359" s="262"/>
      <c r="S359" s="262"/>
      <c r="T359" s="262"/>
      <c r="U359" s="262"/>
      <c r="V359" s="262"/>
      <c r="W359" s="262"/>
      <c r="X359" s="263"/>
      <c r="Y359" s="13"/>
      <c r="Z359" s="13"/>
      <c r="AA359" s="13"/>
      <c r="AB359" s="13"/>
      <c r="AC359" s="13"/>
      <c r="AD359" s="13"/>
      <c r="AE359" s="13"/>
      <c r="AT359" s="264" t="s">
        <v>196</v>
      </c>
      <c r="AU359" s="264" t="s">
        <v>84</v>
      </c>
      <c r="AV359" s="13" t="s">
        <v>84</v>
      </c>
      <c r="AW359" s="13" t="s">
        <v>5</v>
      </c>
      <c r="AX359" s="13" t="s">
        <v>75</v>
      </c>
      <c r="AY359" s="264" t="s">
        <v>182</v>
      </c>
    </row>
    <row r="360" s="15" customFormat="1">
      <c r="A360" s="15"/>
      <c r="B360" s="275"/>
      <c r="C360" s="276"/>
      <c r="D360" s="247" t="s">
        <v>196</v>
      </c>
      <c r="E360" s="277" t="s">
        <v>1</v>
      </c>
      <c r="F360" s="278" t="s">
        <v>208</v>
      </c>
      <c r="G360" s="276"/>
      <c r="H360" s="279">
        <v>40.993000000000002</v>
      </c>
      <c r="I360" s="280"/>
      <c r="J360" s="280"/>
      <c r="K360" s="276"/>
      <c r="L360" s="276"/>
      <c r="M360" s="281"/>
      <c r="N360" s="282"/>
      <c r="O360" s="283"/>
      <c r="P360" s="283"/>
      <c r="Q360" s="283"/>
      <c r="R360" s="283"/>
      <c r="S360" s="283"/>
      <c r="T360" s="283"/>
      <c r="U360" s="283"/>
      <c r="V360" s="283"/>
      <c r="W360" s="283"/>
      <c r="X360" s="284"/>
      <c r="Y360" s="15"/>
      <c r="Z360" s="15"/>
      <c r="AA360" s="15"/>
      <c r="AB360" s="15"/>
      <c r="AC360" s="15"/>
      <c r="AD360" s="15"/>
      <c r="AE360" s="15"/>
      <c r="AT360" s="285" t="s">
        <v>196</v>
      </c>
      <c r="AU360" s="285" t="s">
        <v>84</v>
      </c>
      <c r="AV360" s="15" t="s">
        <v>190</v>
      </c>
      <c r="AW360" s="15" t="s">
        <v>5</v>
      </c>
      <c r="AX360" s="15" t="s">
        <v>82</v>
      </c>
      <c r="AY360" s="285" t="s">
        <v>182</v>
      </c>
    </row>
    <row r="361" s="2" customFormat="1" ht="24.15" customHeight="1">
      <c r="A361" s="39"/>
      <c r="B361" s="40"/>
      <c r="C361" s="233" t="s">
        <v>554</v>
      </c>
      <c r="D361" s="233" t="s">
        <v>185</v>
      </c>
      <c r="E361" s="234" t="s">
        <v>555</v>
      </c>
      <c r="F361" s="235" t="s">
        <v>556</v>
      </c>
      <c r="G361" s="236" t="s">
        <v>188</v>
      </c>
      <c r="H361" s="237">
        <v>110.26000000000001</v>
      </c>
      <c r="I361" s="238"/>
      <c r="J361" s="238"/>
      <c r="K361" s="239">
        <f>ROUND(P361*H361,2)</f>
        <v>0</v>
      </c>
      <c r="L361" s="235" t="s">
        <v>189</v>
      </c>
      <c r="M361" s="45"/>
      <c r="N361" s="240" t="s">
        <v>1</v>
      </c>
      <c r="O361" s="241" t="s">
        <v>38</v>
      </c>
      <c r="P361" s="242">
        <f>I361+J361</f>
        <v>0</v>
      </c>
      <c r="Q361" s="242">
        <f>ROUND(I361*H361,2)</f>
        <v>0</v>
      </c>
      <c r="R361" s="242">
        <f>ROUND(J361*H361,2)</f>
        <v>0</v>
      </c>
      <c r="S361" s="92"/>
      <c r="T361" s="243">
        <f>S361*H361</f>
        <v>0</v>
      </c>
      <c r="U361" s="243">
        <v>9.0000000000000006E-05</v>
      </c>
      <c r="V361" s="243">
        <f>U361*H361</f>
        <v>0.0099234000000000006</v>
      </c>
      <c r="W361" s="243">
        <v>0</v>
      </c>
      <c r="X361" s="244">
        <f>W361*H361</f>
        <v>0</v>
      </c>
      <c r="Y361" s="39"/>
      <c r="Z361" s="39"/>
      <c r="AA361" s="39"/>
      <c r="AB361" s="39"/>
      <c r="AC361" s="39"/>
      <c r="AD361" s="39"/>
      <c r="AE361" s="39"/>
      <c r="AR361" s="245" t="s">
        <v>223</v>
      </c>
      <c r="AT361" s="245" t="s">
        <v>185</v>
      </c>
      <c r="AU361" s="245" t="s">
        <v>84</v>
      </c>
      <c r="AY361" s="18" t="s">
        <v>182</v>
      </c>
      <c r="BE361" s="246">
        <f>IF(O361="základní",K361,0)</f>
        <v>0</v>
      </c>
      <c r="BF361" s="246">
        <f>IF(O361="snížená",K361,0)</f>
        <v>0</v>
      </c>
      <c r="BG361" s="246">
        <f>IF(O361="zákl. přenesená",K361,0)</f>
        <v>0</v>
      </c>
      <c r="BH361" s="246">
        <f>IF(O361="sníž. přenesená",K361,0)</f>
        <v>0</v>
      </c>
      <c r="BI361" s="246">
        <f>IF(O361="nulová",K361,0)</f>
        <v>0</v>
      </c>
      <c r="BJ361" s="18" t="s">
        <v>82</v>
      </c>
      <c r="BK361" s="246">
        <f>ROUND(P361*H361,2)</f>
        <v>0</v>
      </c>
      <c r="BL361" s="18" t="s">
        <v>223</v>
      </c>
      <c r="BM361" s="245" t="s">
        <v>557</v>
      </c>
    </row>
    <row r="362" s="2" customFormat="1">
      <c r="A362" s="39"/>
      <c r="B362" s="40"/>
      <c r="C362" s="41"/>
      <c r="D362" s="247" t="s">
        <v>192</v>
      </c>
      <c r="E362" s="41"/>
      <c r="F362" s="248" t="s">
        <v>558</v>
      </c>
      <c r="G362" s="41"/>
      <c r="H362" s="41"/>
      <c r="I362" s="249"/>
      <c r="J362" s="249"/>
      <c r="K362" s="41"/>
      <c r="L362" s="41"/>
      <c r="M362" s="45"/>
      <c r="N362" s="250"/>
      <c r="O362" s="251"/>
      <c r="P362" s="92"/>
      <c r="Q362" s="92"/>
      <c r="R362" s="92"/>
      <c r="S362" s="92"/>
      <c r="T362" s="92"/>
      <c r="U362" s="92"/>
      <c r="V362" s="92"/>
      <c r="W362" s="92"/>
      <c r="X362" s="93"/>
      <c r="Y362" s="39"/>
      <c r="Z362" s="39"/>
      <c r="AA362" s="39"/>
      <c r="AB362" s="39"/>
      <c r="AC362" s="39"/>
      <c r="AD362" s="39"/>
      <c r="AE362" s="39"/>
      <c r="AT362" s="18" t="s">
        <v>192</v>
      </c>
      <c r="AU362" s="18" t="s">
        <v>84</v>
      </c>
    </row>
    <row r="363" s="2" customFormat="1">
      <c r="A363" s="39"/>
      <c r="B363" s="40"/>
      <c r="C363" s="41"/>
      <c r="D363" s="252" t="s">
        <v>194</v>
      </c>
      <c r="E363" s="41"/>
      <c r="F363" s="253" t="s">
        <v>559</v>
      </c>
      <c r="G363" s="41"/>
      <c r="H363" s="41"/>
      <c r="I363" s="249"/>
      <c r="J363" s="249"/>
      <c r="K363" s="41"/>
      <c r="L363" s="41"/>
      <c r="M363" s="45"/>
      <c r="N363" s="250"/>
      <c r="O363" s="251"/>
      <c r="P363" s="92"/>
      <c r="Q363" s="92"/>
      <c r="R363" s="92"/>
      <c r="S363" s="92"/>
      <c r="T363" s="92"/>
      <c r="U363" s="92"/>
      <c r="V363" s="92"/>
      <c r="W363" s="92"/>
      <c r="X363" s="93"/>
      <c r="Y363" s="39"/>
      <c r="Z363" s="39"/>
      <c r="AA363" s="39"/>
      <c r="AB363" s="39"/>
      <c r="AC363" s="39"/>
      <c r="AD363" s="39"/>
      <c r="AE363" s="39"/>
      <c r="AT363" s="18" t="s">
        <v>194</v>
      </c>
      <c r="AU363" s="18" t="s">
        <v>84</v>
      </c>
    </row>
    <row r="364" s="13" customFormat="1">
      <c r="A364" s="13"/>
      <c r="B364" s="254"/>
      <c r="C364" s="255"/>
      <c r="D364" s="247" t="s">
        <v>196</v>
      </c>
      <c r="E364" s="256" t="s">
        <v>1</v>
      </c>
      <c r="F364" s="257" t="s">
        <v>560</v>
      </c>
      <c r="G364" s="255"/>
      <c r="H364" s="258">
        <v>110.26000000000001</v>
      </c>
      <c r="I364" s="259"/>
      <c r="J364" s="259"/>
      <c r="K364" s="255"/>
      <c r="L364" s="255"/>
      <c r="M364" s="260"/>
      <c r="N364" s="261"/>
      <c r="O364" s="262"/>
      <c r="P364" s="262"/>
      <c r="Q364" s="262"/>
      <c r="R364" s="262"/>
      <c r="S364" s="262"/>
      <c r="T364" s="262"/>
      <c r="U364" s="262"/>
      <c r="V364" s="262"/>
      <c r="W364" s="262"/>
      <c r="X364" s="263"/>
      <c r="Y364" s="13"/>
      <c r="Z364" s="13"/>
      <c r="AA364" s="13"/>
      <c r="AB364" s="13"/>
      <c r="AC364" s="13"/>
      <c r="AD364" s="13"/>
      <c r="AE364" s="13"/>
      <c r="AT364" s="264" t="s">
        <v>196</v>
      </c>
      <c r="AU364" s="264" t="s">
        <v>84</v>
      </c>
      <c r="AV364" s="13" t="s">
        <v>84</v>
      </c>
      <c r="AW364" s="13" t="s">
        <v>5</v>
      </c>
      <c r="AX364" s="13" t="s">
        <v>82</v>
      </c>
      <c r="AY364" s="264" t="s">
        <v>182</v>
      </c>
    </row>
    <row r="365" s="2" customFormat="1" ht="24.15" customHeight="1">
      <c r="A365" s="39"/>
      <c r="B365" s="40"/>
      <c r="C365" s="233" t="s">
        <v>561</v>
      </c>
      <c r="D365" s="233" t="s">
        <v>185</v>
      </c>
      <c r="E365" s="234" t="s">
        <v>562</v>
      </c>
      <c r="F365" s="235" t="s">
        <v>563</v>
      </c>
      <c r="G365" s="236" t="s">
        <v>416</v>
      </c>
      <c r="H365" s="237">
        <v>324</v>
      </c>
      <c r="I365" s="238"/>
      <c r="J365" s="238"/>
      <c r="K365" s="239">
        <f>ROUND(P365*H365,2)</f>
        <v>0</v>
      </c>
      <c r="L365" s="235" t="s">
        <v>189</v>
      </c>
      <c r="M365" s="45"/>
      <c r="N365" s="240" t="s">
        <v>1</v>
      </c>
      <c r="O365" s="241" t="s">
        <v>38</v>
      </c>
      <c r="P365" s="242">
        <f>I365+J365</f>
        <v>0</v>
      </c>
      <c r="Q365" s="242">
        <f>ROUND(I365*H365,2)</f>
        <v>0</v>
      </c>
      <c r="R365" s="242">
        <f>ROUND(J365*H365,2)</f>
        <v>0</v>
      </c>
      <c r="S365" s="92"/>
      <c r="T365" s="243">
        <f>S365*H365</f>
        <v>0</v>
      </c>
      <c r="U365" s="243">
        <v>1.0000000000000001E-05</v>
      </c>
      <c r="V365" s="243">
        <f>U365*H365</f>
        <v>0.0032400000000000003</v>
      </c>
      <c r="W365" s="243">
        <v>0</v>
      </c>
      <c r="X365" s="244">
        <f>W365*H365</f>
        <v>0</v>
      </c>
      <c r="Y365" s="39"/>
      <c r="Z365" s="39"/>
      <c r="AA365" s="39"/>
      <c r="AB365" s="39"/>
      <c r="AC365" s="39"/>
      <c r="AD365" s="39"/>
      <c r="AE365" s="39"/>
      <c r="AR365" s="245" t="s">
        <v>223</v>
      </c>
      <c r="AT365" s="245" t="s">
        <v>185</v>
      </c>
      <c r="AU365" s="245" t="s">
        <v>84</v>
      </c>
      <c r="AY365" s="18" t="s">
        <v>182</v>
      </c>
      <c r="BE365" s="246">
        <f>IF(O365="základní",K365,0)</f>
        <v>0</v>
      </c>
      <c r="BF365" s="246">
        <f>IF(O365="snížená",K365,0)</f>
        <v>0</v>
      </c>
      <c r="BG365" s="246">
        <f>IF(O365="zákl. přenesená",K365,0)</f>
        <v>0</v>
      </c>
      <c r="BH365" s="246">
        <f>IF(O365="sníž. přenesená",K365,0)</f>
        <v>0</v>
      </c>
      <c r="BI365" s="246">
        <f>IF(O365="nulová",K365,0)</f>
        <v>0</v>
      </c>
      <c r="BJ365" s="18" t="s">
        <v>82</v>
      </c>
      <c r="BK365" s="246">
        <f>ROUND(P365*H365,2)</f>
        <v>0</v>
      </c>
      <c r="BL365" s="18" t="s">
        <v>223</v>
      </c>
      <c r="BM365" s="245" t="s">
        <v>564</v>
      </c>
    </row>
    <row r="366" s="2" customFormat="1">
      <c r="A366" s="39"/>
      <c r="B366" s="40"/>
      <c r="C366" s="41"/>
      <c r="D366" s="247" t="s">
        <v>192</v>
      </c>
      <c r="E366" s="41"/>
      <c r="F366" s="248" t="s">
        <v>565</v>
      </c>
      <c r="G366" s="41"/>
      <c r="H366" s="41"/>
      <c r="I366" s="249"/>
      <c r="J366" s="249"/>
      <c r="K366" s="41"/>
      <c r="L366" s="41"/>
      <c r="M366" s="45"/>
      <c r="N366" s="250"/>
      <c r="O366" s="251"/>
      <c r="P366" s="92"/>
      <c r="Q366" s="92"/>
      <c r="R366" s="92"/>
      <c r="S366" s="92"/>
      <c r="T366" s="92"/>
      <c r="U366" s="92"/>
      <c r="V366" s="92"/>
      <c r="W366" s="92"/>
      <c r="X366" s="93"/>
      <c r="Y366" s="39"/>
      <c r="Z366" s="39"/>
      <c r="AA366" s="39"/>
      <c r="AB366" s="39"/>
      <c r="AC366" s="39"/>
      <c r="AD366" s="39"/>
      <c r="AE366" s="39"/>
      <c r="AT366" s="18" t="s">
        <v>192</v>
      </c>
      <c r="AU366" s="18" t="s">
        <v>84</v>
      </c>
    </row>
    <row r="367" s="2" customFormat="1">
      <c r="A367" s="39"/>
      <c r="B367" s="40"/>
      <c r="C367" s="41"/>
      <c r="D367" s="252" t="s">
        <v>194</v>
      </c>
      <c r="E367" s="41"/>
      <c r="F367" s="253" t="s">
        <v>566</v>
      </c>
      <c r="G367" s="41"/>
      <c r="H367" s="41"/>
      <c r="I367" s="249"/>
      <c r="J367" s="249"/>
      <c r="K367" s="41"/>
      <c r="L367" s="41"/>
      <c r="M367" s="45"/>
      <c r="N367" s="250"/>
      <c r="O367" s="251"/>
      <c r="P367" s="92"/>
      <c r="Q367" s="92"/>
      <c r="R367" s="92"/>
      <c r="S367" s="92"/>
      <c r="T367" s="92"/>
      <c r="U367" s="92"/>
      <c r="V367" s="92"/>
      <c r="W367" s="92"/>
      <c r="X367" s="93"/>
      <c r="Y367" s="39"/>
      <c r="Z367" s="39"/>
      <c r="AA367" s="39"/>
      <c r="AB367" s="39"/>
      <c r="AC367" s="39"/>
      <c r="AD367" s="39"/>
      <c r="AE367" s="39"/>
      <c r="AT367" s="18" t="s">
        <v>194</v>
      </c>
      <c r="AU367" s="18" t="s">
        <v>84</v>
      </c>
    </row>
    <row r="368" s="14" customFormat="1">
      <c r="A368" s="14"/>
      <c r="B368" s="265"/>
      <c r="C368" s="266"/>
      <c r="D368" s="247" t="s">
        <v>196</v>
      </c>
      <c r="E368" s="267" t="s">
        <v>1</v>
      </c>
      <c r="F368" s="268" t="s">
        <v>567</v>
      </c>
      <c r="G368" s="266"/>
      <c r="H368" s="267" t="s">
        <v>1</v>
      </c>
      <c r="I368" s="269"/>
      <c r="J368" s="269"/>
      <c r="K368" s="266"/>
      <c r="L368" s="266"/>
      <c r="M368" s="270"/>
      <c r="N368" s="271"/>
      <c r="O368" s="272"/>
      <c r="P368" s="272"/>
      <c r="Q368" s="272"/>
      <c r="R368" s="272"/>
      <c r="S368" s="272"/>
      <c r="T368" s="272"/>
      <c r="U368" s="272"/>
      <c r="V368" s="272"/>
      <c r="W368" s="272"/>
      <c r="X368" s="273"/>
      <c r="Y368" s="14"/>
      <c r="Z368" s="14"/>
      <c r="AA368" s="14"/>
      <c r="AB368" s="14"/>
      <c r="AC368" s="14"/>
      <c r="AD368" s="14"/>
      <c r="AE368" s="14"/>
      <c r="AT368" s="274" t="s">
        <v>196</v>
      </c>
      <c r="AU368" s="274" t="s">
        <v>84</v>
      </c>
      <c r="AV368" s="14" t="s">
        <v>82</v>
      </c>
      <c r="AW368" s="14" t="s">
        <v>5</v>
      </c>
      <c r="AX368" s="14" t="s">
        <v>75</v>
      </c>
      <c r="AY368" s="274" t="s">
        <v>182</v>
      </c>
    </row>
    <row r="369" s="13" customFormat="1">
      <c r="A369" s="13"/>
      <c r="B369" s="254"/>
      <c r="C369" s="255"/>
      <c r="D369" s="247" t="s">
        <v>196</v>
      </c>
      <c r="E369" s="256" t="s">
        <v>1</v>
      </c>
      <c r="F369" s="257" t="s">
        <v>568</v>
      </c>
      <c r="G369" s="255"/>
      <c r="H369" s="258">
        <v>324</v>
      </c>
      <c r="I369" s="259"/>
      <c r="J369" s="259"/>
      <c r="K369" s="255"/>
      <c r="L369" s="255"/>
      <c r="M369" s="260"/>
      <c r="N369" s="261"/>
      <c r="O369" s="262"/>
      <c r="P369" s="262"/>
      <c r="Q369" s="262"/>
      <c r="R369" s="262"/>
      <c r="S369" s="262"/>
      <c r="T369" s="262"/>
      <c r="U369" s="262"/>
      <c r="V369" s="262"/>
      <c r="W369" s="262"/>
      <c r="X369" s="263"/>
      <c r="Y369" s="13"/>
      <c r="Z369" s="13"/>
      <c r="AA369" s="13"/>
      <c r="AB369" s="13"/>
      <c r="AC369" s="13"/>
      <c r="AD369" s="13"/>
      <c r="AE369" s="13"/>
      <c r="AT369" s="264" t="s">
        <v>196</v>
      </c>
      <c r="AU369" s="264" t="s">
        <v>84</v>
      </c>
      <c r="AV369" s="13" t="s">
        <v>84</v>
      </c>
      <c r="AW369" s="13" t="s">
        <v>5</v>
      </c>
      <c r="AX369" s="13" t="s">
        <v>82</v>
      </c>
      <c r="AY369" s="264" t="s">
        <v>182</v>
      </c>
    </row>
    <row r="370" s="2" customFormat="1" ht="24.15" customHeight="1">
      <c r="A370" s="39"/>
      <c r="B370" s="40"/>
      <c r="C370" s="233" t="s">
        <v>569</v>
      </c>
      <c r="D370" s="233" t="s">
        <v>185</v>
      </c>
      <c r="E370" s="234" t="s">
        <v>570</v>
      </c>
      <c r="F370" s="235" t="s">
        <v>571</v>
      </c>
      <c r="G370" s="236" t="s">
        <v>416</v>
      </c>
      <c r="H370" s="237">
        <v>324</v>
      </c>
      <c r="I370" s="238"/>
      <c r="J370" s="238"/>
      <c r="K370" s="239">
        <f>ROUND(P370*H370,2)</f>
        <v>0</v>
      </c>
      <c r="L370" s="235" t="s">
        <v>189</v>
      </c>
      <c r="M370" s="45"/>
      <c r="N370" s="240" t="s">
        <v>1</v>
      </c>
      <c r="O370" s="241" t="s">
        <v>38</v>
      </c>
      <c r="P370" s="242">
        <f>I370+J370</f>
        <v>0</v>
      </c>
      <c r="Q370" s="242">
        <f>ROUND(I370*H370,2)</f>
        <v>0</v>
      </c>
      <c r="R370" s="242">
        <f>ROUND(J370*H370,2)</f>
        <v>0</v>
      </c>
      <c r="S370" s="92"/>
      <c r="T370" s="243">
        <f>S370*H370</f>
        <v>0</v>
      </c>
      <c r="U370" s="243">
        <v>2.0000000000000002E-05</v>
      </c>
      <c r="V370" s="243">
        <f>U370*H370</f>
        <v>0.0064800000000000005</v>
      </c>
      <c r="W370" s="243">
        <v>0</v>
      </c>
      <c r="X370" s="244">
        <f>W370*H370</f>
        <v>0</v>
      </c>
      <c r="Y370" s="39"/>
      <c r="Z370" s="39"/>
      <c r="AA370" s="39"/>
      <c r="AB370" s="39"/>
      <c r="AC370" s="39"/>
      <c r="AD370" s="39"/>
      <c r="AE370" s="39"/>
      <c r="AR370" s="245" t="s">
        <v>223</v>
      </c>
      <c r="AT370" s="245" t="s">
        <v>185</v>
      </c>
      <c r="AU370" s="245" t="s">
        <v>84</v>
      </c>
      <c r="AY370" s="18" t="s">
        <v>182</v>
      </c>
      <c r="BE370" s="246">
        <f>IF(O370="základní",K370,0)</f>
        <v>0</v>
      </c>
      <c r="BF370" s="246">
        <f>IF(O370="snížená",K370,0)</f>
        <v>0</v>
      </c>
      <c r="BG370" s="246">
        <f>IF(O370="zákl. přenesená",K370,0)</f>
        <v>0</v>
      </c>
      <c r="BH370" s="246">
        <f>IF(O370="sníž. přenesená",K370,0)</f>
        <v>0</v>
      </c>
      <c r="BI370" s="246">
        <f>IF(O370="nulová",K370,0)</f>
        <v>0</v>
      </c>
      <c r="BJ370" s="18" t="s">
        <v>82</v>
      </c>
      <c r="BK370" s="246">
        <f>ROUND(P370*H370,2)</f>
        <v>0</v>
      </c>
      <c r="BL370" s="18" t="s">
        <v>223</v>
      </c>
      <c r="BM370" s="245" t="s">
        <v>572</v>
      </c>
    </row>
    <row r="371" s="2" customFormat="1">
      <c r="A371" s="39"/>
      <c r="B371" s="40"/>
      <c r="C371" s="41"/>
      <c r="D371" s="247" t="s">
        <v>192</v>
      </c>
      <c r="E371" s="41"/>
      <c r="F371" s="248" t="s">
        <v>573</v>
      </c>
      <c r="G371" s="41"/>
      <c r="H371" s="41"/>
      <c r="I371" s="249"/>
      <c r="J371" s="249"/>
      <c r="K371" s="41"/>
      <c r="L371" s="41"/>
      <c r="M371" s="45"/>
      <c r="N371" s="250"/>
      <c r="O371" s="251"/>
      <c r="P371" s="92"/>
      <c r="Q371" s="92"/>
      <c r="R371" s="92"/>
      <c r="S371" s="92"/>
      <c r="T371" s="92"/>
      <c r="U371" s="92"/>
      <c r="V371" s="92"/>
      <c r="W371" s="92"/>
      <c r="X371" s="93"/>
      <c r="Y371" s="39"/>
      <c r="Z371" s="39"/>
      <c r="AA371" s="39"/>
      <c r="AB371" s="39"/>
      <c r="AC371" s="39"/>
      <c r="AD371" s="39"/>
      <c r="AE371" s="39"/>
      <c r="AT371" s="18" t="s">
        <v>192</v>
      </c>
      <c r="AU371" s="18" t="s">
        <v>84</v>
      </c>
    </row>
    <row r="372" s="2" customFormat="1">
      <c r="A372" s="39"/>
      <c r="B372" s="40"/>
      <c r="C372" s="41"/>
      <c r="D372" s="252" t="s">
        <v>194</v>
      </c>
      <c r="E372" s="41"/>
      <c r="F372" s="253" t="s">
        <v>574</v>
      </c>
      <c r="G372" s="41"/>
      <c r="H372" s="41"/>
      <c r="I372" s="249"/>
      <c r="J372" s="249"/>
      <c r="K372" s="41"/>
      <c r="L372" s="41"/>
      <c r="M372" s="45"/>
      <c r="N372" s="250"/>
      <c r="O372" s="251"/>
      <c r="P372" s="92"/>
      <c r="Q372" s="92"/>
      <c r="R372" s="92"/>
      <c r="S372" s="92"/>
      <c r="T372" s="92"/>
      <c r="U372" s="92"/>
      <c r="V372" s="92"/>
      <c r="W372" s="92"/>
      <c r="X372" s="93"/>
      <c r="Y372" s="39"/>
      <c r="Z372" s="39"/>
      <c r="AA372" s="39"/>
      <c r="AB372" s="39"/>
      <c r="AC372" s="39"/>
      <c r="AD372" s="39"/>
      <c r="AE372" s="39"/>
      <c r="AT372" s="18" t="s">
        <v>194</v>
      </c>
      <c r="AU372" s="18" t="s">
        <v>84</v>
      </c>
    </row>
    <row r="373" s="13" customFormat="1">
      <c r="A373" s="13"/>
      <c r="B373" s="254"/>
      <c r="C373" s="255"/>
      <c r="D373" s="247" t="s">
        <v>196</v>
      </c>
      <c r="E373" s="256" t="s">
        <v>1</v>
      </c>
      <c r="F373" s="257" t="s">
        <v>575</v>
      </c>
      <c r="G373" s="255"/>
      <c r="H373" s="258">
        <v>324</v>
      </c>
      <c r="I373" s="259"/>
      <c r="J373" s="259"/>
      <c r="K373" s="255"/>
      <c r="L373" s="255"/>
      <c r="M373" s="260"/>
      <c r="N373" s="261"/>
      <c r="O373" s="262"/>
      <c r="P373" s="262"/>
      <c r="Q373" s="262"/>
      <c r="R373" s="262"/>
      <c r="S373" s="262"/>
      <c r="T373" s="262"/>
      <c r="U373" s="262"/>
      <c r="V373" s="262"/>
      <c r="W373" s="262"/>
      <c r="X373" s="263"/>
      <c r="Y373" s="13"/>
      <c r="Z373" s="13"/>
      <c r="AA373" s="13"/>
      <c r="AB373" s="13"/>
      <c r="AC373" s="13"/>
      <c r="AD373" s="13"/>
      <c r="AE373" s="13"/>
      <c r="AT373" s="264" t="s">
        <v>196</v>
      </c>
      <c r="AU373" s="264" t="s">
        <v>84</v>
      </c>
      <c r="AV373" s="13" t="s">
        <v>84</v>
      </c>
      <c r="AW373" s="13" t="s">
        <v>5</v>
      </c>
      <c r="AX373" s="13" t="s">
        <v>82</v>
      </c>
      <c r="AY373" s="264" t="s">
        <v>182</v>
      </c>
    </row>
    <row r="374" s="2" customFormat="1" ht="24.15" customHeight="1">
      <c r="A374" s="39"/>
      <c r="B374" s="40"/>
      <c r="C374" s="233" t="s">
        <v>576</v>
      </c>
      <c r="D374" s="233" t="s">
        <v>185</v>
      </c>
      <c r="E374" s="234" t="s">
        <v>577</v>
      </c>
      <c r="F374" s="235" t="s">
        <v>578</v>
      </c>
      <c r="G374" s="236" t="s">
        <v>188</v>
      </c>
      <c r="H374" s="237">
        <v>110.26000000000001</v>
      </c>
      <c r="I374" s="238"/>
      <c r="J374" s="238"/>
      <c r="K374" s="239">
        <f>ROUND(P374*H374,2)</f>
        <v>0</v>
      </c>
      <c r="L374" s="235" t="s">
        <v>189</v>
      </c>
      <c r="M374" s="45"/>
      <c r="N374" s="240" t="s">
        <v>1</v>
      </c>
      <c r="O374" s="241" t="s">
        <v>38</v>
      </c>
      <c r="P374" s="242">
        <f>I374+J374</f>
        <v>0</v>
      </c>
      <c r="Q374" s="242">
        <f>ROUND(I374*H374,2)</f>
        <v>0</v>
      </c>
      <c r="R374" s="242">
        <f>ROUND(J374*H374,2)</f>
        <v>0</v>
      </c>
      <c r="S374" s="92"/>
      <c r="T374" s="243">
        <f>S374*H374</f>
        <v>0</v>
      </c>
      <c r="U374" s="243">
        <v>0.00021000000000000001</v>
      </c>
      <c r="V374" s="243">
        <f>U374*H374</f>
        <v>0.023154600000000001</v>
      </c>
      <c r="W374" s="243">
        <v>0</v>
      </c>
      <c r="X374" s="244">
        <f>W374*H374</f>
        <v>0</v>
      </c>
      <c r="Y374" s="39"/>
      <c r="Z374" s="39"/>
      <c r="AA374" s="39"/>
      <c r="AB374" s="39"/>
      <c r="AC374" s="39"/>
      <c r="AD374" s="39"/>
      <c r="AE374" s="39"/>
      <c r="AR374" s="245" t="s">
        <v>223</v>
      </c>
      <c r="AT374" s="245" t="s">
        <v>185</v>
      </c>
      <c r="AU374" s="245" t="s">
        <v>84</v>
      </c>
      <c r="AY374" s="18" t="s">
        <v>182</v>
      </c>
      <c r="BE374" s="246">
        <f>IF(O374="základní",K374,0)</f>
        <v>0</v>
      </c>
      <c r="BF374" s="246">
        <f>IF(O374="snížená",K374,0)</f>
        <v>0</v>
      </c>
      <c r="BG374" s="246">
        <f>IF(O374="zákl. přenesená",K374,0)</f>
        <v>0</v>
      </c>
      <c r="BH374" s="246">
        <f>IF(O374="sníž. přenesená",K374,0)</f>
        <v>0</v>
      </c>
      <c r="BI374" s="246">
        <f>IF(O374="nulová",K374,0)</f>
        <v>0</v>
      </c>
      <c r="BJ374" s="18" t="s">
        <v>82</v>
      </c>
      <c r="BK374" s="246">
        <f>ROUND(P374*H374,2)</f>
        <v>0</v>
      </c>
      <c r="BL374" s="18" t="s">
        <v>223</v>
      </c>
      <c r="BM374" s="245" t="s">
        <v>579</v>
      </c>
    </row>
    <row r="375" s="2" customFormat="1">
      <c r="A375" s="39"/>
      <c r="B375" s="40"/>
      <c r="C375" s="41"/>
      <c r="D375" s="247" t="s">
        <v>192</v>
      </c>
      <c r="E375" s="41"/>
      <c r="F375" s="248" t="s">
        <v>580</v>
      </c>
      <c r="G375" s="41"/>
      <c r="H375" s="41"/>
      <c r="I375" s="249"/>
      <c r="J375" s="249"/>
      <c r="K375" s="41"/>
      <c r="L375" s="41"/>
      <c r="M375" s="45"/>
      <c r="N375" s="250"/>
      <c r="O375" s="251"/>
      <c r="P375" s="92"/>
      <c r="Q375" s="92"/>
      <c r="R375" s="92"/>
      <c r="S375" s="92"/>
      <c r="T375" s="92"/>
      <c r="U375" s="92"/>
      <c r="V375" s="92"/>
      <c r="W375" s="92"/>
      <c r="X375" s="93"/>
      <c r="Y375" s="39"/>
      <c r="Z375" s="39"/>
      <c r="AA375" s="39"/>
      <c r="AB375" s="39"/>
      <c r="AC375" s="39"/>
      <c r="AD375" s="39"/>
      <c r="AE375" s="39"/>
      <c r="AT375" s="18" t="s">
        <v>192</v>
      </c>
      <c r="AU375" s="18" t="s">
        <v>84</v>
      </c>
    </row>
    <row r="376" s="2" customFormat="1">
      <c r="A376" s="39"/>
      <c r="B376" s="40"/>
      <c r="C376" s="41"/>
      <c r="D376" s="252" t="s">
        <v>194</v>
      </c>
      <c r="E376" s="41"/>
      <c r="F376" s="253" t="s">
        <v>581</v>
      </c>
      <c r="G376" s="41"/>
      <c r="H376" s="41"/>
      <c r="I376" s="249"/>
      <c r="J376" s="249"/>
      <c r="K376" s="41"/>
      <c r="L376" s="41"/>
      <c r="M376" s="45"/>
      <c r="N376" s="250"/>
      <c r="O376" s="251"/>
      <c r="P376" s="92"/>
      <c r="Q376" s="92"/>
      <c r="R376" s="92"/>
      <c r="S376" s="92"/>
      <c r="T376" s="92"/>
      <c r="U376" s="92"/>
      <c r="V376" s="92"/>
      <c r="W376" s="92"/>
      <c r="X376" s="93"/>
      <c r="Y376" s="39"/>
      <c r="Z376" s="39"/>
      <c r="AA376" s="39"/>
      <c r="AB376" s="39"/>
      <c r="AC376" s="39"/>
      <c r="AD376" s="39"/>
      <c r="AE376" s="39"/>
      <c r="AT376" s="18" t="s">
        <v>194</v>
      </c>
      <c r="AU376" s="18" t="s">
        <v>84</v>
      </c>
    </row>
    <row r="377" s="13" customFormat="1">
      <c r="A377" s="13"/>
      <c r="B377" s="254"/>
      <c r="C377" s="255"/>
      <c r="D377" s="247" t="s">
        <v>196</v>
      </c>
      <c r="E377" s="256" t="s">
        <v>1</v>
      </c>
      <c r="F377" s="257" t="s">
        <v>582</v>
      </c>
      <c r="G377" s="255"/>
      <c r="H377" s="258">
        <v>110.26000000000001</v>
      </c>
      <c r="I377" s="259"/>
      <c r="J377" s="259"/>
      <c r="K377" s="255"/>
      <c r="L377" s="255"/>
      <c r="M377" s="260"/>
      <c r="N377" s="261"/>
      <c r="O377" s="262"/>
      <c r="P377" s="262"/>
      <c r="Q377" s="262"/>
      <c r="R377" s="262"/>
      <c r="S377" s="262"/>
      <c r="T377" s="262"/>
      <c r="U377" s="262"/>
      <c r="V377" s="262"/>
      <c r="W377" s="262"/>
      <c r="X377" s="263"/>
      <c r="Y377" s="13"/>
      <c r="Z377" s="13"/>
      <c r="AA377" s="13"/>
      <c r="AB377" s="13"/>
      <c r="AC377" s="13"/>
      <c r="AD377" s="13"/>
      <c r="AE377" s="13"/>
      <c r="AT377" s="264" t="s">
        <v>196</v>
      </c>
      <c r="AU377" s="264" t="s">
        <v>84</v>
      </c>
      <c r="AV377" s="13" t="s">
        <v>84</v>
      </c>
      <c r="AW377" s="13" t="s">
        <v>5</v>
      </c>
      <c r="AX377" s="13" t="s">
        <v>82</v>
      </c>
      <c r="AY377" s="264" t="s">
        <v>182</v>
      </c>
    </row>
    <row r="378" s="12" customFormat="1" ht="22.8" customHeight="1">
      <c r="A378" s="12"/>
      <c r="B378" s="216"/>
      <c r="C378" s="217"/>
      <c r="D378" s="218" t="s">
        <v>74</v>
      </c>
      <c r="E378" s="231" t="s">
        <v>583</v>
      </c>
      <c r="F378" s="231" t="s">
        <v>584</v>
      </c>
      <c r="G378" s="217"/>
      <c r="H378" s="217"/>
      <c r="I378" s="220"/>
      <c r="J378" s="220"/>
      <c r="K378" s="232">
        <f>BK378</f>
        <v>0</v>
      </c>
      <c r="L378" s="217"/>
      <c r="M378" s="222"/>
      <c r="N378" s="223"/>
      <c r="O378" s="224"/>
      <c r="P378" s="224"/>
      <c r="Q378" s="225">
        <f>SUM(Q379:Q419)</f>
        <v>0</v>
      </c>
      <c r="R378" s="225">
        <f>SUM(R379:R419)</f>
        <v>0</v>
      </c>
      <c r="S378" s="224"/>
      <c r="T378" s="226">
        <f>SUM(T379:T419)</f>
        <v>0</v>
      </c>
      <c r="U378" s="224"/>
      <c r="V378" s="226">
        <f>SUM(V379:V419)</f>
        <v>0.53309759000000001</v>
      </c>
      <c r="W378" s="224"/>
      <c r="X378" s="227">
        <f>SUM(X379:X419)</f>
        <v>0</v>
      </c>
      <c r="Y378" s="12"/>
      <c r="Z378" s="12"/>
      <c r="AA378" s="12"/>
      <c r="AB378" s="12"/>
      <c r="AC378" s="12"/>
      <c r="AD378" s="12"/>
      <c r="AE378" s="12"/>
      <c r="AR378" s="228" t="s">
        <v>84</v>
      </c>
      <c r="AT378" s="229" t="s">
        <v>74</v>
      </c>
      <c r="AU378" s="229" t="s">
        <v>82</v>
      </c>
      <c r="AY378" s="228" t="s">
        <v>182</v>
      </c>
      <c r="BK378" s="230">
        <f>SUM(BK379:BK419)</f>
        <v>0</v>
      </c>
    </row>
    <row r="379" s="2" customFormat="1" ht="24.15" customHeight="1">
      <c r="A379" s="39"/>
      <c r="B379" s="40"/>
      <c r="C379" s="233" t="s">
        <v>585</v>
      </c>
      <c r="D379" s="233" t="s">
        <v>185</v>
      </c>
      <c r="E379" s="234" t="s">
        <v>586</v>
      </c>
      <c r="F379" s="235" t="s">
        <v>587</v>
      </c>
      <c r="G379" s="236" t="s">
        <v>188</v>
      </c>
      <c r="H379" s="237">
        <v>535.76999999999998</v>
      </c>
      <c r="I379" s="238"/>
      <c r="J379" s="238"/>
      <c r="K379" s="239">
        <f>ROUND(P379*H379,2)</f>
        <v>0</v>
      </c>
      <c r="L379" s="235" t="s">
        <v>189</v>
      </c>
      <c r="M379" s="45"/>
      <c r="N379" s="240" t="s">
        <v>1</v>
      </c>
      <c r="O379" s="241" t="s">
        <v>38</v>
      </c>
      <c r="P379" s="242">
        <f>I379+J379</f>
        <v>0</v>
      </c>
      <c r="Q379" s="242">
        <f>ROUND(I379*H379,2)</f>
        <v>0</v>
      </c>
      <c r="R379" s="242">
        <f>ROUND(J379*H379,2)</f>
        <v>0</v>
      </c>
      <c r="S379" s="92"/>
      <c r="T379" s="243">
        <f>S379*H379</f>
        <v>0</v>
      </c>
      <c r="U379" s="243">
        <v>0</v>
      </c>
      <c r="V379" s="243">
        <f>U379*H379</f>
        <v>0</v>
      </c>
      <c r="W379" s="243">
        <v>0</v>
      </c>
      <c r="X379" s="244">
        <f>W379*H379</f>
        <v>0</v>
      </c>
      <c r="Y379" s="39"/>
      <c r="Z379" s="39"/>
      <c r="AA379" s="39"/>
      <c r="AB379" s="39"/>
      <c r="AC379" s="39"/>
      <c r="AD379" s="39"/>
      <c r="AE379" s="39"/>
      <c r="AR379" s="245" t="s">
        <v>223</v>
      </c>
      <c r="AT379" s="245" t="s">
        <v>185</v>
      </c>
      <c r="AU379" s="245" t="s">
        <v>84</v>
      </c>
      <c r="AY379" s="18" t="s">
        <v>182</v>
      </c>
      <c r="BE379" s="246">
        <f>IF(O379="základní",K379,0)</f>
        <v>0</v>
      </c>
      <c r="BF379" s="246">
        <f>IF(O379="snížená",K379,0)</f>
        <v>0</v>
      </c>
      <c r="BG379" s="246">
        <f>IF(O379="zákl. přenesená",K379,0)</f>
        <v>0</v>
      </c>
      <c r="BH379" s="246">
        <f>IF(O379="sníž. přenesená",K379,0)</f>
        <v>0</v>
      </c>
      <c r="BI379" s="246">
        <f>IF(O379="nulová",K379,0)</f>
        <v>0</v>
      </c>
      <c r="BJ379" s="18" t="s">
        <v>82</v>
      </c>
      <c r="BK379" s="246">
        <f>ROUND(P379*H379,2)</f>
        <v>0</v>
      </c>
      <c r="BL379" s="18" t="s">
        <v>223</v>
      </c>
      <c r="BM379" s="245" t="s">
        <v>588</v>
      </c>
    </row>
    <row r="380" s="2" customFormat="1">
      <c r="A380" s="39"/>
      <c r="B380" s="40"/>
      <c r="C380" s="41"/>
      <c r="D380" s="247" t="s">
        <v>192</v>
      </c>
      <c r="E380" s="41"/>
      <c r="F380" s="248" t="s">
        <v>589</v>
      </c>
      <c r="G380" s="41"/>
      <c r="H380" s="41"/>
      <c r="I380" s="249"/>
      <c r="J380" s="249"/>
      <c r="K380" s="41"/>
      <c r="L380" s="41"/>
      <c r="M380" s="45"/>
      <c r="N380" s="250"/>
      <c r="O380" s="251"/>
      <c r="P380" s="92"/>
      <c r="Q380" s="92"/>
      <c r="R380" s="92"/>
      <c r="S380" s="92"/>
      <c r="T380" s="92"/>
      <c r="U380" s="92"/>
      <c r="V380" s="92"/>
      <c r="W380" s="92"/>
      <c r="X380" s="93"/>
      <c r="Y380" s="39"/>
      <c r="Z380" s="39"/>
      <c r="AA380" s="39"/>
      <c r="AB380" s="39"/>
      <c r="AC380" s="39"/>
      <c r="AD380" s="39"/>
      <c r="AE380" s="39"/>
      <c r="AT380" s="18" t="s">
        <v>192</v>
      </c>
      <c r="AU380" s="18" t="s">
        <v>84</v>
      </c>
    </row>
    <row r="381" s="2" customFormat="1">
      <c r="A381" s="39"/>
      <c r="B381" s="40"/>
      <c r="C381" s="41"/>
      <c r="D381" s="252" t="s">
        <v>194</v>
      </c>
      <c r="E381" s="41"/>
      <c r="F381" s="253" t="s">
        <v>590</v>
      </c>
      <c r="G381" s="41"/>
      <c r="H381" s="41"/>
      <c r="I381" s="249"/>
      <c r="J381" s="249"/>
      <c r="K381" s="41"/>
      <c r="L381" s="41"/>
      <c r="M381" s="45"/>
      <c r="N381" s="250"/>
      <c r="O381" s="251"/>
      <c r="P381" s="92"/>
      <c r="Q381" s="92"/>
      <c r="R381" s="92"/>
      <c r="S381" s="92"/>
      <c r="T381" s="92"/>
      <c r="U381" s="92"/>
      <c r="V381" s="92"/>
      <c r="W381" s="92"/>
      <c r="X381" s="93"/>
      <c r="Y381" s="39"/>
      <c r="Z381" s="39"/>
      <c r="AA381" s="39"/>
      <c r="AB381" s="39"/>
      <c r="AC381" s="39"/>
      <c r="AD381" s="39"/>
      <c r="AE381" s="39"/>
      <c r="AT381" s="18" t="s">
        <v>194</v>
      </c>
      <c r="AU381" s="18" t="s">
        <v>84</v>
      </c>
    </row>
    <row r="382" s="13" customFormat="1">
      <c r="A382" s="13"/>
      <c r="B382" s="254"/>
      <c r="C382" s="255"/>
      <c r="D382" s="247" t="s">
        <v>196</v>
      </c>
      <c r="E382" s="256" t="s">
        <v>1</v>
      </c>
      <c r="F382" s="257" t="s">
        <v>591</v>
      </c>
      <c r="G382" s="255"/>
      <c r="H382" s="258">
        <v>535.76999999999998</v>
      </c>
      <c r="I382" s="259"/>
      <c r="J382" s="259"/>
      <c r="K382" s="255"/>
      <c r="L382" s="255"/>
      <c r="M382" s="260"/>
      <c r="N382" s="261"/>
      <c r="O382" s="262"/>
      <c r="P382" s="262"/>
      <c r="Q382" s="262"/>
      <c r="R382" s="262"/>
      <c r="S382" s="262"/>
      <c r="T382" s="262"/>
      <c r="U382" s="262"/>
      <c r="V382" s="262"/>
      <c r="W382" s="262"/>
      <c r="X382" s="263"/>
      <c r="Y382" s="13"/>
      <c r="Z382" s="13"/>
      <c r="AA382" s="13"/>
      <c r="AB382" s="13"/>
      <c r="AC382" s="13"/>
      <c r="AD382" s="13"/>
      <c r="AE382" s="13"/>
      <c r="AT382" s="264" t="s">
        <v>196</v>
      </c>
      <c r="AU382" s="264" t="s">
        <v>84</v>
      </c>
      <c r="AV382" s="13" t="s">
        <v>84</v>
      </c>
      <c r="AW382" s="13" t="s">
        <v>5</v>
      </c>
      <c r="AX382" s="13" t="s">
        <v>82</v>
      </c>
      <c r="AY382" s="264" t="s">
        <v>182</v>
      </c>
    </row>
    <row r="383" s="2" customFormat="1" ht="24.15" customHeight="1">
      <c r="A383" s="39"/>
      <c r="B383" s="40"/>
      <c r="C383" s="233" t="s">
        <v>592</v>
      </c>
      <c r="D383" s="233" t="s">
        <v>185</v>
      </c>
      <c r="E383" s="234" t="s">
        <v>593</v>
      </c>
      <c r="F383" s="235" t="s">
        <v>594</v>
      </c>
      <c r="G383" s="236" t="s">
        <v>222</v>
      </c>
      <c r="H383" s="237">
        <v>107.154</v>
      </c>
      <c r="I383" s="238"/>
      <c r="J383" s="238"/>
      <c r="K383" s="239">
        <f>ROUND(P383*H383,2)</f>
        <v>0</v>
      </c>
      <c r="L383" s="235" t="s">
        <v>189</v>
      </c>
      <c r="M383" s="45"/>
      <c r="N383" s="240" t="s">
        <v>1</v>
      </c>
      <c r="O383" s="241" t="s">
        <v>38</v>
      </c>
      <c r="P383" s="242">
        <f>I383+J383</f>
        <v>0</v>
      </c>
      <c r="Q383" s="242">
        <f>ROUND(I383*H383,2)</f>
        <v>0</v>
      </c>
      <c r="R383" s="242">
        <f>ROUND(J383*H383,2)</f>
        <v>0</v>
      </c>
      <c r="S383" s="92"/>
      <c r="T383" s="243">
        <f>S383*H383</f>
        <v>0</v>
      </c>
      <c r="U383" s="243">
        <v>0.00048000000000000001</v>
      </c>
      <c r="V383" s="243">
        <f>U383*H383</f>
        <v>0.051433920000000001</v>
      </c>
      <c r="W383" s="243">
        <v>0</v>
      </c>
      <c r="X383" s="244">
        <f>W383*H383</f>
        <v>0</v>
      </c>
      <c r="Y383" s="39"/>
      <c r="Z383" s="39"/>
      <c r="AA383" s="39"/>
      <c r="AB383" s="39"/>
      <c r="AC383" s="39"/>
      <c r="AD383" s="39"/>
      <c r="AE383" s="39"/>
      <c r="AR383" s="245" t="s">
        <v>223</v>
      </c>
      <c r="AT383" s="245" t="s">
        <v>185</v>
      </c>
      <c r="AU383" s="245" t="s">
        <v>84</v>
      </c>
      <c r="AY383" s="18" t="s">
        <v>182</v>
      </c>
      <c r="BE383" s="246">
        <f>IF(O383="základní",K383,0)</f>
        <v>0</v>
      </c>
      <c r="BF383" s="246">
        <f>IF(O383="snížená",K383,0)</f>
        <v>0</v>
      </c>
      <c r="BG383" s="246">
        <f>IF(O383="zákl. přenesená",K383,0)</f>
        <v>0</v>
      </c>
      <c r="BH383" s="246">
        <f>IF(O383="sníž. přenesená",K383,0)</f>
        <v>0</v>
      </c>
      <c r="BI383" s="246">
        <f>IF(O383="nulová",K383,0)</f>
        <v>0</v>
      </c>
      <c r="BJ383" s="18" t="s">
        <v>82</v>
      </c>
      <c r="BK383" s="246">
        <f>ROUND(P383*H383,2)</f>
        <v>0</v>
      </c>
      <c r="BL383" s="18" t="s">
        <v>223</v>
      </c>
      <c r="BM383" s="245" t="s">
        <v>595</v>
      </c>
    </row>
    <row r="384" s="2" customFormat="1">
      <c r="A384" s="39"/>
      <c r="B384" s="40"/>
      <c r="C384" s="41"/>
      <c r="D384" s="247" t="s">
        <v>192</v>
      </c>
      <c r="E384" s="41"/>
      <c r="F384" s="248" t="s">
        <v>596</v>
      </c>
      <c r="G384" s="41"/>
      <c r="H384" s="41"/>
      <c r="I384" s="249"/>
      <c r="J384" s="249"/>
      <c r="K384" s="41"/>
      <c r="L384" s="41"/>
      <c r="M384" s="45"/>
      <c r="N384" s="250"/>
      <c r="O384" s="251"/>
      <c r="P384" s="92"/>
      <c r="Q384" s="92"/>
      <c r="R384" s="92"/>
      <c r="S384" s="92"/>
      <c r="T384" s="92"/>
      <c r="U384" s="92"/>
      <c r="V384" s="92"/>
      <c r="W384" s="92"/>
      <c r="X384" s="93"/>
      <c r="Y384" s="39"/>
      <c r="Z384" s="39"/>
      <c r="AA384" s="39"/>
      <c r="AB384" s="39"/>
      <c r="AC384" s="39"/>
      <c r="AD384" s="39"/>
      <c r="AE384" s="39"/>
      <c r="AT384" s="18" t="s">
        <v>192</v>
      </c>
      <c r="AU384" s="18" t="s">
        <v>84</v>
      </c>
    </row>
    <row r="385" s="2" customFormat="1">
      <c r="A385" s="39"/>
      <c r="B385" s="40"/>
      <c r="C385" s="41"/>
      <c r="D385" s="252" t="s">
        <v>194</v>
      </c>
      <c r="E385" s="41"/>
      <c r="F385" s="253" t="s">
        <v>597</v>
      </c>
      <c r="G385" s="41"/>
      <c r="H385" s="41"/>
      <c r="I385" s="249"/>
      <c r="J385" s="249"/>
      <c r="K385" s="41"/>
      <c r="L385" s="41"/>
      <c r="M385" s="45"/>
      <c r="N385" s="250"/>
      <c r="O385" s="251"/>
      <c r="P385" s="92"/>
      <c r="Q385" s="92"/>
      <c r="R385" s="92"/>
      <c r="S385" s="92"/>
      <c r="T385" s="92"/>
      <c r="U385" s="92"/>
      <c r="V385" s="92"/>
      <c r="W385" s="92"/>
      <c r="X385" s="93"/>
      <c r="Y385" s="39"/>
      <c r="Z385" s="39"/>
      <c r="AA385" s="39"/>
      <c r="AB385" s="39"/>
      <c r="AC385" s="39"/>
      <c r="AD385" s="39"/>
      <c r="AE385" s="39"/>
      <c r="AT385" s="18" t="s">
        <v>194</v>
      </c>
      <c r="AU385" s="18" t="s">
        <v>84</v>
      </c>
    </row>
    <row r="386" s="13" customFormat="1">
      <c r="A386" s="13"/>
      <c r="B386" s="254"/>
      <c r="C386" s="255"/>
      <c r="D386" s="247" t="s">
        <v>196</v>
      </c>
      <c r="E386" s="256" t="s">
        <v>1</v>
      </c>
      <c r="F386" s="257" t="s">
        <v>598</v>
      </c>
      <c r="G386" s="255"/>
      <c r="H386" s="258">
        <v>107.154</v>
      </c>
      <c r="I386" s="259"/>
      <c r="J386" s="259"/>
      <c r="K386" s="255"/>
      <c r="L386" s="255"/>
      <c r="M386" s="260"/>
      <c r="N386" s="261"/>
      <c r="O386" s="262"/>
      <c r="P386" s="262"/>
      <c r="Q386" s="262"/>
      <c r="R386" s="262"/>
      <c r="S386" s="262"/>
      <c r="T386" s="262"/>
      <c r="U386" s="262"/>
      <c r="V386" s="262"/>
      <c r="W386" s="262"/>
      <c r="X386" s="263"/>
      <c r="Y386" s="13"/>
      <c r="Z386" s="13"/>
      <c r="AA386" s="13"/>
      <c r="AB386" s="13"/>
      <c r="AC386" s="13"/>
      <c r="AD386" s="13"/>
      <c r="AE386" s="13"/>
      <c r="AT386" s="264" t="s">
        <v>196</v>
      </c>
      <c r="AU386" s="264" t="s">
        <v>84</v>
      </c>
      <c r="AV386" s="13" t="s">
        <v>84</v>
      </c>
      <c r="AW386" s="13" t="s">
        <v>5</v>
      </c>
      <c r="AX386" s="13" t="s">
        <v>82</v>
      </c>
      <c r="AY386" s="264" t="s">
        <v>182</v>
      </c>
    </row>
    <row r="387" s="2" customFormat="1">
      <c r="A387" s="39"/>
      <c r="B387" s="40"/>
      <c r="C387" s="233" t="s">
        <v>599</v>
      </c>
      <c r="D387" s="233" t="s">
        <v>185</v>
      </c>
      <c r="E387" s="234" t="s">
        <v>600</v>
      </c>
      <c r="F387" s="235" t="s">
        <v>601</v>
      </c>
      <c r="G387" s="236" t="s">
        <v>188</v>
      </c>
      <c r="H387" s="237">
        <v>118.703</v>
      </c>
      <c r="I387" s="238"/>
      <c r="J387" s="238"/>
      <c r="K387" s="239">
        <f>ROUND(P387*H387,2)</f>
        <v>0</v>
      </c>
      <c r="L387" s="235" t="s">
        <v>189</v>
      </c>
      <c r="M387" s="45"/>
      <c r="N387" s="240" t="s">
        <v>1</v>
      </c>
      <c r="O387" s="241" t="s">
        <v>38</v>
      </c>
      <c r="P387" s="242">
        <f>I387+J387</f>
        <v>0</v>
      </c>
      <c r="Q387" s="242">
        <f>ROUND(I387*H387,2)</f>
        <v>0</v>
      </c>
      <c r="R387" s="242">
        <f>ROUND(J387*H387,2)</f>
        <v>0</v>
      </c>
      <c r="S387" s="92"/>
      <c r="T387" s="243">
        <f>S387*H387</f>
        <v>0</v>
      </c>
      <c r="U387" s="243">
        <v>0</v>
      </c>
      <c r="V387" s="243">
        <f>U387*H387</f>
        <v>0</v>
      </c>
      <c r="W387" s="243">
        <v>0</v>
      </c>
      <c r="X387" s="244">
        <f>W387*H387</f>
        <v>0</v>
      </c>
      <c r="Y387" s="39"/>
      <c r="Z387" s="39"/>
      <c r="AA387" s="39"/>
      <c r="AB387" s="39"/>
      <c r="AC387" s="39"/>
      <c r="AD387" s="39"/>
      <c r="AE387" s="39"/>
      <c r="AR387" s="245" t="s">
        <v>223</v>
      </c>
      <c r="AT387" s="245" t="s">
        <v>185</v>
      </c>
      <c r="AU387" s="245" t="s">
        <v>84</v>
      </c>
      <c r="AY387" s="18" t="s">
        <v>182</v>
      </c>
      <c r="BE387" s="246">
        <f>IF(O387="základní",K387,0)</f>
        <v>0</v>
      </c>
      <c r="BF387" s="246">
        <f>IF(O387="snížená",K387,0)</f>
        <v>0</v>
      </c>
      <c r="BG387" s="246">
        <f>IF(O387="zákl. přenesená",K387,0)</f>
        <v>0</v>
      </c>
      <c r="BH387" s="246">
        <f>IF(O387="sníž. přenesená",K387,0)</f>
        <v>0</v>
      </c>
      <c r="BI387" s="246">
        <f>IF(O387="nulová",K387,0)</f>
        <v>0</v>
      </c>
      <c r="BJ387" s="18" t="s">
        <v>82</v>
      </c>
      <c r="BK387" s="246">
        <f>ROUND(P387*H387,2)</f>
        <v>0</v>
      </c>
      <c r="BL387" s="18" t="s">
        <v>223</v>
      </c>
      <c r="BM387" s="245" t="s">
        <v>602</v>
      </c>
    </row>
    <row r="388" s="2" customFormat="1">
      <c r="A388" s="39"/>
      <c r="B388" s="40"/>
      <c r="C388" s="41"/>
      <c r="D388" s="247" t="s">
        <v>192</v>
      </c>
      <c r="E388" s="41"/>
      <c r="F388" s="248" t="s">
        <v>603</v>
      </c>
      <c r="G388" s="41"/>
      <c r="H388" s="41"/>
      <c r="I388" s="249"/>
      <c r="J388" s="249"/>
      <c r="K388" s="41"/>
      <c r="L388" s="41"/>
      <c r="M388" s="45"/>
      <c r="N388" s="250"/>
      <c r="O388" s="251"/>
      <c r="P388" s="92"/>
      <c r="Q388" s="92"/>
      <c r="R388" s="92"/>
      <c r="S388" s="92"/>
      <c r="T388" s="92"/>
      <c r="U388" s="92"/>
      <c r="V388" s="92"/>
      <c r="W388" s="92"/>
      <c r="X388" s="93"/>
      <c r="Y388" s="39"/>
      <c r="Z388" s="39"/>
      <c r="AA388" s="39"/>
      <c r="AB388" s="39"/>
      <c r="AC388" s="39"/>
      <c r="AD388" s="39"/>
      <c r="AE388" s="39"/>
      <c r="AT388" s="18" t="s">
        <v>192</v>
      </c>
      <c r="AU388" s="18" t="s">
        <v>84</v>
      </c>
    </row>
    <row r="389" s="2" customFormat="1">
      <c r="A389" s="39"/>
      <c r="B389" s="40"/>
      <c r="C389" s="41"/>
      <c r="D389" s="252" t="s">
        <v>194</v>
      </c>
      <c r="E389" s="41"/>
      <c r="F389" s="253" t="s">
        <v>604</v>
      </c>
      <c r="G389" s="41"/>
      <c r="H389" s="41"/>
      <c r="I389" s="249"/>
      <c r="J389" s="249"/>
      <c r="K389" s="41"/>
      <c r="L389" s="41"/>
      <c r="M389" s="45"/>
      <c r="N389" s="250"/>
      <c r="O389" s="251"/>
      <c r="P389" s="92"/>
      <c r="Q389" s="92"/>
      <c r="R389" s="92"/>
      <c r="S389" s="92"/>
      <c r="T389" s="92"/>
      <c r="U389" s="92"/>
      <c r="V389" s="92"/>
      <c r="W389" s="92"/>
      <c r="X389" s="93"/>
      <c r="Y389" s="39"/>
      <c r="Z389" s="39"/>
      <c r="AA389" s="39"/>
      <c r="AB389" s="39"/>
      <c r="AC389" s="39"/>
      <c r="AD389" s="39"/>
      <c r="AE389" s="39"/>
      <c r="AT389" s="18" t="s">
        <v>194</v>
      </c>
      <c r="AU389" s="18" t="s">
        <v>84</v>
      </c>
    </row>
    <row r="390" s="13" customFormat="1">
      <c r="A390" s="13"/>
      <c r="B390" s="254"/>
      <c r="C390" s="255"/>
      <c r="D390" s="247" t="s">
        <v>196</v>
      </c>
      <c r="E390" s="256" t="s">
        <v>1</v>
      </c>
      <c r="F390" s="257" t="s">
        <v>605</v>
      </c>
      <c r="G390" s="255"/>
      <c r="H390" s="258">
        <v>101.605</v>
      </c>
      <c r="I390" s="259"/>
      <c r="J390" s="259"/>
      <c r="K390" s="255"/>
      <c r="L390" s="255"/>
      <c r="M390" s="260"/>
      <c r="N390" s="261"/>
      <c r="O390" s="262"/>
      <c r="P390" s="262"/>
      <c r="Q390" s="262"/>
      <c r="R390" s="262"/>
      <c r="S390" s="262"/>
      <c r="T390" s="262"/>
      <c r="U390" s="262"/>
      <c r="V390" s="262"/>
      <c r="W390" s="262"/>
      <c r="X390" s="263"/>
      <c r="Y390" s="13"/>
      <c r="Z390" s="13"/>
      <c r="AA390" s="13"/>
      <c r="AB390" s="13"/>
      <c r="AC390" s="13"/>
      <c r="AD390" s="13"/>
      <c r="AE390" s="13"/>
      <c r="AT390" s="264" t="s">
        <v>196</v>
      </c>
      <c r="AU390" s="264" t="s">
        <v>84</v>
      </c>
      <c r="AV390" s="13" t="s">
        <v>84</v>
      </c>
      <c r="AW390" s="13" t="s">
        <v>5</v>
      </c>
      <c r="AX390" s="13" t="s">
        <v>75</v>
      </c>
      <c r="AY390" s="264" t="s">
        <v>182</v>
      </c>
    </row>
    <row r="391" s="13" customFormat="1">
      <c r="A391" s="13"/>
      <c r="B391" s="254"/>
      <c r="C391" s="255"/>
      <c r="D391" s="247" t="s">
        <v>196</v>
      </c>
      <c r="E391" s="256" t="s">
        <v>1</v>
      </c>
      <c r="F391" s="257" t="s">
        <v>606</v>
      </c>
      <c r="G391" s="255"/>
      <c r="H391" s="258">
        <v>17.097999999999999</v>
      </c>
      <c r="I391" s="259"/>
      <c r="J391" s="259"/>
      <c r="K391" s="255"/>
      <c r="L391" s="255"/>
      <c r="M391" s="260"/>
      <c r="N391" s="261"/>
      <c r="O391" s="262"/>
      <c r="P391" s="262"/>
      <c r="Q391" s="262"/>
      <c r="R391" s="262"/>
      <c r="S391" s="262"/>
      <c r="T391" s="262"/>
      <c r="U391" s="262"/>
      <c r="V391" s="262"/>
      <c r="W391" s="262"/>
      <c r="X391" s="263"/>
      <c r="Y391" s="13"/>
      <c r="Z391" s="13"/>
      <c r="AA391" s="13"/>
      <c r="AB391" s="13"/>
      <c r="AC391" s="13"/>
      <c r="AD391" s="13"/>
      <c r="AE391" s="13"/>
      <c r="AT391" s="264" t="s">
        <v>196</v>
      </c>
      <c r="AU391" s="264" t="s">
        <v>84</v>
      </c>
      <c r="AV391" s="13" t="s">
        <v>84</v>
      </c>
      <c r="AW391" s="13" t="s">
        <v>5</v>
      </c>
      <c r="AX391" s="13" t="s">
        <v>75</v>
      </c>
      <c r="AY391" s="264" t="s">
        <v>182</v>
      </c>
    </row>
    <row r="392" s="15" customFormat="1">
      <c r="A392" s="15"/>
      <c r="B392" s="275"/>
      <c r="C392" s="276"/>
      <c r="D392" s="247" t="s">
        <v>196</v>
      </c>
      <c r="E392" s="277" t="s">
        <v>1</v>
      </c>
      <c r="F392" s="278" t="s">
        <v>208</v>
      </c>
      <c r="G392" s="276"/>
      <c r="H392" s="279">
        <v>118.703</v>
      </c>
      <c r="I392" s="280"/>
      <c r="J392" s="280"/>
      <c r="K392" s="276"/>
      <c r="L392" s="276"/>
      <c r="M392" s="281"/>
      <c r="N392" s="282"/>
      <c r="O392" s="283"/>
      <c r="P392" s="283"/>
      <c r="Q392" s="283"/>
      <c r="R392" s="283"/>
      <c r="S392" s="283"/>
      <c r="T392" s="283"/>
      <c r="U392" s="283"/>
      <c r="V392" s="283"/>
      <c r="W392" s="283"/>
      <c r="X392" s="284"/>
      <c r="Y392" s="15"/>
      <c r="Z392" s="15"/>
      <c r="AA392" s="15"/>
      <c r="AB392" s="15"/>
      <c r="AC392" s="15"/>
      <c r="AD392" s="15"/>
      <c r="AE392" s="15"/>
      <c r="AT392" s="285" t="s">
        <v>196</v>
      </c>
      <c r="AU392" s="285" t="s">
        <v>84</v>
      </c>
      <c r="AV392" s="15" t="s">
        <v>190</v>
      </c>
      <c r="AW392" s="15" t="s">
        <v>5</v>
      </c>
      <c r="AX392" s="15" t="s">
        <v>82</v>
      </c>
      <c r="AY392" s="285" t="s">
        <v>182</v>
      </c>
    </row>
    <row r="393" s="2" customFormat="1" ht="24.15" customHeight="1">
      <c r="A393" s="39"/>
      <c r="B393" s="40"/>
      <c r="C393" s="286" t="s">
        <v>607</v>
      </c>
      <c r="D393" s="286" t="s">
        <v>290</v>
      </c>
      <c r="E393" s="287" t="s">
        <v>608</v>
      </c>
      <c r="F393" s="288" t="s">
        <v>609</v>
      </c>
      <c r="G393" s="289" t="s">
        <v>188</v>
      </c>
      <c r="H393" s="290">
        <v>124.63800000000001</v>
      </c>
      <c r="I393" s="291"/>
      <c r="J393" s="292"/>
      <c r="K393" s="293">
        <f>ROUND(P393*H393,2)</f>
        <v>0</v>
      </c>
      <c r="L393" s="288" t="s">
        <v>189</v>
      </c>
      <c r="M393" s="294"/>
      <c r="N393" s="295" t="s">
        <v>1</v>
      </c>
      <c r="O393" s="241" t="s">
        <v>38</v>
      </c>
      <c r="P393" s="242">
        <f>I393+J393</f>
        <v>0</v>
      </c>
      <c r="Q393" s="242">
        <f>ROUND(I393*H393,2)</f>
        <v>0</v>
      </c>
      <c r="R393" s="242">
        <f>ROUND(J393*H393,2)</f>
        <v>0</v>
      </c>
      <c r="S393" s="92"/>
      <c r="T393" s="243">
        <f>S393*H393</f>
        <v>0</v>
      </c>
      <c r="U393" s="243">
        <v>0</v>
      </c>
      <c r="V393" s="243">
        <f>U393*H393</f>
        <v>0</v>
      </c>
      <c r="W393" s="243">
        <v>0</v>
      </c>
      <c r="X393" s="244">
        <f>W393*H393</f>
        <v>0</v>
      </c>
      <c r="Y393" s="39"/>
      <c r="Z393" s="39"/>
      <c r="AA393" s="39"/>
      <c r="AB393" s="39"/>
      <c r="AC393" s="39"/>
      <c r="AD393" s="39"/>
      <c r="AE393" s="39"/>
      <c r="AR393" s="245" t="s">
        <v>293</v>
      </c>
      <c r="AT393" s="245" t="s">
        <v>290</v>
      </c>
      <c r="AU393" s="245" t="s">
        <v>84</v>
      </c>
      <c r="AY393" s="18" t="s">
        <v>182</v>
      </c>
      <c r="BE393" s="246">
        <f>IF(O393="základní",K393,0)</f>
        <v>0</v>
      </c>
      <c r="BF393" s="246">
        <f>IF(O393="snížená",K393,0)</f>
        <v>0</v>
      </c>
      <c r="BG393" s="246">
        <f>IF(O393="zákl. přenesená",K393,0)</f>
        <v>0</v>
      </c>
      <c r="BH393" s="246">
        <f>IF(O393="sníž. přenesená",K393,0)</f>
        <v>0</v>
      </c>
      <c r="BI393" s="246">
        <f>IF(O393="nulová",K393,0)</f>
        <v>0</v>
      </c>
      <c r="BJ393" s="18" t="s">
        <v>82</v>
      </c>
      <c r="BK393" s="246">
        <f>ROUND(P393*H393,2)</f>
        <v>0</v>
      </c>
      <c r="BL393" s="18" t="s">
        <v>223</v>
      </c>
      <c r="BM393" s="245" t="s">
        <v>610</v>
      </c>
    </row>
    <row r="394" s="2" customFormat="1">
      <c r="A394" s="39"/>
      <c r="B394" s="40"/>
      <c r="C394" s="41"/>
      <c r="D394" s="247" t="s">
        <v>192</v>
      </c>
      <c r="E394" s="41"/>
      <c r="F394" s="248" t="s">
        <v>609</v>
      </c>
      <c r="G394" s="41"/>
      <c r="H394" s="41"/>
      <c r="I394" s="249"/>
      <c r="J394" s="249"/>
      <c r="K394" s="41"/>
      <c r="L394" s="41"/>
      <c r="M394" s="45"/>
      <c r="N394" s="250"/>
      <c r="O394" s="251"/>
      <c r="P394" s="92"/>
      <c r="Q394" s="92"/>
      <c r="R394" s="92"/>
      <c r="S394" s="92"/>
      <c r="T394" s="92"/>
      <c r="U394" s="92"/>
      <c r="V394" s="92"/>
      <c r="W394" s="92"/>
      <c r="X394" s="93"/>
      <c r="Y394" s="39"/>
      <c r="Z394" s="39"/>
      <c r="AA394" s="39"/>
      <c r="AB394" s="39"/>
      <c r="AC394" s="39"/>
      <c r="AD394" s="39"/>
      <c r="AE394" s="39"/>
      <c r="AT394" s="18" t="s">
        <v>192</v>
      </c>
      <c r="AU394" s="18" t="s">
        <v>84</v>
      </c>
    </row>
    <row r="395" s="13" customFormat="1">
      <c r="A395" s="13"/>
      <c r="B395" s="254"/>
      <c r="C395" s="255"/>
      <c r="D395" s="247" t="s">
        <v>196</v>
      </c>
      <c r="E395" s="256" t="s">
        <v>1</v>
      </c>
      <c r="F395" s="257" t="s">
        <v>611</v>
      </c>
      <c r="G395" s="255"/>
      <c r="H395" s="258">
        <v>118.703</v>
      </c>
      <c r="I395" s="259"/>
      <c r="J395" s="259"/>
      <c r="K395" s="255"/>
      <c r="L395" s="255"/>
      <c r="M395" s="260"/>
      <c r="N395" s="261"/>
      <c r="O395" s="262"/>
      <c r="P395" s="262"/>
      <c r="Q395" s="262"/>
      <c r="R395" s="262"/>
      <c r="S395" s="262"/>
      <c r="T395" s="262"/>
      <c r="U395" s="262"/>
      <c r="V395" s="262"/>
      <c r="W395" s="262"/>
      <c r="X395" s="263"/>
      <c r="Y395" s="13"/>
      <c r="Z395" s="13"/>
      <c r="AA395" s="13"/>
      <c r="AB395" s="13"/>
      <c r="AC395" s="13"/>
      <c r="AD395" s="13"/>
      <c r="AE395" s="13"/>
      <c r="AT395" s="264" t="s">
        <v>196</v>
      </c>
      <c r="AU395" s="264" t="s">
        <v>84</v>
      </c>
      <c r="AV395" s="13" t="s">
        <v>84</v>
      </c>
      <c r="AW395" s="13" t="s">
        <v>5</v>
      </c>
      <c r="AX395" s="13" t="s">
        <v>82</v>
      </c>
      <c r="AY395" s="264" t="s">
        <v>182</v>
      </c>
    </row>
    <row r="396" s="13" customFormat="1">
      <c r="A396" s="13"/>
      <c r="B396" s="254"/>
      <c r="C396" s="255"/>
      <c r="D396" s="247" t="s">
        <v>196</v>
      </c>
      <c r="E396" s="255"/>
      <c r="F396" s="257" t="s">
        <v>612</v>
      </c>
      <c r="G396" s="255"/>
      <c r="H396" s="258">
        <v>124.63800000000001</v>
      </c>
      <c r="I396" s="259"/>
      <c r="J396" s="259"/>
      <c r="K396" s="255"/>
      <c r="L396" s="255"/>
      <c r="M396" s="260"/>
      <c r="N396" s="261"/>
      <c r="O396" s="262"/>
      <c r="P396" s="262"/>
      <c r="Q396" s="262"/>
      <c r="R396" s="262"/>
      <c r="S396" s="262"/>
      <c r="T396" s="262"/>
      <c r="U396" s="262"/>
      <c r="V396" s="262"/>
      <c r="W396" s="262"/>
      <c r="X396" s="263"/>
      <c r="Y396" s="13"/>
      <c r="Z396" s="13"/>
      <c r="AA396" s="13"/>
      <c r="AB396" s="13"/>
      <c r="AC396" s="13"/>
      <c r="AD396" s="13"/>
      <c r="AE396" s="13"/>
      <c r="AT396" s="264" t="s">
        <v>196</v>
      </c>
      <c r="AU396" s="264" t="s">
        <v>84</v>
      </c>
      <c r="AV396" s="13" t="s">
        <v>84</v>
      </c>
      <c r="AW396" s="13" t="s">
        <v>4</v>
      </c>
      <c r="AX396" s="13" t="s">
        <v>82</v>
      </c>
      <c r="AY396" s="264" t="s">
        <v>182</v>
      </c>
    </row>
    <row r="397" s="2" customFormat="1" ht="24.15" customHeight="1">
      <c r="A397" s="39"/>
      <c r="B397" s="40"/>
      <c r="C397" s="233" t="s">
        <v>613</v>
      </c>
      <c r="D397" s="233" t="s">
        <v>185</v>
      </c>
      <c r="E397" s="234" t="s">
        <v>614</v>
      </c>
      <c r="F397" s="235" t="s">
        <v>615</v>
      </c>
      <c r="G397" s="236" t="s">
        <v>188</v>
      </c>
      <c r="H397" s="237">
        <v>497.70600000000002</v>
      </c>
      <c r="I397" s="238"/>
      <c r="J397" s="238"/>
      <c r="K397" s="239">
        <f>ROUND(P397*H397,2)</f>
        <v>0</v>
      </c>
      <c r="L397" s="235" t="s">
        <v>189</v>
      </c>
      <c r="M397" s="45"/>
      <c r="N397" s="240" t="s">
        <v>1</v>
      </c>
      <c r="O397" s="241" t="s">
        <v>38</v>
      </c>
      <c r="P397" s="242">
        <f>I397+J397</f>
        <v>0</v>
      </c>
      <c r="Q397" s="242">
        <f>ROUND(I397*H397,2)</f>
        <v>0</v>
      </c>
      <c r="R397" s="242">
        <f>ROUND(J397*H397,2)</f>
        <v>0</v>
      </c>
      <c r="S397" s="92"/>
      <c r="T397" s="243">
        <f>S397*H397</f>
        <v>0</v>
      </c>
      <c r="U397" s="243">
        <v>0.00029</v>
      </c>
      <c r="V397" s="243">
        <f>U397*H397</f>
        <v>0.14433474000000002</v>
      </c>
      <c r="W397" s="243">
        <v>0</v>
      </c>
      <c r="X397" s="244">
        <f>W397*H397</f>
        <v>0</v>
      </c>
      <c r="Y397" s="39"/>
      <c r="Z397" s="39"/>
      <c r="AA397" s="39"/>
      <c r="AB397" s="39"/>
      <c r="AC397" s="39"/>
      <c r="AD397" s="39"/>
      <c r="AE397" s="39"/>
      <c r="AR397" s="245" t="s">
        <v>223</v>
      </c>
      <c r="AT397" s="245" t="s">
        <v>185</v>
      </c>
      <c r="AU397" s="245" t="s">
        <v>84</v>
      </c>
      <c r="AY397" s="18" t="s">
        <v>182</v>
      </c>
      <c r="BE397" s="246">
        <f>IF(O397="základní",K397,0)</f>
        <v>0</v>
      </c>
      <c r="BF397" s="246">
        <f>IF(O397="snížená",K397,0)</f>
        <v>0</v>
      </c>
      <c r="BG397" s="246">
        <f>IF(O397="zákl. přenesená",K397,0)</f>
        <v>0</v>
      </c>
      <c r="BH397" s="246">
        <f>IF(O397="sníž. přenesená",K397,0)</f>
        <v>0</v>
      </c>
      <c r="BI397" s="246">
        <f>IF(O397="nulová",K397,0)</f>
        <v>0</v>
      </c>
      <c r="BJ397" s="18" t="s">
        <v>82</v>
      </c>
      <c r="BK397" s="246">
        <f>ROUND(P397*H397,2)</f>
        <v>0</v>
      </c>
      <c r="BL397" s="18" t="s">
        <v>223</v>
      </c>
      <c r="BM397" s="245" t="s">
        <v>616</v>
      </c>
    </row>
    <row r="398" s="2" customFormat="1">
      <c r="A398" s="39"/>
      <c r="B398" s="40"/>
      <c r="C398" s="41"/>
      <c r="D398" s="247" t="s">
        <v>192</v>
      </c>
      <c r="E398" s="41"/>
      <c r="F398" s="248" t="s">
        <v>617</v>
      </c>
      <c r="G398" s="41"/>
      <c r="H398" s="41"/>
      <c r="I398" s="249"/>
      <c r="J398" s="249"/>
      <c r="K398" s="41"/>
      <c r="L398" s="41"/>
      <c r="M398" s="45"/>
      <c r="N398" s="250"/>
      <c r="O398" s="251"/>
      <c r="P398" s="92"/>
      <c r="Q398" s="92"/>
      <c r="R398" s="92"/>
      <c r="S398" s="92"/>
      <c r="T398" s="92"/>
      <c r="U398" s="92"/>
      <c r="V398" s="92"/>
      <c r="W398" s="92"/>
      <c r="X398" s="93"/>
      <c r="Y398" s="39"/>
      <c r="Z398" s="39"/>
      <c r="AA398" s="39"/>
      <c r="AB398" s="39"/>
      <c r="AC398" s="39"/>
      <c r="AD398" s="39"/>
      <c r="AE398" s="39"/>
      <c r="AT398" s="18" t="s">
        <v>192</v>
      </c>
      <c r="AU398" s="18" t="s">
        <v>84</v>
      </c>
    </row>
    <row r="399" s="2" customFormat="1">
      <c r="A399" s="39"/>
      <c r="B399" s="40"/>
      <c r="C399" s="41"/>
      <c r="D399" s="252" t="s">
        <v>194</v>
      </c>
      <c r="E399" s="41"/>
      <c r="F399" s="253" t="s">
        <v>618</v>
      </c>
      <c r="G399" s="41"/>
      <c r="H399" s="41"/>
      <c r="I399" s="249"/>
      <c r="J399" s="249"/>
      <c r="K399" s="41"/>
      <c r="L399" s="41"/>
      <c r="M399" s="45"/>
      <c r="N399" s="250"/>
      <c r="O399" s="251"/>
      <c r="P399" s="92"/>
      <c r="Q399" s="92"/>
      <c r="R399" s="92"/>
      <c r="S399" s="92"/>
      <c r="T399" s="92"/>
      <c r="U399" s="92"/>
      <c r="V399" s="92"/>
      <c r="W399" s="92"/>
      <c r="X399" s="93"/>
      <c r="Y399" s="39"/>
      <c r="Z399" s="39"/>
      <c r="AA399" s="39"/>
      <c r="AB399" s="39"/>
      <c r="AC399" s="39"/>
      <c r="AD399" s="39"/>
      <c r="AE399" s="39"/>
      <c r="AT399" s="18" t="s">
        <v>194</v>
      </c>
      <c r="AU399" s="18" t="s">
        <v>84</v>
      </c>
    </row>
    <row r="400" s="13" customFormat="1">
      <c r="A400" s="13"/>
      <c r="B400" s="254"/>
      <c r="C400" s="255"/>
      <c r="D400" s="247" t="s">
        <v>196</v>
      </c>
      <c r="E400" s="256" t="s">
        <v>1</v>
      </c>
      <c r="F400" s="257" t="s">
        <v>197</v>
      </c>
      <c r="G400" s="255"/>
      <c r="H400" s="258">
        <v>333.57999999999998</v>
      </c>
      <c r="I400" s="259"/>
      <c r="J400" s="259"/>
      <c r="K400" s="255"/>
      <c r="L400" s="255"/>
      <c r="M400" s="260"/>
      <c r="N400" s="261"/>
      <c r="O400" s="262"/>
      <c r="P400" s="262"/>
      <c r="Q400" s="262"/>
      <c r="R400" s="262"/>
      <c r="S400" s="262"/>
      <c r="T400" s="262"/>
      <c r="U400" s="262"/>
      <c r="V400" s="262"/>
      <c r="W400" s="262"/>
      <c r="X400" s="263"/>
      <c r="Y400" s="13"/>
      <c r="Z400" s="13"/>
      <c r="AA400" s="13"/>
      <c r="AB400" s="13"/>
      <c r="AC400" s="13"/>
      <c r="AD400" s="13"/>
      <c r="AE400" s="13"/>
      <c r="AT400" s="264" t="s">
        <v>196</v>
      </c>
      <c r="AU400" s="264" t="s">
        <v>84</v>
      </c>
      <c r="AV400" s="13" t="s">
        <v>84</v>
      </c>
      <c r="AW400" s="13" t="s">
        <v>5</v>
      </c>
      <c r="AX400" s="13" t="s">
        <v>75</v>
      </c>
      <c r="AY400" s="264" t="s">
        <v>182</v>
      </c>
    </row>
    <row r="401" s="13" customFormat="1">
      <c r="A401" s="13"/>
      <c r="B401" s="254"/>
      <c r="C401" s="255"/>
      <c r="D401" s="247" t="s">
        <v>196</v>
      </c>
      <c r="E401" s="256" t="s">
        <v>1</v>
      </c>
      <c r="F401" s="257" t="s">
        <v>619</v>
      </c>
      <c r="G401" s="255"/>
      <c r="H401" s="258">
        <v>164.12600000000001</v>
      </c>
      <c r="I401" s="259"/>
      <c r="J401" s="259"/>
      <c r="K401" s="255"/>
      <c r="L401" s="255"/>
      <c r="M401" s="260"/>
      <c r="N401" s="261"/>
      <c r="O401" s="262"/>
      <c r="P401" s="262"/>
      <c r="Q401" s="262"/>
      <c r="R401" s="262"/>
      <c r="S401" s="262"/>
      <c r="T401" s="262"/>
      <c r="U401" s="262"/>
      <c r="V401" s="262"/>
      <c r="W401" s="262"/>
      <c r="X401" s="263"/>
      <c r="Y401" s="13"/>
      <c r="Z401" s="13"/>
      <c r="AA401" s="13"/>
      <c r="AB401" s="13"/>
      <c r="AC401" s="13"/>
      <c r="AD401" s="13"/>
      <c r="AE401" s="13"/>
      <c r="AT401" s="264" t="s">
        <v>196</v>
      </c>
      <c r="AU401" s="264" t="s">
        <v>84</v>
      </c>
      <c r="AV401" s="13" t="s">
        <v>84</v>
      </c>
      <c r="AW401" s="13" t="s">
        <v>5</v>
      </c>
      <c r="AX401" s="13" t="s">
        <v>75</v>
      </c>
      <c r="AY401" s="264" t="s">
        <v>182</v>
      </c>
    </row>
    <row r="402" s="15" customFormat="1">
      <c r="A402" s="15"/>
      <c r="B402" s="275"/>
      <c r="C402" s="276"/>
      <c r="D402" s="247" t="s">
        <v>196</v>
      </c>
      <c r="E402" s="277" t="s">
        <v>1</v>
      </c>
      <c r="F402" s="278" t="s">
        <v>208</v>
      </c>
      <c r="G402" s="276"/>
      <c r="H402" s="279">
        <v>497.70600000000002</v>
      </c>
      <c r="I402" s="280"/>
      <c r="J402" s="280"/>
      <c r="K402" s="276"/>
      <c r="L402" s="276"/>
      <c r="M402" s="281"/>
      <c r="N402" s="282"/>
      <c r="O402" s="283"/>
      <c r="P402" s="283"/>
      <c r="Q402" s="283"/>
      <c r="R402" s="283"/>
      <c r="S402" s="283"/>
      <c r="T402" s="283"/>
      <c r="U402" s="283"/>
      <c r="V402" s="283"/>
      <c r="W402" s="283"/>
      <c r="X402" s="284"/>
      <c r="Y402" s="15"/>
      <c r="Z402" s="15"/>
      <c r="AA402" s="15"/>
      <c r="AB402" s="15"/>
      <c r="AC402" s="15"/>
      <c r="AD402" s="15"/>
      <c r="AE402" s="15"/>
      <c r="AT402" s="285" t="s">
        <v>196</v>
      </c>
      <c r="AU402" s="285" t="s">
        <v>84</v>
      </c>
      <c r="AV402" s="15" t="s">
        <v>190</v>
      </c>
      <c r="AW402" s="15" t="s">
        <v>5</v>
      </c>
      <c r="AX402" s="15" t="s">
        <v>82</v>
      </c>
      <c r="AY402" s="285" t="s">
        <v>182</v>
      </c>
    </row>
    <row r="403" s="2" customFormat="1" ht="24.15" customHeight="1">
      <c r="A403" s="39"/>
      <c r="B403" s="40"/>
      <c r="C403" s="233" t="s">
        <v>620</v>
      </c>
      <c r="D403" s="233" t="s">
        <v>185</v>
      </c>
      <c r="E403" s="234" t="s">
        <v>621</v>
      </c>
      <c r="F403" s="235" t="s">
        <v>622</v>
      </c>
      <c r="G403" s="236" t="s">
        <v>188</v>
      </c>
      <c r="H403" s="237">
        <v>965.24800000000005</v>
      </c>
      <c r="I403" s="238"/>
      <c r="J403" s="238"/>
      <c r="K403" s="239">
        <f>ROUND(P403*H403,2)</f>
        <v>0</v>
      </c>
      <c r="L403" s="235" t="s">
        <v>189</v>
      </c>
      <c r="M403" s="45"/>
      <c r="N403" s="240" t="s">
        <v>1</v>
      </c>
      <c r="O403" s="241" t="s">
        <v>38</v>
      </c>
      <c r="P403" s="242">
        <f>I403+J403</f>
        <v>0</v>
      </c>
      <c r="Q403" s="242">
        <f>ROUND(I403*H403,2)</f>
        <v>0</v>
      </c>
      <c r="R403" s="242">
        <f>ROUND(J403*H403,2)</f>
        <v>0</v>
      </c>
      <c r="S403" s="92"/>
      <c r="T403" s="243">
        <f>S403*H403</f>
        <v>0</v>
      </c>
      <c r="U403" s="243">
        <v>0.00033</v>
      </c>
      <c r="V403" s="243">
        <f>U403*H403</f>
        <v>0.31853184000000001</v>
      </c>
      <c r="W403" s="243">
        <v>0</v>
      </c>
      <c r="X403" s="244">
        <f>W403*H403</f>
        <v>0</v>
      </c>
      <c r="Y403" s="39"/>
      <c r="Z403" s="39"/>
      <c r="AA403" s="39"/>
      <c r="AB403" s="39"/>
      <c r="AC403" s="39"/>
      <c r="AD403" s="39"/>
      <c r="AE403" s="39"/>
      <c r="AR403" s="245" t="s">
        <v>223</v>
      </c>
      <c r="AT403" s="245" t="s">
        <v>185</v>
      </c>
      <c r="AU403" s="245" t="s">
        <v>84</v>
      </c>
      <c r="AY403" s="18" t="s">
        <v>182</v>
      </c>
      <c r="BE403" s="246">
        <f>IF(O403="základní",K403,0)</f>
        <v>0</v>
      </c>
      <c r="BF403" s="246">
        <f>IF(O403="snížená",K403,0)</f>
        <v>0</v>
      </c>
      <c r="BG403" s="246">
        <f>IF(O403="zákl. přenesená",K403,0)</f>
        <v>0</v>
      </c>
      <c r="BH403" s="246">
        <f>IF(O403="sníž. přenesená",K403,0)</f>
        <v>0</v>
      </c>
      <c r="BI403" s="246">
        <f>IF(O403="nulová",K403,0)</f>
        <v>0</v>
      </c>
      <c r="BJ403" s="18" t="s">
        <v>82</v>
      </c>
      <c r="BK403" s="246">
        <f>ROUND(P403*H403,2)</f>
        <v>0</v>
      </c>
      <c r="BL403" s="18" t="s">
        <v>223</v>
      </c>
      <c r="BM403" s="245" t="s">
        <v>623</v>
      </c>
    </row>
    <row r="404" s="2" customFormat="1">
      <c r="A404" s="39"/>
      <c r="B404" s="40"/>
      <c r="C404" s="41"/>
      <c r="D404" s="247" t="s">
        <v>192</v>
      </c>
      <c r="E404" s="41"/>
      <c r="F404" s="248" t="s">
        <v>624</v>
      </c>
      <c r="G404" s="41"/>
      <c r="H404" s="41"/>
      <c r="I404" s="249"/>
      <c r="J404" s="249"/>
      <c r="K404" s="41"/>
      <c r="L404" s="41"/>
      <c r="M404" s="45"/>
      <c r="N404" s="250"/>
      <c r="O404" s="251"/>
      <c r="P404" s="92"/>
      <c r="Q404" s="92"/>
      <c r="R404" s="92"/>
      <c r="S404" s="92"/>
      <c r="T404" s="92"/>
      <c r="U404" s="92"/>
      <c r="V404" s="92"/>
      <c r="W404" s="92"/>
      <c r="X404" s="93"/>
      <c r="Y404" s="39"/>
      <c r="Z404" s="39"/>
      <c r="AA404" s="39"/>
      <c r="AB404" s="39"/>
      <c r="AC404" s="39"/>
      <c r="AD404" s="39"/>
      <c r="AE404" s="39"/>
      <c r="AT404" s="18" t="s">
        <v>192</v>
      </c>
      <c r="AU404" s="18" t="s">
        <v>84</v>
      </c>
    </row>
    <row r="405" s="2" customFormat="1">
      <c r="A405" s="39"/>
      <c r="B405" s="40"/>
      <c r="C405" s="41"/>
      <c r="D405" s="252" t="s">
        <v>194</v>
      </c>
      <c r="E405" s="41"/>
      <c r="F405" s="253" t="s">
        <v>625</v>
      </c>
      <c r="G405" s="41"/>
      <c r="H405" s="41"/>
      <c r="I405" s="249"/>
      <c r="J405" s="249"/>
      <c r="K405" s="41"/>
      <c r="L405" s="41"/>
      <c r="M405" s="45"/>
      <c r="N405" s="250"/>
      <c r="O405" s="251"/>
      <c r="P405" s="92"/>
      <c r="Q405" s="92"/>
      <c r="R405" s="92"/>
      <c r="S405" s="92"/>
      <c r="T405" s="92"/>
      <c r="U405" s="92"/>
      <c r="V405" s="92"/>
      <c r="W405" s="92"/>
      <c r="X405" s="93"/>
      <c r="Y405" s="39"/>
      <c r="Z405" s="39"/>
      <c r="AA405" s="39"/>
      <c r="AB405" s="39"/>
      <c r="AC405" s="39"/>
      <c r="AD405" s="39"/>
      <c r="AE405" s="39"/>
      <c r="AT405" s="18" t="s">
        <v>194</v>
      </c>
      <c r="AU405" s="18" t="s">
        <v>84</v>
      </c>
    </row>
    <row r="406" s="14" customFormat="1">
      <c r="A406" s="14"/>
      <c r="B406" s="265"/>
      <c r="C406" s="266"/>
      <c r="D406" s="247" t="s">
        <v>196</v>
      </c>
      <c r="E406" s="267" t="s">
        <v>1</v>
      </c>
      <c r="F406" s="268" t="s">
        <v>626</v>
      </c>
      <c r="G406" s="266"/>
      <c r="H406" s="267" t="s">
        <v>1</v>
      </c>
      <c r="I406" s="269"/>
      <c r="J406" s="269"/>
      <c r="K406" s="266"/>
      <c r="L406" s="266"/>
      <c r="M406" s="270"/>
      <c r="N406" s="271"/>
      <c r="O406" s="272"/>
      <c r="P406" s="272"/>
      <c r="Q406" s="272"/>
      <c r="R406" s="272"/>
      <c r="S406" s="272"/>
      <c r="T406" s="272"/>
      <c r="U406" s="272"/>
      <c r="V406" s="272"/>
      <c r="W406" s="272"/>
      <c r="X406" s="273"/>
      <c r="Y406" s="14"/>
      <c r="Z406" s="14"/>
      <c r="AA406" s="14"/>
      <c r="AB406" s="14"/>
      <c r="AC406" s="14"/>
      <c r="AD406" s="14"/>
      <c r="AE406" s="14"/>
      <c r="AT406" s="274" t="s">
        <v>196</v>
      </c>
      <c r="AU406" s="274" t="s">
        <v>84</v>
      </c>
      <c r="AV406" s="14" t="s">
        <v>82</v>
      </c>
      <c r="AW406" s="14" t="s">
        <v>5</v>
      </c>
      <c r="AX406" s="14" t="s">
        <v>75</v>
      </c>
      <c r="AY406" s="274" t="s">
        <v>182</v>
      </c>
    </row>
    <row r="407" s="13" customFormat="1">
      <c r="A407" s="13"/>
      <c r="B407" s="254"/>
      <c r="C407" s="255"/>
      <c r="D407" s="247" t="s">
        <v>196</v>
      </c>
      <c r="E407" s="256" t="s">
        <v>1</v>
      </c>
      <c r="F407" s="257" t="s">
        <v>627</v>
      </c>
      <c r="G407" s="255"/>
      <c r="H407" s="258">
        <v>965.24800000000005</v>
      </c>
      <c r="I407" s="259"/>
      <c r="J407" s="259"/>
      <c r="K407" s="255"/>
      <c r="L407" s="255"/>
      <c r="M407" s="260"/>
      <c r="N407" s="261"/>
      <c r="O407" s="262"/>
      <c r="P407" s="262"/>
      <c r="Q407" s="262"/>
      <c r="R407" s="262"/>
      <c r="S407" s="262"/>
      <c r="T407" s="262"/>
      <c r="U407" s="262"/>
      <c r="V407" s="262"/>
      <c r="W407" s="262"/>
      <c r="X407" s="263"/>
      <c r="Y407" s="13"/>
      <c r="Z407" s="13"/>
      <c r="AA407" s="13"/>
      <c r="AB407" s="13"/>
      <c r="AC407" s="13"/>
      <c r="AD407" s="13"/>
      <c r="AE407" s="13"/>
      <c r="AT407" s="264" t="s">
        <v>196</v>
      </c>
      <c r="AU407" s="264" t="s">
        <v>84</v>
      </c>
      <c r="AV407" s="13" t="s">
        <v>84</v>
      </c>
      <c r="AW407" s="13" t="s">
        <v>5</v>
      </c>
      <c r="AX407" s="13" t="s">
        <v>82</v>
      </c>
      <c r="AY407" s="264" t="s">
        <v>182</v>
      </c>
    </row>
    <row r="408" s="2" customFormat="1" ht="24.15" customHeight="1">
      <c r="A408" s="39"/>
      <c r="B408" s="40"/>
      <c r="C408" s="233" t="s">
        <v>628</v>
      </c>
      <c r="D408" s="233" t="s">
        <v>185</v>
      </c>
      <c r="E408" s="234" t="s">
        <v>629</v>
      </c>
      <c r="F408" s="235" t="s">
        <v>630</v>
      </c>
      <c r="G408" s="236" t="s">
        <v>188</v>
      </c>
      <c r="H408" s="237">
        <v>50.802999999999997</v>
      </c>
      <c r="I408" s="238"/>
      <c r="J408" s="238"/>
      <c r="K408" s="239">
        <f>ROUND(P408*H408,2)</f>
        <v>0</v>
      </c>
      <c r="L408" s="235" t="s">
        <v>189</v>
      </c>
      <c r="M408" s="45"/>
      <c r="N408" s="240" t="s">
        <v>1</v>
      </c>
      <c r="O408" s="241" t="s">
        <v>38</v>
      </c>
      <c r="P408" s="242">
        <f>I408+J408</f>
        <v>0</v>
      </c>
      <c r="Q408" s="242">
        <f>ROUND(I408*H408,2)</f>
        <v>0</v>
      </c>
      <c r="R408" s="242">
        <f>ROUND(J408*H408,2)</f>
        <v>0</v>
      </c>
      <c r="S408" s="92"/>
      <c r="T408" s="243">
        <f>S408*H408</f>
        <v>0</v>
      </c>
      <c r="U408" s="243">
        <v>0.00033</v>
      </c>
      <c r="V408" s="243">
        <f>U408*H408</f>
        <v>0.01676499</v>
      </c>
      <c r="W408" s="243">
        <v>0</v>
      </c>
      <c r="X408" s="244">
        <f>W408*H408</f>
        <v>0</v>
      </c>
      <c r="Y408" s="39"/>
      <c r="Z408" s="39"/>
      <c r="AA408" s="39"/>
      <c r="AB408" s="39"/>
      <c r="AC408" s="39"/>
      <c r="AD408" s="39"/>
      <c r="AE408" s="39"/>
      <c r="AR408" s="245" t="s">
        <v>223</v>
      </c>
      <c r="AT408" s="245" t="s">
        <v>185</v>
      </c>
      <c r="AU408" s="245" t="s">
        <v>84</v>
      </c>
      <c r="AY408" s="18" t="s">
        <v>182</v>
      </c>
      <c r="BE408" s="246">
        <f>IF(O408="základní",K408,0)</f>
        <v>0</v>
      </c>
      <c r="BF408" s="246">
        <f>IF(O408="snížená",K408,0)</f>
        <v>0</v>
      </c>
      <c r="BG408" s="246">
        <f>IF(O408="zákl. přenesená",K408,0)</f>
        <v>0</v>
      </c>
      <c r="BH408" s="246">
        <f>IF(O408="sníž. přenesená",K408,0)</f>
        <v>0</v>
      </c>
      <c r="BI408" s="246">
        <f>IF(O408="nulová",K408,0)</f>
        <v>0</v>
      </c>
      <c r="BJ408" s="18" t="s">
        <v>82</v>
      </c>
      <c r="BK408" s="246">
        <f>ROUND(P408*H408,2)</f>
        <v>0</v>
      </c>
      <c r="BL408" s="18" t="s">
        <v>223</v>
      </c>
      <c r="BM408" s="245" t="s">
        <v>631</v>
      </c>
    </row>
    <row r="409" s="2" customFormat="1">
      <c r="A409" s="39"/>
      <c r="B409" s="40"/>
      <c r="C409" s="41"/>
      <c r="D409" s="247" t="s">
        <v>192</v>
      </c>
      <c r="E409" s="41"/>
      <c r="F409" s="248" t="s">
        <v>632</v>
      </c>
      <c r="G409" s="41"/>
      <c r="H409" s="41"/>
      <c r="I409" s="249"/>
      <c r="J409" s="249"/>
      <c r="K409" s="41"/>
      <c r="L409" s="41"/>
      <c r="M409" s="45"/>
      <c r="N409" s="250"/>
      <c r="O409" s="251"/>
      <c r="P409" s="92"/>
      <c r="Q409" s="92"/>
      <c r="R409" s="92"/>
      <c r="S409" s="92"/>
      <c r="T409" s="92"/>
      <c r="U409" s="92"/>
      <c r="V409" s="92"/>
      <c r="W409" s="92"/>
      <c r="X409" s="93"/>
      <c r="Y409" s="39"/>
      <c r="Z409" s="39"/>
      <c r="AA409" s="39"/>
      <c r="AB409" s="39"/>
      <c r="AC409" s="39"/>
      <c r="AD409" s="39"/>
      <c r="AE409" s="39"/>
      <c r="AT409" s="18" t="s">
        <v>192</v>
      </c>
      <c r="AU409" s="18" t="s">
        <v>84</v>
      </c>
    </row>
    <row r="410" s="2" customFormat="1">
      <c r="A410" s="39"/>
      <c r="B410" s="40"/>
      <c r="C410" s="41"/>
      <c r="D410" s="252" t="s">
        <v>194</v>
      </c>
      <c r="E410" s="41"/>
      <c r="F410" s="253" t="s">
        <v>633</v>
      </c>
      <c r="G410" s="41"/>
      <c r="H410" s="41"/>
      <c r="I410" s="249"/>
      <c r="J410" s="249"/>
      <c r="K410" s="41"/>
      <c r="L410" s="41"/>
      <c r="M410" s="45"/>
      <c r="N410" s="250"/>
      <c r="O410" s="251"/>
      <c r="P410" s="92"/>
      <c r="Q410" s="92"/>
      <c r="R410" s="92"/>
      <c r="S410" s="92"/>
      <c r="T410" s="92"/>
      <c r="U410" s="92"/>
      <c r="V410" s="92"/>
      <c r="W410" s="92"/>
      <c r="X410" s="93"/>
      <c r="Y410" s="39"/>
      <c r="Z410" s="39"/>
      <c r="AA410" s="39"/>
      <c r="AB410" s="39"/>
      <c r="AC410" s="39"/>
      <c r="AD410" s="39"/>
      <c r="AE410" s="39"/>
      <c r="AT410" s="18" t="s">
        <v>194</v>
      </c>
      <c r="AU410" s="18" t="s">
        <v>84</v>
      </c>
    </row>
    <row r="411" s="13" customFormat="1">
      <c r="A411" s="13"/>
      <c r="B411" s="254"/>
      <c r="C411" s="255"/>
      <c r="D411" s="247" t="s">
        <v>196</v>
      </c>
      <c r="E411" s="256" t="s">
        <v>1</v>
      </c>
      <c r="F411" s="257" t="s">
        <v>634</v>
      </c>
      <c r="G411" s="255"/>
      <c r="H411" s="258">
        <v>50.802999999999997</v>
      </c>
      <c r="I411" s="259"/>
      <c r="J411" s="259"/>
      <c r="K411" s="255"/>
      <c r="L411" s="255"/>
      <c r="M411" s="260"/>
      <c r="N411" s="261"/>
      <c r="O411" s="262"/>
      <c r="P411" s="262"/>
      <c r="Q411" s="262"/>
      <c r="R411" s="262"/>
      <c r="S411" s="262"/>
      <c r="T411" s="262"/>
      <c r="U411" s="262"/>
      <c r="V411" s="262"/>
      <c r="W411" s="262"/>
      <c r="X411" s="263"/>
      <c r="Y411" s="13"/>
      <c r="Z411" s="13"/>
      <c r="AA411" s="13"/>
      <c r="AB411" s="13"/>
      <c r="AC411" s="13"/>
      <c r="AD411" s="13"/>
      <c r="AE411" s="13"/>
      <c r="AT411" s="264" t="s">
        <v>196</v>
      </c>
      <c r="AU411" s="264" t="s">
        <v>84</v>
      </c>
      <c r="AV411" s="13" t="s">
        <v>84</v>
      </c>
      <c r="AW411" s="13" t="s">
        <v>5</v>
      </c>
      <c r="AX411" s="13" t="s">
        <v>82</v>
      </c>
      <c r="AY411" s="264" t="s">
        <v>182</v>
      </c>
    </row>
    <row r="412" s="2" customFormat="1" ht="33" customHeight="1">
      <c r="A412" s="39"/>
      <c r="B412" s="40"/>
      <c r="C412" s="233" t="s">
        <v>635</v>
      </c>
      <c r="D412" s="233" t="s">
        <v>185</v>
      </c>
      <c r="E412" s="234" t="s">
        <v>636</v>
      </c>
      <c r="F412" s="235" t="s">
        <v>637</v>
      </c>
      <c r="G412" s="236" t="s">
        <v>188</v>
      </c>
      <c r="H412" s="237">
        <v>152.40799999999999</v>
      </c>
      <c r="I412" s="238"/>
      <c r="J412" s="238"/>
      <c r="K412" s="239">
        <f>ROUND(P412*H412,2)</f>
        <v>0</v>
      </c>
      <c r="L412" s="235" t="s">
        <v>189</v>
      </c>
      <c r="M412" s="45"/>
      <c r="N412" s="240" t="s">
        <v>1</v>
      </c>
      <c r="O412" s="241" t="s">
        <v>38</v>
      </c>
      <c r="P412" s="242">
        <f>I412+J412</f>
        <v>0</v>
      </c>
      <c r="Q412" s="242">
        <f>ROUND(I412*H412,2)</f>
        <v>0</v>
      </c>
      <c r="R412" s="242">
        <f>ROUND(J412*H412,2)</f>
        <v>0</v>
      </c>
      <c r="S412" s="92"/>
      <c r="T412" s="243">
        <f>S412*H412</f>
        <v>0</v>
      </c>
      <c r="U412" s="243">
        <v>0</v>
      </c>
      <c r="V412" s="243">
        <f>U412*H412</f>
        <v>0</v>
      </c>
      <c r="W412" s="243">
        <v>0</v>
      </c>
      <c r="X412" s="244">
        <f>W412*H412</f>
        <v>0</v>
      </c>
      <c r="Y412" s="39"/>
      <c r="Z412" s="39"/>
      <c r="AA412" s="39"/>
      <c r="AB412" s="39"/>
      <c r="AC412" s="39"/>
      <c r="AD412" s="39"/>
      <c r="AE412" s="39"/>
      <c r="AR412" s="245" t="s">
        <v>223</v>
      </c>
      <c r="AT412" s="245" t="s">
        <v>185</v>
      </c>
      <c r="AU412" s="245" t="s">
        <v>84</v>
      </c>
      <c r="AY412" s="18" t="s">
        <v>182</v>
      </c>
      <c r="BE412" s="246">
        <f>IF(O412="základní",K412,0)</f>
        <v>0</v>
      </c>
      <c r="BF412" s="246">
        <f>IF(O412="snížená",K412,0)</f>
        <v>0</v>
      </c>
      <c r="BG412" s="246">
        <f>IF(O412="zákl. přenesená",K412,0)</f>
        <v>0</v>
      </c>
      <c r="BH412" s="246">
        <f>IF(O412="sníž. přenesená",K412,0)</f>
        <v>0</v>
      </c>
      <c r="BI412" s="246">
        <f>IF(O412="nulová",K412,0)</f>
        <v>0</v>
      </c>
      <c r="BJ412" s="18" t="s">
        <v>82</v>
      </c>
      <c r="BK412" s="246">
        <f>ROUND(P412*H412,2)</f>
        <v>0</v>
      </c>
      <c r="BL412" s="18" t="s">
        <v>223</v>
      </c>
      <c r="BM412" s="245" t="s">
        <v>638</v>
      </c>
    </row>
    <row r="413" s="2" customFormat="1">
      <c r="A413" s="39"/>
      <c r="B413" s="40"/>
      <c r="C413" s="41"/>
      <c r="D413" s="247" t="s">
        <v>192</v>
      </c>
      <c r="E413" s="41"/>
      <c r="F413" s="248" t="s">
        <v>639</v>
      </c>
      <c r="G413" s="41"/>
      <c r="H413" s="41"/>
      <c r="I413" s="249"/>
      <c r="J413" s="249"/>
      <c r="K413" s="41"/>
      <c r="L413" s="41"/>
      <c r="M413" s="45"/>
      <c r="N413" s="250"/>
      <c r="O413" s="251"/>
      <c r="P413" s="92"/>
      <c r="Q413" s="92"/>
      <c r="R413" s="92"/>
      <c r="S413" s="92"/>
      <c r="T413" s="92"/>
      <c r="U413" s="92"/>
      <c r="V413" s="92"/>
      <c r="W413" s="92"/>
      <c r="X413" s="93"/>
      <c r="Y413" s="39"/>
      <c r="Z413" s="39"/>
      <c r="AA413" s="39"/>
      <c r="AB413" s="39"/>
      <c r="AC413" s="39"/>
      <c r="AD413" s="39"/>
      <c r="AE413" s="39"/>
      <c r="AT413" s="18" t="s">
        <v>192</v>
      </c>
      <c r="AU413" s="18" t="s">
        <v>84</v>
      </c>
    </row>
    <row r="414" s="2" customFormat="1">
      <c r="A414" s="39"/>
      <c r="B414" s="40"/>
      <c r="C414" s="41"/>
      <c r="D414" s="252" t="s">
        <v>194</v>
      </c>
      <c r="E414" s="41"/>
      <c r="F414" s="253" t="s">
        <v>640</v>
      </c>
      <c r="G414" s="41"/>
      <c r="H414" s="41"/>
      <c r="I414" s="249"/>
      <c r="J414" s="249"/>
      <c r="K414" s="41"/>
      <c r="L414" s="41"/>
      <c r="M414" s="45"/>
      <c r="N414" s="250"/>
      <c r="O414" s="251"/>
      <c r="P414" s="92"/>
      <c r="Q414" s="92"/>
      <c r="R414" s="92"/>
      <c r="S414" s="92"/>
      <c r="T414" s="92"/>
      <c r="U414" s="92"/>
      <c r="V414" s="92"/>
      <c r="W414" s="92"/>
      <c r="X414" s="93"/>
      <c r="Y414" s="39"/>
      <c r="Z414" s="39"/>
      <c r="AA414" s="39"/>
      <c r="AB414" s="39"/>
      <c r="AC414" s="39"/>
      <c r="AD414" s="39"/>
      <c r="AE414" s="39"/>
      <c r="AT414" s="18" t="s">
        <v>194</v>
      </c>
      <c r="AU414" s="18" t="s">
        <v>84</v>
      </c>
    </row>
    <row r="415" s="13" customFormat="1">
      <c r="A415" s="13"/>
      <c r="B415" s="254"/>
      <c r="C415" s="255"/>
      <c r="D415" s="247" t="s">
        <v>196</v>
      </c>
      <c r="E415" s="256" t="s">
        <v>1</v>
      </c>
      <c r="F415" s="257" t="s">
        <v>641</v>
      </c>
      <c r="G415" s="255"/>
      <c r="H415" s="258">
        <v>152.40799999999999</v>
      </c>
      <c r="I415" s="259"/>
      <c r="J415" s="259"/>
      <c r="K415" s="255"/>
      <c r="L415" s="255"/>
      <c r="M415" s="260"/>
      <c r="N415" s="261"/>
      <c r="O415" s="262"/>
      <c r="P415" s="262"/>
      <c r="Q415" s="262"/>
      <c r="R415" s="262"/>
      <c r="S415" s="262"/>
      <c r="T415" s="262"/>
      <c r="U415" s="262"/>
      <c r="V415" s="262"/>
      <c r="W415" s="262"/>
      <c r="X415" s="263"/>
      <c r="Y415" s="13"/>
      <c r="Z415" s="13"/>
      <c r="AA415" s="13"/>
      <c r="AB415" s="13"/>
      <c r="AC415" s="13"/>
      <c r="AD415" s="13"/>
      <c r="AE415" s="13"/>
      <c r="AT415" s="264" t="s">
        <v>196</v>
      </c>
      <c r="AU415" s="264" t="s">
        <v>84</v>
      </c>
      <c r="AV415" s="13" t="s">
        <v>84</v>
      </c>
      <c r="AW415" s="13" t="s">
        <v>5</v>
      </c>
      <c r="AX415" s="13" t="s">
        <v>82</v>
      </c>
      <c r="AY415" s="264" t="s">
        <v>182</v>
      </c>
    </row>
    <row r="416" s="2" customFormat="1" ht="24.15" customHeight="1">
      <c r="A416" s="39"/>
      <c r="B416" s="40"/>
      <c r="C416" s="233" t="s">
        <v>642</v>
      </c>
      <c r="D416" s="233" t="s">
        <v>185</v>
      </c>
      <c r="E416" s="234" t="s">
        <v>643</v>
      </c>
      <c r="F416" s="235" t="s">
        <v>644</v>
      </c>
      <c r="G416" s="236" t="s">
        <v>188</v>
      </c>
      <c r="H416" s="237">
        <v>101.605</v>
      </c>
      <c r="I416" s="238"/>
      <c r="J416" s="238"/>
      <c r="K416" s="239">
        <f>ROUND(P416*H416,2)</f>
        <v>0</v>
      </c>
      <c r="L416" s="235" t="s">
        <v>189</v>
      </c>
      <c r="M416" s="45"/>
      <c r="N416" s="240" t="s">
        <v>1</v>
      </c>
      <c r="O416" s="241" t="s">
        <v>38</v>
      </c>
      <c r="P416" s="242">
        <f>I416+J416</f>
        <v>0</v>
      </c>
      <c r="Q416" s="242">
        <f>ROUND(I416*H416,2)</f>
        <v>0</v>
      </c>
      <c r="R416" s="242">
        <f>ROUND(J416*H416,2)</f>
        <v>0</v>
      </c>
      <c r="S416" s="92"/>
      <c r="T416" s="243">
        <f>S416*H416</f>
        <v>0</v>
      </c>
      <c r="U416" s="243">
        <v>2.0000000000000002E-05</v>
      </c>
      <c r="V416" s="243">
        <f>U416*H416</f>
        <v>0.0020321000000000002</v>
      </c>
      <c r="W416" s="243">
        <v>0</v>
      </c>
      <c r="X416" s="244">
        <f>W416*H416</f>
        <v>0</v>
      </c>
      <c r="Y416" s="39"/>
      <c r="Z416" s="39"/>
      <c r="AA416" s="39"/>
      <c r="AB416" s="39"/>
      <c r="AC416" s="39"/>
      <c r="AD416" s="39"/>
      <c r="AE416" s="39"/>
      <c r="AR416" s="245" t="s">
        <v>223</v>
      </c>
      <c r="AT416" s="245" t="s">
        <v>185</v>
      </c>
      <c r="AU416" s="245" t="s">
        <v>84</v>
      </c>
      <c r="AY416" s="18" t="s">
        <v>182</v>
      </c>
      <c r="BE416" s="246">
        <f>IF(O416="základní",K416,0)</f>
        <v>0</v>
      </c>
      <c r="BF416" s="246">
        <f>IF(O416="snížená",K416,0)</f>
        <v>0</v>
      </c>
      <c r="BG416" s="246">
        <f>IF(O416="zákl. přenesená",K416,0)</f>
        <v>0</v>
      </c>
      <c r="BH416" s="246">
        <f>IF(O416="sníž. přenesená",K416,0)</f>
        <v>0</v>
      </c>
      <c r="BI416" s="246">
        <f>IF(O416="nulová",K416,0)</f>
        <v>0</v>
      </c>
      <c r="BJ416" s="18" t="s">
        <v>82</v>
      </c>
      <c r="BK416" s="246">
        <f>ROUND(P416*H416,2)</f>
        <v>0</v>
      </c>
      <c r="BL416" s="18" t="s">
        <v>223</v>
      </c>
      <c r="BM416" s="245" t="s">
        <v>645</v>
      </c>
    </row>
    <row r="417" s="2" customFormat="1">
      <c r="A417" s="39"/>
      <c r="B417" s="40"/>
      <c r="C417" s="41"/>
      <c r="D417" s="247" t="s">
        <v>192</v>
      </c>
      <c r="E417" s="41"/>
      <c r="F417" s="248" t="s">
        <v>646</v>
      </c>
      <c r="G417" s="41"/>
      <c r="H417" s="41"/>
      <c r="I417" s="249"/>
      <c r="J417" s="249"/>
      <c r="K417" s="41"/>
      <c r="L417" s="41"/>
      <c r="M417" s="45"/>
      <c r="N417" s="250"/>
      <c r="O417" s="251"/>
      <c r="P417" s="92"/>
      <c r="Q417" s="92"/>
      <c r="R417" s="92"/>
      <c r="S417" s="92"/>
      <c r="T417" s="92"/>
      <c r="U417" s="92"/>
      <c r="V417" s="92"/>
      <c r="W417" s="92"/>
      <c r="X417" s="93"/>
      <c r="Y417" s="39"/>
      <c r="Z417" s="39"/>
      <c r="AA417" s="39"/>
      <c r="AB417" s="39"/>
      <c r="AC417" s="39"/>
      <c r="AD417" s="39"/>
      <c r="AE417" s="39"/>
      <c r="AT417" s="18" t="s">
        <v>192</v>
      </c>
      <c r="AU417" s="18" t="s">
        <v>84</v>
      </c>
    </row>
    <row r="418" s="2" customFormat="1">
      <c r="A418" s="39"/>
      <c r="B418" s="40"/>
      <c r="C418" s="41"/>
      <c r="D418" s="252" t="s">
        <v>194</v>
      </c>
      <c r="E418" s="41"/>
      <c r="F418" s="253" t="s">
        <v>647</v>
      </c>
      <c r="G418" s="41"/>
      <c r="H418" s="41"/>
      <c r="I418" s="249"/>
      <c r="J418" s="249"/>
      <c r="K418" s="41"/>
      <c r="L418" s="41"/>
      <c r="M418" s="45"/>
      <c r="N418" s="250"/>
      <c r="O418" s="251"/>
      <c r="P418" s="92"/>
      <c r="Q418" s="92"/>
      <c r="R418" s="92"/>
      <c r="S418" s="92"/>
      <c r="T418" s="92"/>
      <c r="U418" s="92"/>
      <c r="V418" s="92"/>
      <c r="W418" s="92"/>
      <c r="X418" s="93"/>
      <c r="Y418" s="39"/>
      <c r="Z418" s="39"/>
      <c r="AA418" s="39"/>
      <c r="AB418" s="39"/>
      <c r="AC418" s="39"/>
      <c r="AD418" s="39"/>
      <c r="AE418" s="39"/>
      <c r="AT418" s="18" t="s">
        <v>194</v>
      </c>
      <c r="AU418" s="18" t="s">
        <v>84</v>
      </c>
    </row>
    <row r="419" s="13" customFormat="1">
      <c r="A419" s="13"/>
      <c r="B419" s="254"/>
      <c r="C419" s="255"/>
      <c r="D419" s="247" t="s">
        <v>196</v>
      </c>
      <c r="E419" s="256" t="s">
        <v>1</v>
      </c>
      <c r="F419" s="257" t="s">
        <v>648</v>
      </c>
      <c r="G419" s="255"/>
      <c r="H419" s="258">
        <v>101.605</v>
      </c>
      <c r="I419" s="259"/>
      <c r="J419" s="259"/>
      <c r="K419" s="255"/>
      <c r="L419" s="255"/>
      <c r="M419" s="260"/>
      <c r="N419" s="296"/>
      <c r="O419" s="297"/>
      <c r="P419" s="297"/>
      <c r="Q419" s="297"/>
      <c r="R419" s="297"/>
      <c r="S419" s="297"/>
      <c r="T419" s="297"/>
      <c r="U419" s="297"/>
      <c r="V419" s="297"/>
      <c r="W419" s="297"/>
      <c r="X419" s="298"/>
      <c r="Y419" s="13"/>
      <c r="Z419" s="13"/>
      <c r="AA419" s="13"/>
      <c r="AB419" s="13"/>
      <c r="AC419" s="13"/>
      <c r="AD419" s="13"/>
      <c r="AE419" s="13"/>
      <c r="AT419" s="264" t="s">
        <v>196</v>
      </c>
      <c r="AU419" s="264" t="s">
        <v>84</v>
      </c>
      <c r="AV419" s="13" t="s">
        <v>84</v>
      </c>
      <c r="AW419" s="13" t="s">
        <v>5</v>
      </c>
      <c r="AX419" s="13" t="s">
        <v>82</v>
      </c>
      <c r="AY419" s="264" t="s">
        <v>182</v>
      </c>
    </row>
    <row r="420" s="2" customFormat="1" ht="6.96" customHeight="1">
      <c r="A420" s="39"/>
      <c r="B420" s="67"/>
      <c r="C420" s="68"/>
      <c r="D420" s="68"/>
      <c r="E420" s="68"/>
      <c r="F420" s="68"/>
      <c r="G420" s="68"/>
      <c r="H420" s="68"/>
      <c r="I420" s="68"/>
      <c r="J420" s="68"/>
      <c r="K420" s="68"/>
      <c r="L420" s="68"/>
      <c r="M420" s="45"/>
      <c r="N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</row>
  </sheetData>
  <sheetProtection sheet="1" autoFilter="0" formatColumns="0" formatRows="0" objects="1" scenarios="1" spinCount="100000" saltValue="wyf58Mvq9fHY/qtb11yDWYJEA/cV+6InRhhgzptT+74Rsx8TnxcRqON+3dBASSGi8+hoK7Y9TbUaZaypneDW6Q==" hashValue="u89w16TMEGz+F6cLb9PlcPSVT8ONrpV4B3IFwCsP5cLds7teECssx0V0/oXwhG6gwaNVVGtbRuRLzCOCP1uJgA==" algorithmName="SHA-512" password="CC35"/>
  <autoFilter ref="C132:L41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M2:Z2"/>
  </mergeCells>
  <hyperlinks>
    <hyperlink ref="F138" r:id="rId1" display="https://podminky.urs.cz/item/CS_URS_2023_02/611315421"/>
    <hyperlink ref="F142" r:id="rId2" display="https://podminky.urs.cz/item/CS_URS_2023_02/612315421"/>
    <hyperlink ref="F153" r:id="rId3" display="https://podminky.urs.cz/item/CS_URS_2023_02/952901111"/>
    <hyperlink ref="F169" r:id="rId4" display="https://podminky.urs.cz/item/CS_URS_2023_02/997013151"/>
    <hyperlink ref="F172" r:id="rId5" display="https://podminky.urs.cz/item/CS_URS_2023_02/997013501"/>
    <hyperlink ref="F175" r:id="rId6" display="https://podminky.urs.cz/item/CS_URS_2023_02/997013509"/>
    <hyperlink ref="F179" r:id="rId7" display="https://podminky.urs.cz/item/CS_URS_2023_02/997013631"/>
    <hyperlink ref="F183" r:id="rId8" display="https://podminky.urs.cz/item/CS_URS_2023_02/998011001"/>
    <hyperlink ref="F188" r:id="rId9" display="https://podminky.urs.cz/item/CS_URS_2023_02/763111313"/>
    <hyperlink ref="F192" r:id="rId10" display="https://podminky.urs.cz/item/CS_URS_2023_02/763181311"/>
    <hyperlink ref="F197" r:id="rId11" display="https://podminky.urs.cz/item/CS_URS_2023_02/998763301"/>
    <hyperlink ref="F201" r:id="rId12" display="https://podminky.urs.cz/item/CS_URS_2023_02/766660001"/>
    <hyperlink ref="F208" r:id="rId13" display="https://podminky.urs.cz/item/CS_URS_2023_02/998766101"/>
    <hyperlink ref="F212" r:id="rId14" display="https://podminky.urs.cz/item/CS_URS_2023_02/776111115"/>
    <hyperlink ref="F217" r:id="rId15" display="https://podminky.urs.cz/item/CS_URS_2023_02/776111116"/>
    <hyperlink ref="F222" r:id="rId16" display="https://podminky.urs.cz/item/CS_URS_2023_02/776111126"/>
    <hyperlink ref="F226" r:id="rId17" display="https://podminky.urs.cz/item/CS_URS_2023_02/776111311"/>
    <hyperlink ref="F230" r:id="rId18" display="https://podminky.urs.cz/item/CS_URS_2023_02/776111323"/>
    <hyperlink ref="F234" r:id="rId19" display="https://podminky.urs.cz/item/CS_URS_2023_02/776121112"/>
    <hyperlink ref="F238" r:id="rId20" display="https://podminky.urs.cz/item/CS_URS_2023_02/776121113"/>
    <hyperlink ref="F242" r:id="rId21" display="https://podminky.urs.cz/item/CS_URS_2023_02/776141112"/>
    <hyperlink ref="F246" r:id="rId22" display="https://podminky.urs.cz/item/CS_URS_2023_02/776141222"/>
    <hyperlink ref="F250" r:id="rId23" display="https://podminky.urs.cz/item/CS_URS_2023_02/776201812"/>
    <hyperlink ref="F259" r:id="rId24" display="https://podminky.urs.cz/item/CS_URS_2023_02/776211111"/>
    <hyperlink ref="F266" r:id="rId25" display="https://podminky.urs.cz/item/CS_URS_2023_02/776221111"/>
    <hyperlink ref="F273" r:id="rId26" display="https://podminky.urs.cz/item/CS_URS_2023_02/776223111"/>
    <hyperlink ref="F277" r:id="rId27" display="https://podminky.urs.cz/item/CS_URS_2023_02/776301812"/>
    <hyperlink ref="F281" r:id="rId28" display="https://podminky.urs.cz/item/CS_URS_2023_02/776410811"/>
    <hyperlink ref="F290" r:id="rId29" display="https://podminky.urs.cz/item/CS_URS_2023_02/776411111"/>
    <hyperlink ref="F298" r:id="rId30" display="https://podminky.urs.cz/item/CS_URS_2023_02/776430811"/>
    <hyperlink ref="F302" r:id="rId31" display="https://podminky.urs.cz/item/CS_URS_2023_02/776431111"/>
    <hyperlink ref="F309" r:id="rId32" display="https://podminky.urs.cz/item/CS_URS_2023_02/998776101"/>
    <hyperlink ref="F313" r:id="rId33" display="https://podminky.urs.cz/item/CS_URS_2023_02/781121011"/>
    <hyperlink ref="F317" r:id="rId34" display="https://podminky.urs.cz/item/CS_URS_2023_02/781161021"/>
    <hyperlink ref="F325" r:id="rId35" display="https://podminky.urs.cz/item/CS_URS_2023_02/781473116"/>
    <hyperlink ref="F332" r:id="rId36" display="https://podminky.urs.cz/item/CS_URS_2023_02/998781101"/>
    <hyperlink ref="F336" r:id="rId37" display="https://podminky.urs.cz/item/CS_URS_2023_02/783101203"/>
    <hyperlink ref="F340" r:id="rId38" display="https://podminky.urs.cz/item/CS_URS_2023_02/783101403"/>
    <hyperlink ref="F344" r:id="rId39" display="https://podminky.urs.cz/item/CS_URS_2023_02/783118201"/>
    <hyperlink ref="F348" r:id="rId40" display="https://podminky.urs.cz/item/CS_URS_2023_02/783301303"/>
    <hyperlink ref="F352" r:id="rId41" display="https://podminky.urs.cz/item/CS_URS_2023_02/783317105"/>
    <hyperlink ref="F363" r:id="rId42" display="https://podminky.urs.cz/item/CS_URS_2023_02/783601341"/>
    <hyperlink ref="F367" r:id="rId43" display="https://podminky.urs.cz/item/CS_URS_2023_02/783601711"/>
    <hyperlink ref="F372" r:id="rId44" display="https://podminky.urs.cz/item/CS_URS_2023_02/783614551"/>
    <hyperlink ref="F376" r:id="rId45" display="https://podminky.urs.cz/item/CS_URS_2023_02/783617141"/>
    <hyperlink ref="F381" r:id="rId46" display="https://podminky.urs.cz/item/CS_URS_2023_02/784111001"/>
    <hyperlink ref="F385" r:id="rId47" display="https://podminky.urs.cz/item/CS_URS_2023_02/784161201"/>
    <hyperlink ref="F389" r:id="rId48" display="https://podminky.urs.cz/item/CS_URS_2023_02/784171111"/>
    <hyperlink ref="F399" r:id="rId49" display="https://podminky.urs.cz/item/CS_URS_2023_02/784221101"/>
    <hyperlink ref="F405" r:id="rId50" display="https://podminky.urs.cz/item/CS_URS_2023_02/784321031"/>
    <hyperlink ref="F410" r:id="rId51" display="https://podminky.urs.cz/item/CS_URS_2023_02/784321037"/>
    <hyperlink ref="F414" r:id="rId52" display="https://podminky.urs.cz/item/CS_URS_2023_02/784321041"/>
    <hyperlink ref="F418" r:id="rId53" display="https://podminky.urs.cz/item/CS_URS_2023_02/7843210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92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21"/>
      <c r="AT3" s="18" t="s">
        <v>84</v>
      </c>
    </row>
    <row r="4" s="1" customFormat="1" ht="24.96" customHeight="1">
      <c r="B4" s="21"/>
      <c r="D4" s="153" t="s">
        <v>124</v>
      </c>
      <c r="M4" s="21"/>
      <c r="N4" s="15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55" t="s">
        <v>17</v>
      </c>
      <c r="M6" s="21"/>
    </row>
    <row r="7" s="1" customFormat="1" ht="16.5" customHeight="1">
      <c r="B7" s="21"/>
      <c r="E7" s="156" t="str">
        <f>'Rekapitulace stavby'!K6</f>
        <v>VOŠ a SŠ zdravotnická Ústí nad Orlicí - sanace suterénu</v>
      </c>
      <c r="F7" s="155"/>
      <c r="G7" s="155"/>
      <c r="H7" s="155"/>
      <c r="M7" s="21"/>
    </row>
    <row r="8" s="1" customFormat="1" ht="12" customHeight="1">
      <c r="B8" s="21"/>
      <c r="D8" s="155" t="s">
        <v>137</v>
      </c>
      <c r="M8" s="21"/>
    </row>
    <row r="9" s="2" customFormat="1" ht="16.5" customHeight="1">
      <c r="A9" s="39"/>
      <c r="B9" s="45"/>
      <c r="C9" s="39"/>
      <c r="D9" s="39"/>
      <c r="E9" s="156" t="s">
        <v>138</v>
      </c>
      <c r="F9" s="39"/>
      <c r="G9" s="39"/>
      <c r="H9" s="39"/>
      <c r="I9" s="39"/>
      <c r="J9" s="39"/>
      <c r="K9" s="39"/>
      <c r="L9" s="39"/>
      <c r="M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5" t="s">
        <v>139</v>
      </c>
      <c r="E10" s="39"/>
      <c r="F10" s="39"/>
      <c r="G10" s="39"/>
      <c r="H10" s="39"/>
      <c r="I10" s="39"/>
      <c r="J10" s="39"/>
      <c r="K10" s="39"/>
      <c r="L10" s="39"/>
      <c r="M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7" t="s">
        <v>649</v>
      </c>
      <c r="F11" s="39"/>
      <c r="G11" s="39"/>
      <c r="H11" s="39"/>
      <c r="I11" s="39"/>
      <c r="J11" s="39"/>
      <c r="K11" s="39"/>
      <c r="L11" s="39"/>
      <c r="M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5" t="s">
        <v>19</v>
      </c>
      <c r="E13" s="39"/>
      <c r="F13" s="144" t="s">
        <v>1</v>
      </c>
      <c r="G13" s="39"/>
      <c r="H13" s="39"/>
      <c r="I13" s="155" t="s">
        <v>20</v>
      </c>
      <c r="J13" s="144" t="s">
        <v>1</v>
      </c>
      <c r="K13" s="39"/>
      <c r="L13" s="39"/>
      <c r="M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5" t="s">
        <v>21</v>
      </c>
      <c r="E14" s="39"/>
      <c r="F14" s="144" t="s">
        <v>22</v>
      </c>
      <c r="G14" s="39"/>
      <c r="H14" s="39"/>
      <c r="I14" s="155" t="s">
        <v>23</v>
      </c>
      <c r="J14" s="158" t="str">
        <f>'Rekapitulace stavby'!AN8</f>
        <v>24. 7. 2023</v>
      </c>
      <c r="K14" s="39"/>
      <c r="L14" s="39"/>
      <c r="M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5" t="s">
        <v>25</v>
      </c>
      <c r="E16" s="39"/>
      <c r="F16" s="39"/>
      <c r="G16" s="39"/>
      <c r="H16" s="39"/>
      <c r="I16" s="155" t="s">
        <v>26</v>
      </c>
      <c r="J16" s="144" t="str">
        <f>IF('Rekapitulace stavby'!AN10="","",'Rekapitulace stavby'!AN10)</f>
        <v/>
      </c>
      <c r="K16" s="39"/>
      <c r="L16" s="39"/>
      <c r="M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4" t="str">
        <f>IF('Rekapitulace stavby'!E11="","",'Rekapitulace stavby'!E11)</f>
        <v xml:space="preserve"> </v>
      </c>
      <c r="F17" s="39"/>
      <c r="G17" s="39"/>
      <c r="H17" s="39"/>
      <c r="I17" s="155" t="s">
        <v>27</v>
      </c>
      <c r="J17" s="144" t="str">
        <f>IF('Rekapitulace stavby'!AN11="","",'Rekapitulace stavby'!AN11)</f>
        <v/>
      </c>
      <c r="K17" s="39"/>
      <c r="L17" s="39"/>
      <c r="M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5" t="s">
        <v>28</v>
      </c>
      <c r="E19" s="39"/>
      <c r="F19" s="39"/>
      <c r="G19" s="39"/>
      <c r="H19" s="39"/>
      <c r="I19" s="155" t="s">
        <v>26</v>
      </c>
      <c r="J19" s="34" t="str">
        <f>'Rekapitulace stavby'!AN13</f>
        <v>Vyplň údaj</v>
      </c>
      <c r="K19" s="39"/>
      <c r="L19" s="39"/>
      <c r="M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4"/>
      <c r="G20" s="144"/>
      <c r="H20" s="144"/>
      <c r="I20" s="155" t="s">
        <v>27</v>
      </c>
      <c r="J20" s="34" t="str">
        <f>'Rekapitulace stavby'!AN14</f>
        <v>Vyplň údaj</v>
      </c>
      <c r="K20" s="39"/>
      <c r="L20" s="39"/>
      <c r="M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5" t="s">
        <v>30</v>
      </c>
      <c r="E22" s="39"/>
      <c r="F22" s="39"/>
      <c r="G22" s="39"/>
      <c r="H22" s="39"/>
      <c r="I22" s="155" t="s">
        <v>26</v>
      </c>
      <c r="J22" s="144" t="str">
        <f>IF('Rekapitulace stavby'!AN16="","",'Rekapitulace stavby'!AN16)</f>
        <v/>
      </c>
      <c r="K22" s="39"/>
      <c r="L22" s="39"/>
      <c r="M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4" t="str">
        <f>IF('Rekapitulace stavby'!E17="","",'Rekapitulace stavby'!E17)</f>
        <v xml:space="preserve"> </v>
      </c>
      <c r="F23" s="39"/>
      <c r="G23" s="39"/>
      <c r="H23" s="39"/>
      <c r="I23" s="155" t="s">
        <v>27</v>
      </c>
      <c r="J23" s="144" t="str">
        <f>IF('Rekapitulace stavby'!AN17="","",'Rekapitulace stavby'!AN17)</f>
        <v/>
      </c>
      <c r="K23" s="39"/>
      <c r="L23" s="39"/>
      <c r="M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5" t="s">
        <v>31</v>
      </c>
      <c r="E25" s="39"/>
      <c r="F25" s="39"/>
      <c r="G25" s="39"/>
      <c r="H25" s="39"/>
      <c r="I25" s="155" t="s">
        <v>26</v>
      </c>
      <c r="J25" s="144" t="str">
        <f>IF('Rekapitulace stavby'!AN19="","",'Rekapitulace stavby'!AN19)</f>
        <v/>
      </c>
      <c r="K25" s="39"/>
      <c r="L25" s="39"/>
      <c r="M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4" t="str">
        <f>IF('Rekapitulace stavby'!E20="","",'Rekapitulace stavby'!E20)</f>
        <v xml:space="preserve"> </v>
      </c>
      <c r="F26" s="39"/>
      <c r="G26" s="39"/>
      <c r="H26" s="39"/>
      <c r="I26" s="155" t="s">
        <v>27</v>
      </c>
      <c r="J26" s="144" t="str">
        <f>IF('Rekapitulace stavby'!AN20="","",'Rekapitulace stavby'!AN20)</f>
        <v/>
      </c>
      <c r="K26" s="39"/>
      <c r="L26" s="39"/>
      <c r="M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5" t="s">
        <v>32</v>
      </c>
      <c r="E28" s="39"/>
      <c r="F28" s="39"/>
      <c r="G28" s="39"/>
      <c r="H28" s="39"/>
      <c r="I28" s="39"/>
      <c r="J28" s="39"/>
      <c r="K28" s="39"/>
      <c r="L28" s="39"/>
      <c r="M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59"/>
      <c r="J29" s="159"/>
      <c r="K29" s="159"/>
      <c r="L29" s="159"/>
      <c r="M29" s="162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163"/>
      <c r="M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55" t="s">
        <v>141</v>
      </c>
      <c r="F32" s="39"/>
      <c r="G32" s="39"/>
      <c r="H32" s="39"/>
      <c r="I32" s="39"/>
      <c r="J32" s="39"/>
      <c r="K32" s="164">
        <f>I98</f>
        <v>0</v>
      </c>
      <c r="L32" s="39"/>
      <c r="M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55" t="s">
        <v>142</v>
      </c>
      <c r="F33" s="39"/>
      <c r="G33" s="39"/>
      <c r="H33" s="39"/>
      <c r="I33" s="39"/>
      <c r="J33" s="39"/>
      <c r="K33" s="164">
        <f>J98</f>
        <v>0</v>
      </c>
      <c r="L33" s="39"/>
      <c r="M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5" t="s">
        <v>33</v>
      </c>
      <c r="E34" s="39"/>
      <c r="F34" s="39"/>
      <c r="G34" s="39"/>
      <c r="H34" s="39"/>
      <c r="I34" s="39"/>
      <c r="J34" s="39"/>
      <c r="K34" s="166">
        <f>ROUND(K138, 2)</f>
        <v>0</v>
      </c>
      <c r="L34" s="39"/>
      <c r="M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3"/>
      <c r="E35" s="163"/>
      <c r="F35" s="163"/>
      <c r="G35" s="163"/>
      <c r="H35" s="163"/>
      <c r="I35" s="163"/>
      <c r="J35" s="163"/>
      <c r="K35" s="163"/>
      <c r="L35" s="163"/>
      <c r="M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7" t="s">
        <v>35</v>
      </c>
      <c r="G36" s="39"/>
      <c r="H36" s="39"/>
      <c r="I36" s="167" t="s">
        <v>34</v>
      </c>
      <c r="J36" s="39"/>
      <c r="K36" s="167" t="s">
        <v>36</v>
      </c>
      <c r="L36" s="39"/>
      <c r="M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8" t="s">
        <v>37</v>
      </c>
      <c r="E37" s="155" t="s">
        <v>38</v>
      </c>
      <c r="F37" s="164">
        <f>ROUND((SUM(BE138:BE1181)),  2)</f>
        <v>0</v>
      </c>
      <c r="G37" s="39"/>
      <c r="H37" s="39"/>
      <c r="I37" s="169">
        <v>0.20999999999999999</v>
      </c>
      <c r="J37" s="39"/>
      <c r="K37" s="164">
        <f>ROUND(((SUM(BE138:BE1181))*I37),  2)</f>
        <v>0</v>
      </c>
      <c r="L37" s="39"/>
      <c r="M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5" t="s">
        <v>39</v>
      </c>
      <c r="F38" s="164">
        <f>ROUND((SUM(BF138:BF1181)),  2)</f>
        <v>0</v>
      </c>
      <c r="G38" s="39"/>
      <c r="H38" s="39"/>
      <c r="I38" s="169">
        <v>0.14999999999999999</v>
      </c>
      <c r="J38" s="39"/>
      <c r="K38" s="164">
        <f>ROUND(((SUM(BF138:BF1181))*I38),  2)</f>
        <v>0</v>
      </c>
      <c r="L38" s="39"/>
      <c r="M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5" t="s">
        <v>40</v>
      </c>
      <c r="F39" s="164">
        <f>ROUND((SUM(BG138:BG1181)),  2)</f>
        <v>0</v>
      </c>
      <c r="G39" s="39"/>
      <c r="H39" s="39"/>
      <c r="I39" s="169">
        <v>0.20999999999999999</v>
      </c>
      <c r="J39" s="39"/>
      <c r="K39" s="164">
        <f>0</f>
        <v>0</v>
      </c>
      <c r="L39" s="39"/>
      <c r="M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5" t="s">
        <v>41</v>
      </c>
      <c r="F40" s="164">
        <f>ROUND((SUM(BH138:BH1181)),  2)</f>
        <v>0</v>
      </c>
      <c r="G40" s="39"/>
      <c r="H40" s="39"/>
      <c r="I40" s="169">
        <v>0.14999999999999999</v>
      </c>
      <c r="J40" s="39"/>
      <c r="K40" s="164">
        <f>0</f>
        <v>0</v>
      </c>
      <c r="L40" s="39"/>
      <c r="M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5" t="s">
        <v>42</v>
      </c>
      <c r="F41" s="164">
        <f>ROUND((SUM(BI138:BI1181)),  2)</f>
        <v>0</v>
      </c>
      <c r="G41" s="39"/>
      <c r="H41" s="39"/>
      <c r="I41" s="169">
        <v>0</v>
      </c>
      <c r="J41" s="39"/>
      <c r="K41" s="164">
        <f>0</f>
        <v>0</v>
      </c>
      <c r="L41" s="39"/>
      <c r="M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0"/>
      <c r="D43" s="171" t="s">
        <v>43</v>
      </c>
      <c r="E43" s="172"/>
      <c r="F43" s="172"/>
      <c r="G43" s="173" t="s">
        <v>44</v>
      </c>
      <c r="H43" s="174" t="s">
        <v>45</v>
      </c>
      <c r="I43" s="172"/>
      <c r="J43" s="172"/>
      <c r="K43" s="175">
        <f>SUM(K34:K41)</f>
        <v>0</v>
      </c>
      <c r="L43" s="176"/>
      <c r="M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4"/>
      <c r="D50" s="177" t="s">
        <v>46</v>
      </c>
      <c r="E50" s="178"/>
      <c r="F50" s="178"/>
      <c r="G50" s="177" t="s">
        <v>47</v>
      </c>
      <c r="H50" s="178"/>
      <c r="I50" s="178"/>
      <c r="J50" s="178"/>
      <c r="K50" s="178"/>
      <c r="L50" s="178"/>
      <c r="M50" s="6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9"/>
      <c r="B61" s="45"/>
      <c r="C61" s="39"/>
      <c r="D61" s="179" t="s">
        <v>48</v>
      </c>
      <c r="E61" s="180"/>
      <c r="F61" s="181" t="s">
        <v>49</v>
      </c>
      <c r="G61" s="179" t="s">
        <v>48</v>
      </c>
      <c r="H61" s="180"/>
      <c r="I61" s="180"/>
      <c r="J61" s="182" t="s">
        <v>49</v>
      </c>
      <c r="K61" s="180"/>
      <c r="L61" s="180"/>
      <c r="M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9"/>
      <c r="B65" s="45"/>
      <c r="C65" s="39"/>
      <c r="D65" s="177" t="s">
        <v>50</v>
      </c>
      <c r="E65" s="183"/>
      <c r="F65" s="183"/>
      <c r="G65" s="177" t="s">
        <v>51</v>
      </c>
      <c r="H65" s="183"/>
      <c r="I65" s="183"/>
      <c r="J65" s="183"/>
      <c r="K65" s="183"/>
      <c r="L65" s="183"/>
      <c r="M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9"/>
      <c r="B76" s="45"/>
      <c r="C76" s="39"/>
      <c r="D76" s="179" t="s">
        <v>48</v>
      </c>
      <c r="E76" s="180"/>
      <c r="F76" s="181" t="s">
        <v>49</v>
      </c>
      <c r="G76" s="179" t="s">
        <v>48</v>
      </c>
      <c r="H76" s="180"/>
      <c r="I76" s="180"/>
      <c r="J76" s="182" t="s">
        <v>49</v>
      </c>
      <c r="K76" s="180"/>
      <c r="L76" s="180"/>
      <c r="M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143</v>
      </c>
      <c r="D82" s="41"/>
      <c r="E82" s="41"/>
      <c r="F82" s="41"/>
      <c r="G82" s="41"/>
      <c r="H82" s="41"/>
      <c r="I82" s="41"/>
      <c r="J82" s="41"/>
      <c r="K82" s="41"/>
      <c r="L82" s="41"/>
      <c r="M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41"/>
      <c r="M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VOŠ a SŠ zdravotnická Ústí nad Orlicí - sanace suterénu</v>
      </c>
      <c r="F85" s="33"/>
      <c r="G85" s="33"/>
      <c r="H85" s="33"/>
      <c r="I85" s="41"/>
      <c r="J85" s="41"/>
      <c r="K85" s="41"/>
      <c r="L85" s="41"/>
      <c r="M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137</v>
      </c>
      <c r="D86" s="23"/>
      <c r="E86" s="23"/>
      <c r="F86" s="23"/>
      <c r="G86" s="23"/>
      <c r="H86" s="23"/>
      <c r="I86" s="23"/>
      <c r="J86" s="23"/>
      <c r="K86" s="23"/>
      <c r="L86" s="23"/>
      <c r="M86" s="21"/>
    </row>
    <row r="87" s="2" customFormat="1" ht="16.5" customHeight="1">
      <c r="A87" s="39"/>
      <c r="B87" s="40"/>
      <c r="C87" s="41"/>
      <c r="D87" s="41"/>
      <c r="E87" s="188" t="s">
        <v>138</v>
      </c>
      <c r="F87" s="41"/>
      <c r="G87" s="41"/>
      <c r="H87" s="41"/>
      <c r="I87" s="41"/>
      <c r="J87" s="41"/>
      <c r="K87" s="41"/>
      <c r="L87" s="41"/>
      <c r="M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139</v>
      </c>
      <c r="D88" s="41"/>
      <c r="E88" s="41"/>
      <c r="F88" s="41"/>
      <c r="G88" s="41"/>
      <c r="H88" s="41"/>
      <c r="I88" s="41"/>
      <c r="J88" s="41"/>
      <c r="K88" s="41"/>
      <c r="L88" s="41"/>
      <c r="M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D.1.2 - Sanace suterénu</v>
      </c>
      <c r="F89" s="41"/>
      <c r="G89" s="41"/>
      <c r="H89" s="41"/>
      <c r="I89" s="41"/>
      <c r="J89" s="41"/>
      <c r="K89" s="41"/>
      <c r="L89" s="41"/>
      <c r="M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 </v>
      </c>
      <c r="G91" s="41"/>
      <c r="H91" s="41"/>
      <c r="I91" s="33" t="s">
        <v>23</v>
      </c>
      <c r="J91" s="80" t="str">
        <f>IF(J14="","",J14)</f>
        <v>24. 7. 2023</v>
      </c>
      <c r="K91" s="41"/>
      <c r="L91" s="41"/>
      <c r="M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41"/>
      <c r="M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41"/>
      <c r="M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9" t="s">
        <v>144</v>
      </c>
      <c r="D96" s="190"/>
      <c r="E96" s="190"/>
      <c r="F96" s="190"/>
      <c r="G96" s="190"/>
      <c r="H96" s="190"/>
      <c r="I96" s="191" t="s">
        <v>145</v>
      </c>
      <c r="J96" s="191" t="s">
        <v>146</v>
      </c>
      <c r="K96" s="191" t="s">
        <v>147</v>
      </c>
      <c r="L96" s="190"/>
      <c r="M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2" t="s">
        <v>148</v>
      </c>
      <c r="D98" s="41"/>
      <c r="E98" s="41"/>
      <c r="F98" s="41"/>
      <c r="G98" s="41"/>
      <c r="H98" s="41"/>
      <c r="I98" s="111">
        <f>Q138</f>
        <v>0</v>
      </c>
      <c r="J98" s="111">
        <f>R138</f>
        <v>0</v>
      </c>
      <c r="K98" s="111">
        <f>K138</f>
        <v>0</v>
      </c>
      <c r="L98" s="41"/>
      <c r="M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149</v>
      </c>
    </row>
    <row r="99" s="9" customFormat="1" ht="24.96" customHeight="1">
      <c r="A99" s="9"/>
      <c r="B99" s="193"/>
      <c r="C99" s="194"/>
      <c r="D99" s="195" t="s">
        <v>150</v>
      </c>
      <c r="E99" s="196"/>
      <c r="F99" s="196"/>
      <c r="G99" s="196"/>
      <c r="H99" s="196"/>
      <c r="I99" s="197">
        <f>Q139</f>
        <v>0</v>
      </c>
      <c r="J99" s="197">
        <f>R139</f>
        <v>0</v>
      </c>
      <c r="K99" s="197">
        <f>K139</f>
        <v>0</v>
      </c>
      <c r="L99" s="194"/>
      <c r="M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9"/>
      <c r="C100" s="136"/>
      <c r="D100" s="200" t="s">
        <v>650</v>
      </c>
      <c r="E100" s="201"/>
      <c r="F100" s="201"/>
      <c r="G100" s="201"/>
      <c r="H100" s="201"/>
      <c r="I100" s="202">
        <f>Q140</f>
        <v>0</v>
      </c>
      <c r="J100" s="202">
        <f>R140</f>
        <v>0</v>
      </c>
      <c r="K100" s="202">
        <f>K140</f>
        <v>0</v>
      </c>
      <c r="L100" s="136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6"/>
      <c r="D101" s="200" t="s">
        <v>651</v>
      </c>
      <c r="E101" s="201"/>
      <c r="F101" s="201"/>
      <c r="G101" s="201"/>
      <c r="H101" s="201"/>
      <c r="I101" s="202">
        <f>Q237</f>
        <v>0</v>
      </c>
      <c r="J101" s="202">
        <f>R237</f>
        <v>0</v>
      </c>
      <c r="K101" s="202">
        <f>K237</f>
        <v>0</v>
      </c>
      <c r="L101" s="136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136"/>
      <c r="D102" s="200" t="s">
        <v>652</v>
      </c>
      <c r="E102" s="201"/>
      <c r="F102" s="201"/>
      <c r="G102" s="201"/>
      <c r="H102" s="201"/>
      <c r="I102" s="202">
        <f>Q459</f>
        <v>0</v>
      </c>
      <c r="J102" s="202">
        <f>R459</f>
        <v>0</v>
      </c>
      <c r="K102" s="202">
        <f>K459</f>
        <v>0</v>
      </c>
      <c r="L102" s="136"/>
      <c r="M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136"/>
      <c r="D103" s="200" t="s">
        <v>653</v>
      </c>
      <c r="E103" s="201"/>
      <c r="F103" s="201"/>
      <c r="G103" s="201"/>
      <c r="H103" s="201"/>
      <c r="I103" s="202">
        <f>Q782</f>
        <v>0</v>
      </c>
      <c r="J103" s="202">
        <f>R782</f>
        <v>0</v>
      </c>
      <c r="K103" s="202">
        <f>K782</f>
        <v>0</v>
      </c>
      <c r="L103" s="136"/>
      <c r="M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136"/>
      <c r="D104" s="200" t="s">
        <v>654</v>
      </c>
      <c r="E104" s="201"/>
      <c r="F104" s="201"/>
      <c r="G104" s="201"/>
      <c r="H104" s="201"/>
      <c r="I104" s="202">
        <f>Q805</f>
        <v>0</v>
      </c>
      <c r="J104" s="202">
        <f>R805</f>
        <v>0</v>
      </c>
      <c r="K104" s="202">
        <f>K805</f>
        <v>0</v>
      </c>
      <c r="L104" s="136"/>
      <c r="M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136"/>
      <c r="D105" s="200" t="s">
        <v>153</v>
      </c>
      <c r="E105" s="201"/>
      <c r="F105" s="201"/>
      <c r="G105" s="201"/>
      <c r="H105" s="201"/>
      <c r="I105" s="202">
        <f>Q832</f>
        <v>0</v>
      </c>
      <c r="J105" s="202">
        <f>R832</f>
        <v>0</v>
      </c>
      <c r="K105" s="202">
        <f>K832</f>
        <v>0</v>
      </c>
      <c r="L105" s="136"/>
      <c r="M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136"/>
      <c r="D106" s="200" t="s">
        <v>655</v>
      </c>
      <c r="E106" s="201"/>
      <c r="F106" s="201"/>
      <c r="G106" s="201"/>
      <c r="H106" s="201"/>
      <c r="I106" s="202">
        <f>Q884</f>
        <v>0</v>
      </c>
      <c r="J106" s="202">
        <f>R884</f>
        <v>0</v>
      </c>
      <c r="K106" s="202">
        <f>K884</f>
        <v>0</v>
      </c>
      <c r="L106" s="136"/>
      <c r="M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9"/>
      <c r="C107" s="136"/>
      <c r="D107" s="200" t="s">
        <v>154</v>
      </c>
      <c r="E107" s="201"/>
      <c r="F107" s="201"/>
      <c r="G107" s="201"/>
      <c r="H107" s="201"/>
      <c r="I107" s="202">
        <f>Q1016</f>
        <v>0</v>
      </c>
      <c r="J107" s="202">
        <f>R1016</f>
        <v>0</v>
      </c>
      <c r="K107" s="202">
        <f>K1016</f>
        <v>0</v>
      </c>
      <c r="L107" s="136"/>
      <c r="M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9"/>
      <c r="C108" s="136"/>
      <c r="D108" s="200" t="s">
        <v>155</v>
      </c>
      <c r="E108" s="201"/>
      <c r="F108" s="201"/>
      <c r="G108" s="201"/>
      <c r="H108" s="201"/>
      <c r="I108" s="202">
        <f>Q1031</f>
        <v>0</v>
      </c>
      <c r="J108" s="202">
        <f>R1031</f>
        <v>0</v>
      </c>
      <c r="K108" s="202">
        <f>K1031</f>
        <v>0</v>
      </c>
      <c r="L108" s="136"/>
      <c r="M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3"/>
      <c r="C109" s="194"/>
      <c r="D109" s="195" t="s">
        <v>156</v>
      </c>
      <c r="E109" s="196"/>
      <c r="F109" s="196"/>
      <c r="G109" s="196"/>
      <c r="H109" s="196"/>
      <c r="I109" s="197">
        <f>Q1035</f>
        <v>0</v>
      </c>
      <c r="J109" s="197">
        <f>R1035</f>
        <v>0</v>
      </c>
      <c r="K109" s="197">
        <f>K1035</f>
        <v>0</v>
      </c>
      <c r="L109" s="194"/>
      <c r="M109" s="198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9"/>
      <c r="C110" s="136"/>
      <c r="D110" s="200" t="s">
        <v>656</v>
      </c>
      <c r="E110" s="201"/>
      <c r="F110" s="201"/>
      <c r="G110" s="201"/>
      <c r="H110" s="201"/>
      <c r="I110" s="202">
        <f>Q1036</f>
        <v>0</v>
      </c>
      <c r="J110" s="202">
        <f>R1036</f>
        <v>0</v>
      </c>
      <c r="K110" s="202">
        <f>K1036</f>
        <v>0</v>
      </c>
      <c r="L110" s="136"/>
      <c r="M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9"/>
      <c r="C111" s="136"/>
      <c r="D111" s="200" t="s">
        <v>657</v>
      </c>
      <c r="E111" s="201"/>
      <c r="F111" s="201"/>
      <c r="G111" s="201"/>
      <c r="H111" s="201"/>
      <c r="I111" s="202">
        <f>Q1104</f>
        <v>0</v>
      </c>
      <c r="J111" s="202">
        <f>R1104</f>
        <v>0</v>
      </c>
      <c r="K111" s="202">
        <f>K1104</f>
        <v>0</v>
      </c>
      <c r="L111" s="136"/>
      <c r="M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9"/>
      <c r="C112" s="136"/>
      <c r="D112" s="200" t="s">
        <v>658</v>
      </c>
      <c r="E112" s="201"/>
      <c r="F112" s="201"/>
      <c r="G112" s="201"/>
      <c r="H112" s="201"/>
      <c r="I112" s="202">
        <f>Q1131</f>
        <v>0</v>
      </c>
      <c r="J112" s="202">
        <f>R1131</f>
        <v>0</v>
      </c>
      <c r="K112" s="202">
        <f>K1131</f>
        <v>0</v>
      </c>
      <c r="L112" s="136"/>
      <c r="M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9"/>
      <c r="C113" s="136"/>
      <c r="D113" s="200" t="s">
        <v>659</v>
      </c>
      <c r="E113" s="201"/>
      <c r="F113" s="201"/>
      <c r="G113" s="201"/>
      <c r="H113" s="201"/>
      <c r="I113" s="202">
        <f>Q1136</f>
        <v>0</v>
      </c>
      <c r="J113" s="202">
        <f>R1136</f>
        <v>0</v>
      </c>
      <c r="K113" s="202">
        <f>K1136</f>
        <v>0</v>
      </c>
      <c r="L113" s="136"/>
      <c r="M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9"/>
      <c r="C114" s="136"/>
      <c r="D114" s="200" t="s">
        <v>660</v>
      </c>
      <c r="E114" s="201"/>
      <c r="F114" s="201"/>
      <c r="G114" s="201"/>
      <c r="H114" s="201"/>
      <c r="I114" s="202">
        <f>Q1144</f>
        <v>0</v>
      </c>
      <c r="J114" s="202">
        <f>R1144</f>
        <v>0</v>
      </c>
      <c r="K114" s="202">
        <f>K1144</f>
        <v>0</v>
      </c>
      <c r="L114" s="136"/>
      <c r="M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9"/>
      <c r="C115" s="136"/>
      <c r="D115" s="200" t="s">
        <v>158</v>
      </c>
      <c r="E115" s="201"/>
      <c r="F115" s="201"/>
      <c r="G115" s="201"/>
      <c r="H115" s="201"/>
      <c r="I115" s="202">
        <f>Q1160</f>
        <v>0</v>
      </c>
      <c r="J115" s="202">
        <f>R1160</f>
        <v>0</v>
      </c>
      <c r="K115" s="202">
        <f>K1160</f>
        <v>0</v>
      </c>
      <c r="L115" s="136"/>
      <c r="M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9"/>
      <c r="C116" s="136"/>
      <c r="D116" s="200" t="s">
        <v>159</v>
      </c>
      <c r="E116" s="201"/>
      <c r="F116" s="201"/>
      <c r="G116" s="201"/>
      <c r="H116" s="201"/>
      <c r="I116" s="202">
        <f>Q1170</f>
        <v>0</v>
      </c>
      <c r="J116" s="202">
        <f>R1170</f>
        <v>0</v>
      </c>
      <c r="K116" s="202">
        <f>K1170</f>
        <v>0</v>
      </c>
      <c r="L116" s="136"/>
      <c r="M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163</v>
      </c>
      <c r="D123" s="41"/>
      <c r="E123" s="41"/>
      <c r="F123" s="41"/>
      <c r="G123" s="41"/>
      <c r="H123" s="41"/>
      <c r="I123" s="41"/>
      <c r="J123" s="41"/>
      <c r="K123" s="41"/>
      <c r="L123" s="41"/>
      <c r="M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17</v>
      </c>
      <c r="D125" s="41"/>
      <c r="E125" s="41"/>
      <c r="F125" s="41"/>
      <c r="G125" s="41"/>
      <c r="H125" s="41"/>
      <c r="I125" s="41"/>
      <c r="J125" s="41"/>
      <c r="K125" s="41"/>
      <c r="L125" s="41"/>
      <c r="M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88" t="str">
        <f>E7</f>
        <v>VOŠ a SŠ zdravotnická Ústí nad Orlicí - sanace suterénu</v>
      </c>
      <c r="F126" s="33"/>
      <c r="G126" s="33"/>
      <c r="H126" s="33"/>
      <c r="I126" s="41"/>
      <c r="J126" s="41"/>
      <c r="K126" s="41"/>
      <c r="L126" s="41"/>
      <c r="M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" customFormat="1" ht="12" customHeight="1">
      <c r="B127" s="22"/>
      <c r="C127" s="33" t="s">
        <v>137</v>
      </c>
      <c r="D127" s="23"/>
      <c r="E127" s="23"/>
      <c r="F127" s="23"/>
      <c r="G127" s="23"/>
      <c r="H127" s="23"/>
      <c r="I127" s="23"/>
      <c r="J127" s="23"/>
      <c r="K127" s="23"/>
      <c r="L127" s="23"/>
      <c r="M127" s="21"/>
    </row>
    <row r="128" s="2" customFormat="1" ht="16.5" customHeight="1">
      <c r="A128" s="39"/>
      <c r="B128" s="40"/>
      <c r="C128" s="41"/>
      <c r="D128" s="41"/>
      <c r="E128" s="188" t="s">
        <v>138</v>
      </c>
      <c r="F128" s="41"/>
      <c r="G128" s="41"/>
      <c r="H128" s="41"/>
      <c r="I128" s="41"/>
      <c r="J128" s="41"/>
      <c r="K128" s="41"/>
      <c r="L128" s="41"/>
      <c r="M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139</v>
      </c>
      <c r="D129" s="41"/>
      <c r="E129" s="41"/>
      <c r="F129" s="41"/>
      <c r="G129" s="41"/>
      <c r="H129" s="41"/>
      <c r="I129" s="41"/>
      <c r="J129" s="41"/>
      <c r="K129" s="41"/>
      <c r="L129" s="41"/>
      <c r="M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E11</f>
        <v>D.1.2 - Sanace suterénu</v>
      </c>
      <c r="F130" s="41"/>
      <c r="G130" s="41"/>
      <c r="H130" s="41"/>
      <c r="I130" s="41"/>
      <c r="J130" s="41"/>
      <c r="K130" s="41"/>
      <c r="L130" s="41"/>
      <c r="M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21</v>
      </c>
      <c r="D132" s="41"/>
      <c r="E132" s="41"/>
      <c r="F132" s="28" t="str">
        <f>F14</f>
        <v xml:space="preserve"> </v>
      </c>
      <c r="G132" s="41"/>
      <c r="H132" s="41"/>
      <c r="I132" s="33" t="s">
        <v>23</v>
      </c>
      <c r="J132" s="80" t="str">
        <f>IF(J14="","",J14)</f>
        <v>24. 7. 2023</v>
      </c>
      <c r="K132" s="41"/>
      <c r="L132" s="41"/>
      <c r="M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25</v>
      </c>
      <c r="D134" s="41"/>
      <c r="E134" s="41"/>
      <c r="F134" s="28" t="str">
        <f>E17</f>
        <v xml:space="preserve"> </v>
      </c>
      <c r="G134" s="41"/>
      <c r="H134" s="41"/>
      <c r="I134" s="33" t="s">
        <v>30</v>
      </c>
      <c r="J134" s="37" t="str">
        <f>E23</f>
        <v xml:space="preserve"> </v>
      </c>
      <c r="K134" s="41"/>
      <c r="L134" s="41"/>
      <c r="M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28</v>
      </c>
      <c r="D135" s="41"/>
      <c r="E135" s="41"/>
      <c r="F135" s="28" t="str">
        <f>IF(E20="","",E20)</f>
        <v>Vyplň údaj</v>
      </c>
      <c r="G135" s="41"/>
      <c r="H135" s="41"/>
      <c r="I135" s="33" t="s">
        <v>31</v>
      </c>
      <c r="J135" s="37" t="str">
        <f>E26</f>
        <v xml:space="preserve"> </v>
      </c>
      <c r="K135" s="41"/>
      <c r="L135" s="41"/>
      <c r="M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204"/>
      <c r="B137" s="205"/>
      <c r="C137" s="206" t="s">
        <v>164</v>
      </c>
      <c r="D137" s="207" t="s">
        <v>58</v>
      </c>
      <c r="E137" s="207" t="s">
        <v>54</v>
      </c>
      <c r="F137" s="207" t="s">
        <v>55</v>
      </c>
      <c r="G137" s="207" t="s">
        <v>165</v>
      </c>
      <c r="H137" s="207" t="s">
        <v>166</v>
      </c>
      <c r="I137" s="207" t="s">
        <v>167</v>
      </c>
      <c r="J137" s="207" t="s">
        <v>168</v>
      </c>
      <c r="K137" s="207" t="s">
        <v>147</v>
      </c>
      <c r="L137" s="208" t="s">
        <v>169</v>
      </c>
      <c r="M137" s="209"/>
      <c r="N137" s="101" t="s">
        <v>1</v>
      </c>
      <c r="O137" s="102" t="s">
        <v>37</v>
      </c>
      <c r="P137" s="102" t="s">
        <v>170</v>
      </c>
      <c r="Q137" s="102" t="s">
        <v>171</v>
      </c>
      <c r="R137" s="102" t="s">
        <v>172</v>
      </c>
      <c r="S137" s="102" t="s">
        <v>173</v>
      </c>
      <c r="T137" s="102" t="s">
        <v>174</v>
      </c>
      <c r="U137" s="102" t="s">
        <v>175</v>
      </c>
      <c r="V137" s="102" t="s">
        <v>176</v>
      </c>
      <c r="W137" s="102" t="s">
        <v>177</v>
      </c>
      <c r="X137" s="103" t="s">
        <v>178</v>
      </c>
      <c r="Y137" s="204"/>
      <c r="Z137" s="204"/>
      <c r="AA137" s="204"/>
      <c r="AB137" s="204"/>
      <c r="AC137" s="204"/>
      <c r="AD137" s="204"/>
      <c r="AE137" s="204"/>
    </row>
    <row r="138" s="2" customFormat="1" ht="22.8" customHeight="1">
      <c r="A138" s="39"/>
      <c r="B138" s="40"/>
      <c r="C138" s="108" t="s">
        <v>179</v>
      </c>
      <c r="D138" s="41"/>
      <c r="E138" s="41"/>
      <c r="F138" s="41"/>
      <c r="G138" s="41"/>
      <c r="H138" s="41"/>
      <c r="I138" s="41"/>
      <c r="J138" s="41"/>
      <c r="K138" s="210">
        <f>BK138</f>
        <v>0</v>
      </c>
      <c r="L138" s="41"/>
      <c r="M138" s="45"/>
      <c r="N138" s="104"/>
      <c r="O138" s="211"/>
      <c r="P138" s="105"/>
      <c r="Q138" s="212">
        <f>Q139+Q1035</f>
        <v>0</v>
      </c>
      <c r="R138" s="212">
        <f>R139+R1035</f>
        <v>0</v>
      </c>
      <c r="S138" s="105"/>
      <c r="T138" s="213">
        <f>T139+T1035</f>
        <v>0</v>
      </c>
      <c r="U138" s="105"/>
      <c r="V138" s="213">
        <f>V139+V1035</f>
        <v>0</v>
      </c>
      <c r="W138" s="105"/>
      <c r="X138" s="214">
        <f>X139+X1035</f>
        <v>0</v>
      </c>
      <c r="Y138" s="39"/>
      <c r="Z138" s="39"/>
      <c r="AA138" s="39"/>
      <c r="AB138" s="39"/>
      <c r="AC138" s="39"/>
      <c r="AD138" s="39"/>
      <c r="AE138" s="39"/>
      <c r="AT138" s="18" t="s">
        <v>74</v>
      </c>
      <c r="AU138" s="18" t="s">
        <v>149</v>
      </c>
      <c r="BK138" s="215">
        <f>BK139+BK1035</f>
        <v>0</v>
      </c>
    </row>
    <row r="139" s="12" customFormat="1" ht="25.92" customHeight="1">
      <c r="A139" s="12"/>
      <c r="B139" s="216"/>
      <c r="C139" s="217"/>
      <c r="D139" s="218" t="s">
        <v>74</v>
      </c>
      <c r="E139" s="219" t="s">
        <v>180</v>
      </c>
      <c r="F139" s="219" t="s">
        <v>181</v>
      </c>
      <c r="G139" s="217"/>
      <c r="H139" s="217"/>
      <c r="I139" s="220"/>
      <c r="J139" s="220"/>
      <c r="K139" s="221">
        <f>BK139</f>
        <v>0</v>
      </c>
      <c r="L139" s="217"/>
      <c r="M139" s="222"/>
      <c r="N139" s="223"/>
      <c r="O139" s="224"/>
      <c r="P139" s="224"/>
      <c r="Q139" s="225">
        <f>Q140+Q237+Q459+Q782+Q805+Q832+Q884+Q1016+Q1031</f>
        <v>0</v>
      </c>
      <c r="R139" s="225">
        <f>R140+R237+R459+R782+R805+R832+R884+R1016+R1031</f>
        <v>0</v>
      </c>
      <c r="S139" s="224"/>
      <c r="T139" s="226">
        <f>T140+T237+T459+T782+T805+T832+T884+T1016+T1031</f>
        <v>0</v>
      </c>
      <c r="U139" s="224"/>
      <c r="V139" s="226">
        <f>V140+V237+V459+V782+V805+V832+V884+V1016+V1031</f>
        <v>0</v>
      </c>
      <c r="W139" s="224"/>
      <c r="X139" s="227">
        <f>X140+X237+X459+X782+X805+X832+X884+X1016+X1031</f>
        <v>0</v>
      </c>
      <c r="Y139" s="12"/>
      <c r="Z139" s="12"/>
      <c r="AA139" s="12"/>
      <c r="AB139" s="12"/>
      <c r="AC139" s="12"/>
      <c r="AD139" s="12"/>
      <c r="AE139" s="12"/>
      <c r="AR139" s="228" t="s">
        <v>82</v>
      </c>
      <c r="AT139" s="229" t="s">
        <v>74</v>
      </c>
      <c r="AU139" s="229" t="s">
        <v>75</v>
      </c>
      <c r="AY139" s="228" t="s">
        <v>182</v>
      </c>
      <c r="BK139" s="230">
        <f>BK140+BK237+BK459+BK782+BK805+BK832+BK884+BK1016+BK1031</f>
        <v>0</v>
      </c>
    </row>
    <row r="140" s="12" customFormat="1" ht="22.8" customHeight="1">
      <c r="A140" s="12"/>
      <c r="B140" s="216"/>
      <c r="C140" s="217"/>
      <c r="D140" s="218" t="s">
        <v>74</v>
      </c>
      <c r="E140" s="231" t="s">
        <v>82</v>
      </c>
      <c r="F140" s="231" t="s">
        <v>661</v>
      </c>
      <c r="G140" s="217"/>
      <c r="H140" s="217"/>
      <c r="I140" s="220"/>
      <c r="J140" s="220"/>
      <c r="K140" s="232">
        <f>BK140</f>
        <v>0</v>
      </c>
      <c r="L140" s="217"/>
      <c r="M140" s="222"/>
      <c r="N140" s="223"/>
      <c r="O140" s="224"/>
      <c r="P140" s="224"/>
      <c r="Q140" s="225">
        <f>SUM(Q141:Q236)</f>
        <v>0</v>
      </c>
      <c r="R140" s="225">
        <f>SUM(R141:R236)</f>
        <v>0</v>
      </c>
      <c r="S140" s="224"/>
      <c r="T140" s="226">
        <f>SUM(T141:T236)</f>
        <v>0</v>
      </c>
      <c r="U140" s="224"/>
      <c r="V140" s="226">
        <f>SUM(V141:V236)</f>
        <v>0</v>
      </c>
      <c r="W140" s="224"/>
      <c r="X140" s="227">
        <f>SUM(X141:X236)</f>
        <v>0</v>
      </c>
      <c r="Y140" s="12"/>
      <c r="Z140" s="12"/>
      <c r="AA140" s="12"/>
      <c r="AB140" s="12"/>
      <c r="AC140" s="12"/>
      <c r="AD140" s="12"/>
      <c r="AE140" s="12"/>
      <c r="AR140" s="228" t="s">
        <v>82</v>
      </c>
      <c r="AT140" s="229" t="s">
        <v>74</v>
      </c>
      <c r="AU140" s="229" t="s">
        <v>82</v>
      </c>
      <c r="AY140" s="228" t="s">
        <v>182</v>
      </c>
      <c r="BK140" s="230">
        <f>SUM(BK141:BK236)</f>
        <v>0</v>
      </c>
    </row>
    <row r="141" s="2" customFormat="1" ht="44.25" customHeight="1">
      <c r="A141" s="39"/>
      <c r="B141" s="40"/>
      <c r="C141" s="233" t="s">
        <v>82</v>
      </c>
      <c r="D141" s="233" t="s">
        <v>185</v>
      </c>
      <c r="E141" s="234" t="s">
        <v>662</v>
      </c>
      <c r="F141" s="235" t="s">
        <v>663</v>
      </c>
      <c r="G141" s="236" t="s">
        <v>664</v>
      </c>
      <c r="H141" s="237">
        <v>187.285</v>
      </c>
      <c r="I141" s="238"/>
      <c r="J141" s="238"/>
      <c r="K141" s="239">
        <f>ROUND(P141*H141,2)</f>
        <v>0</v>
      </c>
      <c r="L141" s="235" t="s">
        <v>189</v>
      </c>
      <c r="M141" s="45"/>
      <c r="N141" s="240" t="s">
        <v>1</v>
      </c>
      <c r="O141" s="241" t="s">
        <v>38</v>
      </c>
      <c r="P141" s="242">
        <f>I141+J141</f>
        <v>0</v>
      </c>
      <c r="Q141" s="242">
        <f>ROUND(I141*H141,2)</f>
        <v>0</v>
      </c>
      <c r="R141" s="242">
        <f>ROUND(J141*H141,2)</f>
        <v>0</v>
      </c>
      <c r="S141" s="92"/>
      <c r="T141" s="243">
        <f>S141*H141</f>
        <v>0</v>
      </c>
      <c r="U141" s="243">
        <v>0</v>
      </c>
      <c r="V141" s="243">
        <f>U141*H141</f>
        <v>0</v>
      </c>
      <c r="W141" s="243">
        <v>0</v>
      </c>
      <c r="X141" s="244">
        <f>W141*H141</f>
        <v>0</v>
      </c>
      <c r="Y141" s="39"/>
      <c r="Z141" s="39"/>
      <c r="AA141" s="39"/>
      <c r="AB141" s="39"/>
      <c r="AC141" s="39"/>
      <c r="AD141" s="39"/>
      <c r="AE141" s="39"/>
      <c r="AR141" s="245" t="s">
        <v>190</v>
      </c>
      <c r="AT141" s="245" t="s">
        <v>185</v>
      </c>
      <c r="AU141" s="245" t="s">
        <v>84</v>
      </c>
      <c r="AY141" s="18" t="s">
        <v>182</v>
      </c>
      <c r="BE141" s="246">
        <f>IF(O141="základní",K141,0)</f>
        <v>0</v>
      </c>
      <c r="BF141" s="246">
        <f>IF(O141="snížená",K141,0)</f>
        <v>0</v>
      </c>
      <c r="BG141" s="246">
        <f>IF(O141="zákl. přenesená",K141,0)</f>
        <v>0</v>
      </c>
      <c r="BH141" s="246">
        <f>IF(O141="sníž. přenesená",K141,0)</f>
        <v>0</v>
      </c>
      <c r="BI141" s="246">
        <f>IF(O141="nulová",K141,0)</f>
        <v>0</v>
      </c>
      <c r="BJ141" s="18" t="s">
        <v>82</v>
      </c>
      <c r="BK141" s="246">
        <f>ROUND(P141*H141,2)</f>
        <v>0</v>
      </c>
      <c r="BL141" s="18" t="s">
        <v>190</v>
      </c>
      <c r="BM141" s="245" t="s">
        <v>84</v>
      </c>
    </row>
    <row r="142" s="2" customFormat="1">
      <c r="A142" s="39"/>
      <c r="B142" s="40"/>
      <c r="C142" s="41"/>
      <c r="D142" s="247" t="s">
        <v>192</v>
      </c>
      <c r="E142" s="41"/>
      <c r="F142" s="248" t="s">
        <v>663</v>
      </c>
      <c r="G142" s="41"/>
      <c r="H142" s="41"/>
      <c r="I142" s="249"/>
      <c r="J142" s="249"/>
      <c r="K142" s="41"/>
      <c r="L142" s="41"/>
      <c r="M142" s="45"/>
      <c r="N142" s="250"/>
      <c r="O142" s="251"/>
      <c r="P142" s="92"/>
      <c r="Q142" s="92"/>
      <c r="R142" s="92"/>
      <c r="S142" s="92"/>
      <c r="T142" s="92"/>
      <c r="U142" s="92"/>
      <c r="V142" s="92"/>
      <c r="W142" s="92"/>
      <c r="X142" s="93"/>
      <c r="Y142" s="39"/>
      <c r="Z142" s="39"/>
      <c r="AA142" s="39"/>
      <c r="AB142" s="39"/>
      <c r="AC142" s="39"/>
      <c r="AD142" s="39"/>
      <c r="AE142" s="39"/>
      <c r="AT142" s="18" t="s">
        <v>192</v>
      </c>
      <c r="AU142" s="18" t="s">
        <v>84</v>
      </c>
    </row>
    <row r="143" s="2" customFormat="1">
      <c r="A143" s="39"/>
      <c r="B143" s="40"/>
      <c r="C143" s="41"/>
      <c r="D143" s="252" t="s">
        <v>194</v>
      </c>
      <c r="E143" s="41"/>
      <c r="F143" s="253" t="s">
        <v>665</v>
      </c>
      <c r="G143" s="41"/>
      <c r="H143" s="41"/>
      <c r="I143" s="249"/>
      <c r="J143" s="249"/>
      <c r="K143" s="41"/>
      <c r="L143" s="41"/>
      <c r="M143" s="45"/>
      <c r="N143" s="250"/>
      <c r="O143" s="251"/>
      <c r="P143" s="92"/>
      <c r="Q143" s="92"/>
      <c r="R143" s="92"/>
      <c r="S143" s="92"/>
      <c r="T143" s="92"/>
      <c r="U143" s="92"/>
      <c r="V143" s="92"/>
      <c r="W143" s="92"/>
      <c r="X143" s="93"/>
      <c r="Y143" s="39"/>
      <c r="Z143" s="39"/>
      <c r="AA143" s="39"/>
      <c r="AB143" s="39"/>
      <c r="AC143" s="39"/>
      <c r="AD143" s="39"/>
      <c r="AE143" s="39"/>
      <c r="AT143" s="18" t="s">
        <v>194</v>
      </c>
      <c r="AU143" s="18" t="s">
        <v>84</v>
      </c>
    </row>
    <row r="144" s="14" customFormat="1">
      <c r="A144" s="14"/>
      <c r="B144" s="265"/>
      <c r="C144" s="266"/>
      <c r="D144" s="247" t="s">
        <v>196</v>
      </c>
      <c r="E144" s="267" t="s">
        <v>1</v>
      </c>
      <c r="F144" s="268" t="s">
        <v>666</v>
      </c>
      <c r="G144" s="266"/>
      <c r="H144" s="267" t="s">
        <v>1</v>
      </c>
      <c r="I144" s="269"/>
      <c r="J144" s="269"/>
      <c r="K144" s="266"/>
      <c r="L144" s="266"/>
      <c r="M144" s="270"/>
      <c r="N144" s="271"/>
      <c r="O144" s="272"/>
      <c r="P144" s="272"/>
      <c r="Q144" s="272"/>
      <c r="R144" s="272"/>
      <c r="S144" s="272"/>
      <c r="T144" s="272"/>
      <c r="U144" s="272"/>
      <c r="V144" s="272"/>
      <c r="W144" s="272"/>
      <c r="X144" s="273"/>
      <c r="Y144" s="14"/>
      <c r="Z144" s="14"/>
      <c r="AA144" s="14"/>
      <c r="AB144" s="14"/>
      <c r="AC144" s="14"/>
      <c r="AD144" s="14"/>
      <c r="AE144" s="14"/>
      <c r="AT144" s="274" t="s">
        <v>196</v>
      </c>
      <c r="AU144" s="274" t="s">
        <v>84</v>
      </c>
      <c r="AV144" s="14" t="s">
        <v>82</v>
      </c>
      <c r="AW144" s="14" t="s">
        <v>5</v>
      </c>
      <c r="AX144" s="14" t="s">
        <v>75</v>
      </c>
      <c r="AY144" s="274" t="s">
        <v>182</v>
      </c>
    </row>
    <row r="145" s="13" customFormat="1">
      <c r="A145" s="13"/>
      <c r="B145" s="254"/>
      <c r="C145" s="255"/>
      <c r="D145" s="247" t="s">
        <v>196</v>
      </c>
      <c r="E145" s="256" t="s">
        <v>1</v>
      </c>
      <c r="F145" s="257" t="s">
        <v>667</v>
      </c>
      <c r="G145" s="255"/>
      <c r="H145" s="258">
        <v>21.449999999999999</v>
      </c>
      <c r="I145" s="259"/>
      <c r="J145" s="259"/>
      <c r="K145" s="255"/>
      <c r="L145" s="255"/>
      <c r="M145" s="260"/>
      <c r="N145" s="261"/>
      <c r="O145" s="262"/>
      <c r="P145" s="262"/>
      <c r="Q145" s="262"/>
      <c r="R145" s="262"/>
      <c r="S145" s="262"/>
      <c r="T145" s="262"/>
      <c r="U145" s="262"/>
      <c r="V145" s="262"/>
      <c r="W145" s="262"/>
      <c r="X145" s="263"/>
      <c r="Y145" s="13"/>
      <c r="Z145" s="13"/>
      <c r="AA145" s="13"/>
      <c r="AB145" s="13"/>
      <c r="AC145" s="13"/>
      <c r="AD145" s="13"/>
      <c r="AE145" s="13"/>
      <c r="AT145" s="264" t="s">
        <v>196</v>
      </c>
      <c r="AU145" s="264" t="s">
        <v>84</v>
      </c>
      <c r="AV145" s="13" t="s">
        <v>84</v>
      </c>
      <c r="AW145" s="13" t="s">
        <v>5</v>
      </c>
      <c r="AX145" s="13" t="s">
        <v>75</v>
      </c>
      <c r="AY145" s="264" t="s">
        <v>182</v>
      </c>
    </row>
    <row r="146" s="13" customFormat="1">
      <c r="A146" s="13"/>
      <c r="B146" s="254"/>
      <c r="C146" s="255"/>
      <c r="D146" s="247" t="s">
        <v>196</v>
      </c>
      <c r="E146" s="256" t="s">
        <v>1</v>
      </c>
      <c r="F146" s="257" t="s">
        <v>668</v>
      </c>
      <c r="G146" s="255"/>
      <c r="H146" s="258">
        <v>9.048</v>
      </c>
      <c r="I146" s="259"/>
      <c r="J146" s="259"/>
      <c r="K146" s="255"/>
      <c r="L146" s="255"/>
      <c r="M146" s="260"/>
      <c r="N146" s="261"/>
      <c r="O146" s="262"/>
      <c r="P146" s="262"/>
      <c r="Q146" s="262"/>
      <c r="R146" s="262"/>
      <c r="S146" s="262"/>
      <c r="T146" s="262"/>
      <c r="U146" s="262"/>
      <c r="V146" s="262"/>
      <c r="W146" s="262"/>
      <c r="X146" s="263"/>
      <c r="Y146" s="13"/>
      <c r="Z146" s="13"/>
      <c r="AA146" s="13"/>
      <c r="AB146" s="13"/>
      <c r="AC146" s="13"/>
      <c r="AD146" s="13"/>
      <c r="AE146" s="13"/>
      <c r="AT146" s="264" t="s">
        <v>196</v>
      </c>
      <c r="AU146" s="264" t="s">
        <v>84</v>
      </c>
      <c r="AV146" s="13" t="s">
        <v>84</v>
      </c>
      <c r="AW146" s="13" t="s">
        <v>5</v>
      </c>
      <c r="AX146" s="13" t="s">
        <v>75</v>
      </c>
      <c r="AY146" s="264" t="s">
        <v>182</v>
      </c>
    </row>
    <row r="147" s="13" customFormat="1">
      <c r="A147" s="13"/>
      <c r="B147" s="254"/>
      <c r="C147" s="255"/>
      <c r="D147" s="247" t="s">
        <v>196</v>
      </c>
      <c r="E147" s="256" t="s">
        <v>1</v>
      </c>
      <c r="F147" s="257" t="s">
        <v>669</v>
      </c>
      <c r="G147" s="255"/>
      <c r="H147" s="258">
        <v>10.335000000000001</v>
      </c>
      <c r="I147" s="259"/>
      <c r="J147" s="259"/>
      <c r="K147" s="255"/>
      <c r="L147" s="255"/>
      <c r="M147" s="260"/>
      <c r="N147" s="261"/>
      <c r="O147" s="262"/>
      <c r="P147" s="262"/>
      <c r="Q147" s="262"/>
      <c r="R147" s="262"/>
      <c r="S147" s="262"/>
      <c r="T147" s="262"/>
      <c r="U147" s="262"/>
      <c r="V147" s="262"/>
      <c r="W147" s="262"/>
      <c r="X147" s="263"/>
      <c r="Y147" s="13"/>
      <c r="Z147" s="13"/>
      <c r="AA147" s="13"/>
      <c r="AB147" s="13"/>
      <c r="AC147" s="13"/>
      <c r="AD147" s="13"/>
      <c r="AE147" s="13"/>
      <c r="AT147" s="264" t="s">
        <v>196</v>
      </c>
      <c r="AU147" s="264" t="s">
        <v>84</v>
      </c>
      <c r="AV147" s="13" t="s">
        <v>84</v>
      </c>
      <c r="AW147" s="13" t="s">
        <v>5</v>
      </c>
      <c r="AX147" s="13" t="s">
        <v>75</v>
      </c>
      <c r="AY147" s="264" t="s">
        <v>182</v>
      </c>
    </row>
    <row r="148" s="13" customFormat="1">
      <c r="A148" s="13"/>
      <c r="B148" s="254"/>
      <c r="C148" s="255"/>
      <c r="D148" s="247" t="s">
        <v>196</v>
      </c>
      <c r="E148" s="256" t="s">
        <v>1</v>
      </c>
      <c r="F148" s="257" t="s">
        <v>670</v>
      </c>
      <c r="G148" s="255"/>
      <c r="H148" s="258">
        <v>29.827000000000002</v>
      </c>
      <c r="I148" s="259"/>
      <c r="J148" s="259"/>
      <c r="K148" s="255"/>
      <c r="L148" s="255"/>
      <c r="M148" s="260"/>
      <c r="N148" s="261"/>
      <c r="O148" s="262"/>
      <c r="P148" s="262"/>
      <c r="Q148" s="262"/>
      <c r="R148" s="262"/>
      <c r="S148" s="262"/>
      <c r="T148" s="262"/>
      <c r="U148" s="262"/>
      <c r="V148" s="262"/>
      <c r="W148" s="262"/>
      <c r="X148" s="263"/>
      <c r="Y148" s="13"/>
      <c r="Z148" s="13"/>
      <c r="AA148" s="13"/>
      <c r="AB148" s="13"/>
      <c r="AC148" s="13"/>
      <c r="AD148" s="13"/>
      <c r="AE148" s="13"/>
      <c r="AT148" s="264" t="s">
        <v>196</v>
      </c>
      <c r="AU148" s="264" t="s">
        <v>84</v>
      </c>
      <c r="AV148" s="13" t="s">
        <v>84</v>
      </c>
      <c r="AW148" s="13" t="s">
        <v>5</v>
      </c>
      <c r="AX148" s="13" t="s">
        <v>75</v>
      </c>
      <c r="AY148" s="264" t="s">
        <v>182</v>
      </c>
    </row>
    <row r="149" s="13" customFormat="1">
      <c r="A149" s="13"/>
      <c r="B149" s="254"/>
      <c r="C149" s="255"/>
      <c r="D149" s="247" t="s">
        <v>196</v>
      </c>
      <c r="E149" s="256" t="s">
        <v>1</v>
      </c>
      <c r="F149" s="257" t="s">
        <v>671</v>
      </c>
      <c r="G149" s="255"/>
      <c r="H149" s="258">
        <v>3.0950000000000002</v>
      </c>
      <c r="I149" s="259"/>
      <c r="J149" s="259"/>
      <c r="K149" s="255"/>
      <c r="L149" s="255"/>
      <c r="M149" s="260"/>
      <c r="N149" s="261"/>
      <c r="O149" s="262"/>
      <c r="P149" s="262"/>
      <c r="Q149" s="262"/>
      <c r="R149" s="262"/>
      <c r="S149" s="262"/>
      <c r="T149" s="262"/>
      <c r="U149" s="262"/>
      <c r="V149" s="262"/>
      <c r="W149" s="262"/>
      <c r="X149" s="263"/>
      <c r="Y149" s="13"/>
      <c r="Z149" s="13"/>
      <c r="AA149" s="13"/>
      <c r="AB149" s="13"/>
      <c r="AC149" s="13"/>
      <c r="AD149" s="13"/>
      <c r="AE149" s="13"/>
      <c r="AT149" s="264" t="s">
        <v>196</v>
      </c>
      <c r="AU149" s="264" t="s">
        <v>84</v>
      </c>
      <c r="AV149" s="13" t="s">
        <v>84</v>
      </c>
      <c r="AW149" s="13" t="s">
        <v>5</v>
      </c>
      <c r="AX149" s="13" t="s">
        <v>75</v>
      </c>
      <c r="AY149" s="264" t="s">
        <v>182</v>
      </c>
    </row>
    <row r="150" s="13" customFormat="1">
      <c r="A150" s="13"/>
      <c r="B150" s="254"/>
      <c r="C150" s="255"/>
      <c r="D150" s="247" t="s">
        <v>196</v>
      </c>
      <c r="E150" s="256" t="s">
        <v>1</v>
      </c>
      <c r="F150" s="257" t="s">
        <v>672</v>
      </c>
      <c r="G150" s="255"/>
      <c r="H150" s="258">
        <v>24.609000000000002</v>
      </c>
      <c r="I150" s="259"/>
      <c r="J150" s="259"/>
      <c r="K150" s="255"/>
      <c r="L150" s="255"/>
      <c r="M150" s="260"/>
      <c r="N150" s="261"/>
      <c r="O150" s="262"/>
      <c r="P150" s="262"/>
      <c r="Q150" s="262"/>
      <c r="R150" s="262"/>
      <c r="S150" s="262"/>
      <c r="T150" s="262"/>
      <c r="U150" s="262"/>
      <c r="V150" s="262"/>
      <c r="W150" s="262"/>
      <c r="X150" s="263"/>
      <c r="Y150" s="13"/>
      <c r="Z150" s="13"/>
      <c r="AA150" s="13"/>
      <c r="AB150" s="13"/>
      <c r="AC150" s="13"/>
      <c r="AD150" s="13"/>
      <c r="AE150" s="13"/>
      <c r="AT150" s="264" t="s">
        <v>196</v>
      </c>
      <c r="AU150" s="264" t="s">
        <v>84</v>
      </c>
      <c r="AV150" s="13" t="s">
        <v>84</v>
      </c>
      <c r="AW150" s="13" t="s">
        <v>5</v>
      </c>
      <c r="AX150" s="13" t="s">
        <v>75</v>
      </c>
      <c r="AY150" s="264" t="s">
        <v>182</v>
      </c>
    </row>
    <row r="151" s="13" customFormat="1">
      <c r="A151" s="13"/>
      <c r="B151" s="254"/>
      <c r="C151" s="255"/>
      <c r="D151" s="247" t="s">
        <v>196</v>
      </c>
      <c r="E151" s="256" t="s">
        <v>1</v>
      </c>
      <c r="F151" s="257" t="s">
        <v>673</v>
      </c>
      <c r="G151" s="255"/>
      <c r="H151" s="258">
        <v>36.816000000000002</v>
      </c>
      <c r="I151" s="259"/>
      <c r="J151" s="259"/>
      <c r="K151" s="255"/>
      <c r="L151" s="255"/>
      <c r="M151" s="260"/>
      <c r="N151" s="261"/>
      <c r="O151" s="262"/>
      <c r="P151" s="262"/>
      <c r="Q151" s="262"/>
      <c r="R151" s="262"/>
      <c r="S151" s="262"/>
      <c r="T151" s="262"/>
      <c r="U151" s="262"/>
      <c r="V151" s="262"/>
      <c r="W151" s="262"/>
      <c r="X151" s="263"/>
      <c r="Y151" s="13"/>
      <c r="Z151" s="13"/>
      <c r="AA151" s="13"/>
      <c r="AB151" s="13"/>
      <c r="AC151" s="13"/>
      <c r="AD151" s="13"/>
      <c r="AE151" s="13"/>
      <c r="AT151" s="264" t="s">
        <v>196</v>
      </c>
      <c r="AU151" s="264" t="s">
        <v>84</v>
      </c>
      <c r="AV151" s="13" t="s">
        <v>84</v>
      </c>
      <c r="AW151" s="13" t="s">
        <v>5</v>
      </c>
      <c r="AX151" s="13" t="s">
        <v>75</v>
      </c>
      <c r="AY151" s="264" t="s">
        <v>182</v>
      </c>
    </row>
    <row r="152" s="13" customFormat="1">
      <c r="A152" s="13"/>
      <c r="B152" s="254"/>
      <c r="C152" s="255"/>
      <c r="D152" s="247" t="s">
        <v>196</v>
      </c>
      <c r="E152" s="256" t="s">
        <v>1</v>
      </c>
      <c r="F152" s="257" t="s">
        <v>674</v>
      </c>
      <c r="G152" s="255"/>
      <c r="H152" s="258">
        <v>26.763000000000002</v>
      </c>
      <c r="I152" s="259"/>
      <c r="J152" s="259"/>
      <c r="K152" s="255"/>
      <c r="L152" s="255"/>
      <c r="M152" s="260"/>
      <c r="N152" s="261"/>
      <c r="O152" s="262"/>
      <c r="P152" s="262"/>
      <c r="Q152" s="262"/>
      <c r="R152" s="262"/>
      <c r="S152" s="262"/>
      <c r="T152" s="262"/>
      <c r="U152" s="262"/>
      <c r="V152" s="262"/>
      <c r="W152" s="262"/>
      <c r="X152" s="263"/>
      <c r="Y152" s="13"/>
      <c r="Z152" s="13"/>
      <c r="AA152" s="13"/>
      <c r="AB152" s="13"/>
      <c r="AC152" s="13"/>
      <c r="AD152" s="13"/>
      <c r="AE152" s="13"/>
      <c r="AT152" s="264" t="s">
        <v>196</v>
      </c>
      <c r="AU152" s="264" t="s">
        <v>84</v>
      </c>
      <c r="AV152" s="13" t="s">
        <v>84</v>
      </c>
      <c r="AW152" s="13" t="s">
        <v>5</v>
      </c>
      <c r="AX152" s="13" t="s">
        <v>75</v>
      </c>
      <c r="AY152" s="264" t="s">
        <v>182</v>
      </c>
    </row>
    <row r="153" s="13" customFormat="1">
      <c r="A153" s="13"/>
      <c r="B153" s="254"/>
      <c r="C153" s="255"/>
      <c r="D153" s="247" t="s">
        <v>196</v>
      </c>
      <c r="E153" s="256" t="s">
        <v>1</v>
      </c>
      <c r="F153" s="257" t="s">
        <v>675</v>
      </c>
      <c r="G153" s="255"/>
      <c r="H153" s="258">
        <v>25.341999999999999</v>
      </c>
      <c r="I153" s="259"/>
      <c r="J153" s="259"/>
      <c r="K153" s="255"/>
      <c r="L153" s="255"/>
      <c r="M153" s="260"/>
      <c r="N153" s="261"/>
      <c r="O153" s="262"/>
      <c r="P153" s="262"/>
      <c r="Q153" s="262"/>
      <c r="R153" s="262"/>
      <c r="S153" s="262"/>
      <c r="T153" s="262"/>
      <c r="U153" s="262"/>
      <c r="V153" s="262"/>
      <c r="W153" s="262"/>
      <c r="X153" s="263"/>
      <c r="Y153" s="13"/>
      <c r="Z153" s="13"/>
      <c r="AA153" s="13"/>
      <c r="AB153" s="13"/>
      <c r="AC153" s="13"/>
      <c r="AD153" s="13"/>
      <c r="AE153" s="13"/>
      <c r="AT153" s="264" t="s">
        <v>196</v>
      </c>
      <c r="AU153" s="264" t="s">
        <v>84</v>
      </c>
      <c r="AV153" s="13" t="s">
        <v>84</v>
      </c>
      <c r="AW153" s="13" t="s">
        <v>5</v>
      </c>
      <c r="AX153" s="13" t="s">
        <v>75</v>
      </c>
      <c r="AY153" s="264" t="s">
        <v>182</v>
      </c>
    </row>
    <row r="154" s="15" customFormat="1">
      <c r="A154" s="15"/>
      <c r="B154" s="275"/>
      <c r="C154" s="276"/>
      <c r="D154" s="247" t="s">
        <v>196</v>
      </c>
      <c r="E154" s="277" t="s">
        <v>1</v>
      </c>
      <c r="F154" s="278" t="s">
        <v>208</v>
      </c>
      <c r="G154" s="276"/>
      <c r="H154" s="279">
        <v>187.285</v>
      </c>
      <c r="I154" s="280"/>
      <c r="J154" s="280"/>
      <c r="K154" s="276"/>
      <c r="L154" s="276"/>
      <c r="M154" s="281"/>
      <c r="N154" s="282"/>
      <c r="O154" s="283"/>
      <c r="P154" s="283"/>
      <c r="Q154" s="283"/>
      <c r="R154" s="283"/>
      <c r="S154" s="283"/>
      <c r="T154" s="283"/>
      <c r="U154" s="283"/>
      <c r="V154" s="283"/>
      <c r="W154" s="283"/>
      <c r="X154" s="284"/>
      <c r="Y154" s="15"/>
      <c r="Z154" s="15"/>
      <c r="AA154" s="15"/>
      <c r="AB154" s="15"/>
      <c r="AC154" s="15"/>
      <c r="AD154" s="15"/>
      <c r="AE154" s="15"/>
      <c r="AT154" s="285" t="s">
        <v>196</v>
      </c>
      <c r="AU154" s="285" t="s">
        <v>84</v>
      </c>
      <c r="AV154" s="15" t="s">
        <v>190</v>
      </c>
      <c r="AW154" s="15" t="s">
        <v>5</v>
      </c>
      <c r="AX154" s="15" t="s">
        <v>82</v>
      </c>
      <c r="AY154" s="285" t="s">
        <v>182</v>
      </c>
    </row>
    <row r="155" s="2" customFormat="1" ht="37.8" customHeight="1">
      <c r="A155" s="39"/>
      <c r="B155" s="40"/>
      <c r="C155" s="233" t="s">
        <v>84</v>
      </c>
      <c r="D155" s="233" t="s">
        <v>185</v>
      </c>
      <c r="E155" s="234" t="s">
        <v>676</v>
      </c>
      <c r="F155" s="235" t="s">
        <v>677</v>
      </c>
      <c r="G155" s="236" t="s">
        <v>664</v>
      </c>
      <c r="H155" s="237">
        <v>18.728999999999999</v>
      </c>
      <c r="I155" s="238"/>
      <c r="J155" s="238"/>
      <c r="K155" s="239">
        <f>ROUND(P155*H155,2)</f>
        <v>0</v>
      </c>
      <c r="L155" s="235" t="s">
        <v>189</v>
      </c>
      <c r="M155" s="45"/>
      <c r="N155" s="240" t="s">
        <v>1</v>
      </c>
      <c r="O155" s="241" t="s">
        <v>38</v>
      </c>
      <c r="P155" s="242">
        <f>I155+J155</f>
        <v>0</v>
      </c>
      <c r="Q155" s="242">
        <f>ROUND(I155*H155,2)</f>
        <v>0</v>
      </c>
      <c r="R155" s="242">
        <f>ROUND(J155*H155,2)</f>
        <v>0</v>
      </c>
      <c r="S155" s="92"/>
      <c r="T155" s="243">
        <f>S155*H155</f>
        <v>0</v>
      </c>
      <c r="U155" s="243">
        <v>0</v>
      </c>
      <c r="V155" s="243">
        <f>U155*H155</f>
        <v>0</v>
      </c>
      <c r="W155" s="243">
        <v>0</v>
      </c>
      <c r="X155" s="244">
        <f>W155*H155</f>
        <v>0</v>
      </c>
      <c r="Y155" s="39"/>
      <c r="Z155" s="39"/>
      <c r="AA155" s="39"/>
      <c r="AB155" s="39"/>
      <c r="AC155" s="39"/>
      <c r="AD155" s="39"/>
      <c r="AE155" s="39"/>
      <c r="AR155" s="245" t="s">
        <v>190</v>
      </c>
      <c r="AT155" s="245" t="s">
        <v>185</v>
      </c>
      <c r="AU155" s="245" t="s">
        <v>84</v>
      </c>
      <c r="AY155" s="18" t="s">
        <v>182</v>
      </c>
      <c r="BE155" s="246">
        <f>IF(O155="základní",K155,0)</f>
        <v>0</v>
      </c>
      <c r="BF155" s="246">
        <f>IF(O155="snížená",K155,0)</f>
        <v>0</v>
      </c>
      <c r="BG155" s="246">
        <f>IF(O155="zákl. přenesená",K155,0)</f>
        <v>0</v>
      </c>
      <c r="BH155" s="246">
        <f>IF(O155="sníž. přenesená",K155,0)</f>
        <v>0</v>
      </c>
      <c r="BI155" s="246">
        <f>IF(O155="nulová",K155,0)</f>
        <v>0</v>
      </c>
      <c r="BJ155" s="18" t="s">
        <v>82</v>
      </c>
      <c r="BK155" s="246">
        <f>ROUND(P155*H155,2)</f>
        <v>0</v>
      </c>
      <c r="BL155" s="18" t="s">
        <v>190</v>
      </c>
      <c r="BM155" s="245" t="s">
        <v>190</v>
      </c>
    </row>
    <row r="156" s="2" customFormat="1">
      <c r="A156" s="39"/>
      <c r="B156" s="40"/>
      <c r="C156" s="41"/>
      <c r="D156" s="247" t="s">
        <v>192</v>
      </c>
      <c r="E156" s="41"/>
      <c r="F156" s="248" t="s">
        <v>677</v>
      </c>
      <c r="G156" s="41"/>
      <c r="H156" s="41"/>
      <c r="I156" s="249"/>
      <c r="J156" s="249"/>
      <c r="K156" s="41"/>
      <c r="L156" s="41"/>
      <c r="M156" s="45"/>
      <c r="N156" s="250"/>
      <c r="O156" s="251"/>
      <c r="P156" s="92"/>
      <c r="Q156" s="92"/>
      <c r="R156" s="92"/>
      <c r="S156" s="92"/>
      <c r="T156" s="92"/>
      <c r="U156" s="92"/>
      <c r="V156" s="92"/>
      <c r="W156" s="92"/>
      <c r="X156" s="93"/>
      <c r="Y156" s="39"/>
      <c r="Z156" s="39"/>
      <c r="AA156" s="39"/>
      <c r="AB156" s="39"/>
      <c r="AC156" s="39"/>
      <c r="AD156" s="39"/>
      <c r="AE156" s="39"/>
      <c r="AT156" s="18" t="s">
        <v>192</v>
      </c>
      <c r="AU156" s="18" t="s">
        <v>84</v>
      </c>
    </row>
    <row r="157" s="2" customFormat="1">
      <c r="A157" s="39"/>
      <c r="B157" s="40"/>
      <c r="C157" s="41"/>
      <c r="D157" s="252" t="s">
        <v>194</v>
      </c>
      <c r="E157" s="41"/>
      <c r="F157" s="253" t="s">
        <v>678</v>
      </c>
      <c r="G157" s="41"/>
      <c r="H157" s="41"/>
      <c r="I157" s="249"/>
      <c r="J157" s="249"/>
      <c r="K157" s="41"/>
      <c r="L157" s="41"/>
      <c r="M157" s="45"/>
      <c r="N157" s="250"/>
      <c r="O157" s="251"/>
      <c r="P157" s="92"/>
      <c r="Q157" s="92"/>
      <c r="R157" s="92"/>
      <c r="S157" s="92"/>
      <c r="T157" s="92"/>
      <c r="U157" s="92"/>
      <c r="V157" s="92"/>
      <c r="W157" s="92"/>
      <c r="X157" s="93"/>
      <c r="Y157" s="39"/>
      <c r="Z157" s="39"/>
      <c r="AA157" s="39"/>
      <c r="AB157" s="39"/>
      <c r="AC157" s="39"/>
      <c r="AD157" s="39"/>
      <c r="AE157" s="39"/>
      <c r="AT157" s="18" t="s">
        <v>194</v>
      </c>
      <c r="AU157" s="18" t="s">
        <v>84</v>
      </c>
    </row>
    <row r="158" s="13" customFormat="1">
      <c r="A158" s="13"/>
      <c r="B158" s="254"/>
      <c r="C158" s="255"/>
      <c r="D158" s="247" t="s">
        <v>196</v>
      </c>
      <c r="E158" s="256" t="s">
        <v>1</v>
      </c>
      <c r="F158" s="257" t="s">
        <v>679</v>
      </c>
      <c r="G158" s="255"/>
      <c r="H158" s="258">
        <v>18.728999999999999</v>
      </c>
      <c r="I158" s="259"/>
      <c r="J158" s="259"/>
      <c r="K158" s="255"/>
      <c r="L158" s="255"/>
      <c r="M158" s="260"/>
      <c r="N158" s="261"/>
      <c r="O158" s="262"/>
      <c r="P158" s="262"/>
      <c r="Q158" s="262"/>
      <c r="R158" s="262"/>
      <c r="S158" s="262"/>
      <c r="T158" s="262"/>
      <c r="U158" s="262"/>
      <c r="V158" s="262"/>
      <c r="W158" s="262"/>
      <c r="X158" s="263"/>
      <c r="Y158" s="13"/>
      <c r="Z158" s="13"/>
      <c r="AA158" s="13"/>
      <c r="AB158" s="13"/>
      <c r="AC158" s="13"/>
      <c r="AD158" s="13"/>
      <c r="AE158" s="13"/>
      <c r="AT158" s="264" t="s">
        <v>196</v>
      </c>
      <c r="AU158" s="264" t="s">
        <v>84</v>
      </c>
      <c r="AV158" s="13" t="s">
        <v>84</v>
      </c>
      <c r="AW158" s="13" t="s">
        <v>5</v>
      </c>
      <c r="AX158" s="13" t="s">
        <v>75</v>
      </c>
      <c r="AY158" s="264" t="s">
        <v>182</v>
      </c>
    </row>
    <row r="159" s="15" customFormat="1">
      <c r="A159" s="15"/>
      <c r="B159" s="275"/>
      <c r="C159" s="276"/>
      <c r="D159" s="247" t="s">
        <v>196</v>
      </c>
      <c r="E159" s="277" t="s">
        <v>1</v>
      </c>
      <c r="F159" s="278" t="s">
        <v>208</v>
      </c>
      <c r="G159" s="276"/>
      <c r="H159" s="279">
        <v>18.728999999999999</v>
      </c>
      <c r="I159" s="280"/>
      <c r="J159" s="280"/>
      <c r="K159" s="276"/>
      <c r="L159" s="276"/>
      <c r="M159" s="281"/>
      <c r="N159" s="282"/>
      <c r="O159" s="283"/>
      <c r="P159" s="283"/>
      <c r="Q159" s="283"/>
      <c r="R159" s="283"/>
      <c r="S159" s="283"/>
      <c r="T159" s="283"/>
      <c r="U159" s="283"/>
      <c r="V159" s="283"/>
      <c r="W159" s="283"/>
      <c r="X159" s="284"/>
      <c r="Y159" s="15"/>
      <c r="Z159" s="15"/>
      <c r="AA159" s="15"/>
      <c r="AB159" s="15"/>
      <c r="AC159" s="15"/>
      <c r="AD159" s="15"/>
      <c r="AE159" s="15"/>
      <c r="AT159" s="285" t="s">
        <v>196</v>
      </c>
      <c r="AU159" s="285" t="s">
        <v>84</v>
      </c>
      <c r="AV159" s="15" t="s">
        <v>190</v>
      </c>
      <c r="AW159" s="15" t="s">
        <v>5</v>
      </c>
      <c r="AX159" s="15" t="s">
        <v>82</v>
      </c>
      <c r="AY159" s="285" t="s">
        <v>182</v>
      </c>
    </row>
    <row r="160" s="2" customFormat="1" ht="55.5" customHeight="1">
      <c r="A160" s="39"/>
      <c r="B160" s="40"/>
      <c r="C160" s="233" t="s">
        <v>120</v>
      </c>
      <c r="D160" s="233" t="s">
        <v>185</v>
      </c>
      <c r="E160" s="234" t="s">
        <v>680</v>
      </c>
      <c r="F160" s="235" t="s">
        <v>681</v>
      </c>
      <c r="G160" s="236" t="s">
        <v>664</v>
      </c>
      <c r="H160" s="237">
        <v>4.4930000000000003</v>
      </c>
      <c r="I160" s="238"/>
      <c r="J160" s="238"/>
      <c r="K160" s="239">
        <f>ROUND(P160*H160,2)</f>
        <v>0</v>
      </c>
      <c r="L160" s="235" t="s">
        <v>189</v>
      </c>
      <c r="M160" s="45"/>
      <c r="N160" s="240" t="s">
        <v>1</v>
      </c>
      <c r="O160" s="241" t="s">
        <v>38</v>
      </c>
      <c r="P160" s="242">
        <f>I160+J160</f>
        <v>0</v>
      </c>
      <c r="Q160" s="242">
        <f>ROUND(I160*H160,2)</f>
        <v>0</v>
      </c>
      <c r="R160" s="242">
        <f>ROUND(J160*H160,2)</f>
        <v>0</v>
      </c>
      <c r="S160" s="92"/>
      <c r="T160" s="243">
        <f>S160*H160</f>
        <v>0</v>
      </c>
      <c r="U160" s="243">
        <v>0</v>
      </c>
      <c r="V160" s="243">
        <f>U160*H160</f>
        <v>0</v>
      </c>
      <c r="W160" s="243">
        <v>0</v>
      </c>
      <c r="X160" s="244">
        <f>W160*H160</f>
        <v>0</v>
      </c>
      <c r="Y160" s="39"/>
      <c r="Z160" s="39"/>
      <c r="AA160" s="39"/>
      <c r="AB160" s="39"/>
      <c r="AC160" s="39"/>
      <c r="AD160" s="39"/>
      <c r="AE160" s="39"/>
      <c r="AR160" s="245" t="s">
        <v>190</v>
      </c>
      <c r="AT160" s="245" t="s">
        <v>185</v>
      </c>
      <c r="AU160" s="245" t="s">
        <v>84</v>
      </c>
      <c r="AY160" s="18" t="s">
        <v>182</v>
      </c>
      <c r="BE160" s="246">
        <f>IF(O160="základní",K160,0)</f>
        <v>0</v>
      </c>
      <c r="BF160" s="246">
        <f>IF(O160="snížená",K160,0)</f>
        <v>0</v>
      </c>
      <c r="BG160" s="246">
        <f>IF(O160="zákl. přenesená",K160,0)</f>
        <v>0</v>
      </c>
      <c r="BH160" s="246">
        <f>IF(O160="sníž. přenesená",K160,0)</f>
        <v>0</v>
      </c>
      <c r="BI160" s="246">
        <f>IF(O160="nulová",K160,0)</f>
        <v>0</v>
      </c>
      <c r="BJ160" s="18" t="s">
        <v>82</v>
      </c>
      <c r="BK160" s="246">
        <f>ROUND(P160*H160,2)</f>
        <v>0</v>
      </c>
      <c r="BL160" s="18" t="s">
        <v>190</v>
      </c>
      <c r="BM160" s="245" t="s">
        <v>183</v>
      </c>
    </row>
    <row r="161" s="2" customFormat="1">
      <c r="A161" s="39"/>
      <c r="B161" s="40"/>
      <c r="C161" s="41"/>
      <c r="D161" s="247" t="s">
        <v>192</v>
      </c>
      <c r="E161" s="41"/>
      <c r="F161" s="248" t="s">
        <v>681</v>
      </c>
      <c r="G161" s="41"/>
      <c r="H161" s="41"/>
      <c r="I161" s="249"/>
      <c r="J161" s="249"/>
      <c r="K161" s="41"/>
      <c r="L161" s="41"/>
      <c r="M161" s="45"/>
      <c r="N161" s="250"/>
      <c r="O161" s="251"/>
      <c r="P161" s="92"/>
      <c r="Q161" s="92"/>
      <c r="R161" s="92"/>
      <c r="S161" s="92"/>
      <c r="T161" s="92"/>
      <c r="U161" s="92"/>
      <c r="V161" s="92"/>
      <c r="W161" s="92"/>
      <c r="X161" s="93"/>
      <c r="Y161" s="39"/>
      <c r="Z161" s="39"/>
      <c r="AA161" s="39"/>
      <c r="AB161" s="39"/>
      <c r="AC161" s="39"/>
      <c r="AD161" s="39"/>
      <c r="AE161" s="39"/>
      <c r="AT161" s="18" t="s">
        <v>192</v>
      </c>
      <c r="AU161" s="18" t="s">
        <v>84</v>
      </c>
    </row>
    <row r="162" s="2" customFormat="1">
      <c r="A162" s="39"/>
      <c r="B162" s="40"/>
      <c r="C162" s="41"/>
      <c r="D162" s="252" t="s">
        <v>194</v>
      </c>
      <c r="E162" s="41"/>
      <c r="F162" s="253" t="s">
        <v>682</v>
      </c>
      <c r="G162" s="41"/>
      <c r="H162" s="41"/>
      <c r="I162" s="249"/>
      <c r="J162" s="249"/>
      <c r="K162" s="41"/>
      <c r="L162" s="41"/>
      <c r="M162" s="45"/>
      <c r="N162" s="250"/>
      <c r="O162" s="251"/>
      <c r="P162" s="92"/>
      <c r="Q162" s="92"/>
      <c r="R162" s="92"/>
      <c r="S162" s="92"/>
      <c r="T162" s="92"/>
      <c r="U162" s="92"/>
      <c r="V162" s="92"/>
      <c r="W162" s="92"/>
      <c r="X162" s="93"/>
      <c r="Y162" s="39"/>
      <c r="Z162" s="39"/>
      <c r="AA162" s="39"/>
      <c r="AB162" s="39"/>
      <c r="AC162" s="39"/>
      <c r="AD162" s="39"/>
      <c r="AE162" s="39"/>
      <c r="AT162" s="18" t="s">
        <v>194</v>
      </c>
      <c r="AU162" s="18" t="s">
        <v>84</v>
      </c>
    </row>
    <row r="163" s="14" customFormat="1">
      <c r="A163" s="14"/>
      <c r="B163" s="265"/>
      <c r="C163" s="266"/>
      <c r="D163" s="247" t="s">
        <v>196</v>
      </c>
      <c r="E163" s="267" t="s">
        <v>1</v>
      </c>
      <c r="F163" s="268" t="s">
        <v>683</v>
      </c>
      <c r="G163" s="266"/>
      <c r="H163" s="267" t="s">
        <v>1</v>
      </c>
      <c r="I163" s="269"/>
      <c r="J163" s="269"/>
      <c r="K163" s="266"/>
      <c r="L163" s="266"/>
      <c r="M163" s="270"/>
      <c r="N163" s="271"/>
      <c r="O163" s="272"/>
      <c r="P163" s="272"/>
      <c r="Q163" s="272"/>
      <c r="R163" s="272"/>
      <c r="S163" s="272"/>
      <c r="T163" s="272"/>
      <c r="U163" s="272"/>
      <c r="V163" s="272"/>
      <c r="W163" s="272"/>
      <c r="X163" s="273"/>
      <c r="Y163" s="14"/>
      <c r="Z163" s="14"/>
      <c r="AA163" s="14"/>
      <c r="AB163" s="14"/>
      <c r="AC163" s="14"/>
      <c r="AD163" s="14"/>
      <c r="AE163" s="14"/>
      <c r="AT163" s="274" t="s">
        <v>196</v>
      </c>
      <c r="AU163" s="274" t="s">
        <v>84</v>
      </c>
      <c r="AV163" s="14" t="s">
        <v>82</v>
      </c>
      <c r="AW163" s="14" t="s">
        <v>5</v>
      </c>
      <c r="AX163" s="14" t="s">
        <v>75</v>
      </c>
      <c r="AY163" s="274" t="s">
        <v>182</v>
      </c>
    </row>
    <row r="164" s="13" customFormat="1">
      <c r="A164" s="13"/>
      <c r="B164" s="254"/>
      <c r="C164" s="255"/>
      <c r="D164" s="247" t="s">
        <v>196</v>
      </c>
      <c r="E164" s="256" t="s">
        <v>1</v>
      </c>
      <c r="F164" s="257" t="s">
        <v>684</v>
      </c>
      <c r="G164" s="255"/>
      <c r="H164" s="258">
        <v>4.4930000000000003</v>
      </c>
      <c r="I164" s="259"/>
      <c r="J164" s="259"/>
      <c r="K164" s="255"/>
      <c r="L164" s="255"/>
      <c r="M164" s="260"/>
      <c r="N164" s="261"/>
      <c r="O164" s="262"/>
      <c r="P164" s="262"/>
      <c r="Q164" s="262"/>
      <c r="R164" s="262"/>
      <c r="S164" s="262"/>
      <c r="T164" s="262"/>
      <c r="U164" s="262"/>
      <c r="V164" s="262"/>
      <c r="W164" s="262"/>
      <c r="X164" s="263"/>
      <c r="Y164" s="13"/>
      <c r="Z164" s="13"/>
      <c r="AA164" s="13"/>
      <c r="AB164" s="13"/>
      <c r="AC164" s="13"/>
      <c r="AD164" s="13"/>
      <c r="AE164" s="13"/>
      <c r="AT164" s="264" t="s">
        <v>196</v>
      </c>
      <c r="AU164" s="264" t="s">
        <v>84</v>
      </c>
      <c r="AV164" s="13" t="s">
        <v>84</v>
      </c>
      <c r="AW164" s="13" t="s">
        <v>5</v>
      </c>
      <c r="AX164" s="13" t="s">
        <v>75</v>
      </c>
      <c r="AY164" s="264" t="s">
        <v>182</v>
      </c>
    </row>
    <row r="165" s="15" customFormat="1">
      <c r="A165" s="15"/>
      <c r="B165" s="275"/>
      <c r="C165" s="276"/>
      <c r="D165" s="247" t="s">
        <v>196</v>
      </c>
      <c r="E165" s="277" t="s">
        <v>1</v>
      </c>
      <c r="F165" s="278" t="s">
        <v>208</v>
      </c>
      <c r="G165" s="276"/>
      <c r="H165" s="279">
        <v>4.4930000000000003</v>
      </c>
      <c r="I165" s="280"/>
      <c r="J165" s="280"/>
      <c r="K165" s="276"/>
      <c r="L165" s="276"/>
      <c r="M165" s="281"/>
      <c r="N165" s="282"/>
      <c r="O165" s="283"/>
      <c r="P165" s="283"/>
      <c r="Q165" s="283"/>
      <c r="R165" s="283"/>
      <c r="S165" s="283"/>
      <c r="T165" s="283"/>
      <c r="U165" s="283"/>
      <c r="V165" s="283"/>
      <c r="W165" s="283"/>
      <c r="X165" s="284"/>
      <c r="Y165" s="15"/>
      <c r="Z165" s="15"/>
      <c r="AA165" s="15"/>
      <c r="AB165" s="15"/>
      <c r="AC165" s="15"/>
      <c r="AD165" s="15"/>
      <c r="AE165" s="15"/>
      <c r="AT165" s="285" t="s">
        <v>196</v>
      </c>
      <c r="AU165" s="285" t="s">
        <v>84</v>
      </c>
      <c r="AV165" s="15" t="s">
        <v>190</v>
      </c>
      <c r="AW165" s="15" t="s">
        <v>5</v>
      </c>
      <c r="AX165" s="15" t="s">
        <v>82</v>
      </c>
      <c r="AY165" s="285" t="s">
        <v>182</v>
      </c>
    </row>
    <row r="166" s="2" customFormat="1" ht="24.15" customHeight="1">
      <c r="A166" s="39"/>
      <c r="B166" s="40"/>
      <c r="C166" s="233" t="s">
        <v>190</v>
      </c>
      <c r="D166" s="233" t="s">
        <v>185</v>
      </c>
      <c r="E166" s="234" t="s">
        <v>685</v>
      </c>
      <c r="F166" s="235" t="s">
        <v>686</v>
      </c>
      <c r="G166" s="236" t="s">
        <v>188</v>
      </c>
      <c r="H166" s="237">
        <v>74.340999999999994</v>
      </c>
      <c r="I166" s="238"/>
      <c r="J166" s="238"/>
      <c r="K166" s="239">
        <f>ROUND(P166*H166,2)</f>
        <v>0</v>
      </c>
      <c r="L166" s="235" t="s">
        <v>189</v>
      </c>
      <c r="M166" s="45"/>
      <c r="N166" s="240" t="s">
        <v>1</v>
      </c>
      <c r="O166" s="241" t="s">
        <v>38</v>
      </c>
      <c r="P166" s="242">
        <f>I166+J166</f>
        <v>0</v>
      </c>
      <c r="Q166" s="242">
        <f>ROUND(I166*H166,2)</f>
        <v>0</v>
      </c>
      <c r="R166" s="242">
        <f>ROUND(J166*H166,2)</f>
        <v>0</v>
      </c>
      <c r="S166" s="92"/>
      <c r="T166" s="243">
        <f>S166*H166</f>
        <v>0</v>
      </c>
      <c r="U166" s="243">
        <v>0</v>
      </c>
      <c r="V166" s="243">
        <f>U166*H166</f>
        <v>0</v>
      </c>
      <c r="W166" s="243">
        <v>0</v>
      </c>
      <c r="X166" s="244">
        <f>W166*H166</f>
        <v>0</v>
      </c>
      <c r="Y166" s="39"/>
      <c r="Z166" s="39"/>
      <c r="AA166" s="39"/>
      <c r="AB166" s="39"/>
      <c r="AC166" s="39"/>
      <c r="AD166" s="39"/>
      <c r="AE166" s="39"/>
      <c r="AR166" s="245" t="s">
        <v>190</v>
      </c>
      <c r="AT166" s="245" t="s">
        <v>185</v>
      </c>
      <c r="AU166" s="245" t="s">
        <v>84</v>
      </c>
      <c r="AY166" s="18" t="s">
        <v>182</v>
      </c>
      <c r="BE166" s="246">
        <f>IF(O166="základní",K166,0)</f>
        <v>0</v>
      </c>
      <c r="BF166" s="246">
        <f>IF(O166="snížená",K166,0)</f>
        <v>0</v>
      </c>
      <c r="BG166" s="246">
        <f>IF(O166="zákl. přenesená",K166,0)</f>
        <v>0</v>
      </c>
      <c r="BH166" s="246">
        <f>IF(O166="sníž. přenesená",K166,0)</f>
        <v>0</v>
      </c>
      <c r="BI166" s="246">
        <f>IF(O166="nulová",K166,0)</f>
        <v>0</v>
      </c>
      <c r="BJ166" s="18" t="s">
        <v>82</v>
      </c>
      <c r="BK166" s="246">
        <f>ROUND(P166*H166,2)</f>
        <v>0</v>
      </c>
      <c r="BL166" s="18" t="s">
        <v>190</v>
      </c>
      <c r="BM166" s="245" t="s">
        <v>240</v>
      </c>
    </row>
    <row r="167" s="2" customFormat="1">
      <c r="A167" s="39"/>
      <c r="B167" s="40"/>
      <c r="C167" s="41"/>
      <c r="D167" s="247" t="s">
        <v>192</v>
      </c>
      <c r="E167" s="41"/>
      <c r="F167" s="248" t="s">
        <v>686</v>
      </c>
      <c r="G167" s="41"/>
      <c r="H167" s="41"/>
      <c r="I167" s="249"/>
      <c r="J167" s="249"/>
      <c r="K167" s="41"/>
      <c r="L167" s="41"/>
      <c r="M167" s="45"/>
      <c r="N167" s="250"/>
      <c r="O167" s="251"/>
      <c r="P167" s="92"/>
      <c r="Q167" s="92"/>
      <c r="R167" s="92"/>
      <c r="S167" s="92"/>
      <c r="T167" s="92"/>
      <c r="U167" s="92"/>
      <c r="V167" s="92"/>
      <c r="W167" s="92"/>
      <c r="X167" s="93"/>
      <c r="Y167" s="39"/>
      <c r="Z167" s="39"/>
      <c r="AA167" s="39"/>
      <c r="AB167" s="39"/>
      <c r="AC167" s="39"/>
      <c r="AD167" s="39"/>
      <c r="AE167" s="39"/>
      <c r="AT167" s="18" t="s">
        <v>192</v>
      </c>
      <c r="AU167" s="18" t="s">
        <v>84</v>
      </c>
    </row>
    <row r="168" s="2" customFormat="1">
      <c r="A168" s="39"/>
      <c r="B168" s="40"/>
      <c r="C168" s="41"/>
      <c r="D168" s="252" t="s">
        <v>194</v>
      </c>
      <c r="E168" s="41"/>
      <c r="F168" s="253" t="s">
        <v>687</v>
      </c>
      <c r="G168" s="41"/>
      <c r="H168" s="41"/>
      <c r="I168" s="249"/>
      <c r="J168" s="249"/>
      <c r="K168" s="41"/>
      <c r="L168" s="41"/>
      <c r="M168" s="45"/>
      <c r="N168" s="250"/>
      <c r="O168" s="251"/>
      <c r="P168" s="92"/>
      <c r="Q168" s="92"/>
      <c r="R168" s="92"/>
      <c r="S168" s="92"/>
      <c r="T168" s="92"/>
      <c r="U168" s="92"/>
      <c r="V168" s="92"/>
      <c r="W168" s="92"/>
      <c r="X168" s="93"/>
      <c r="Y168" s="39"/>
      <c r="Z168" s="39"/>
      <c r="AA168" s="39"/>
      <c r="AB168" s="39"/>
      <c r="AC168" s="39"/>
      <c r="AD168" s="39"/>
      <c r="AE168" s="39"/>
      <c r="AT168" s="18" t="s">
        <v>194</v>
      </c>
      <c r="AU168" s="18" t="s">
        <v>84</v>
      </c>
    </row>
    <row r="169" s="14" customFormat="1">
      <c r="A169" s="14"/>
      <c r="B169" s="265"/>
      <c r="C169" s="266"/>
      <c r="D169" s="247" t="s">
        <v>196</v>
      </c>
      <c r="E169" s="267" t="s">
        <v>1</v>
      </c>
      <c r="F169" s="268" t="s">
        <v>666</v>
      </c>
      <c r="G169" s="266"/>
      <c r="H169" s="267" t="s">
        <v>1</v>
      </c>
      <c r="I169" s="269"/>
      <c r="J169" s="269"/>
      <c r="K169" s="266"/>
      <c r="L169" s="266"/>
      <c r="M169" s="270"/>
      <c r="N169" s="271"/>
      <c r="O169" s="272"/>
      <c r="P169" s="272"/>
      <c r="Q169" s="272"/>
      <c r="R169" s="272"/>
      <c r="S169" s="272"/>
      <c r="T169" s="272"/>
      <c r="U169" s="272"/>
      <c r="V169" s="272"/>
      <c r="W169" s="272"/>
      <c r="X169" s="273"/>
      <c r="Y169" s="14"/>
      <c r="Z169" s="14"/>
      <c r="AA169" s="14"/>
      <c r="AB169" s="14"/>
      <c r="AC169" s="14"/>
      <c r="AD169" s="14"/>
      <c r="AE169" s="14"/>
      <c r="AT169" s="274" t="s">
        <v>196</v>
      </c>
      <c r="AU169" s="274" t="s">
        <v>84</v>
      </c>
      <c r="AV169" s="14" t="s">
        <v>82</v>
      </c>
      <c r="AW169" s="14" t="s">
        <v>5</v>
      </c>
      <c r="AX169" s="14" t="s">
        <v>75</v>
      </c>
      <c r="AY169" s="274" t="s">
        <v>182</v>
      </c>
    </row>
    <row r="170" s="13" customFormat="1">
      <c r="A170" s="13"/>
      <c r="B170" s="254"/>
      <c r="C170" s="255"/>
      <c r="D170" s="247" t="s">
        <v>196</v>
      </c>
      <c r="E170" s="256" t="s">
        <v>1</v>
      </c>
      <c r="F170" s="257" t="s">
        <v>688</v>
      </c>
      <c r="G170" s="255"/>
      <c r="H170" s="258">
        <v>16.5</v>
      </c>
      <c r="I170" s="259"/>
      <c r="J170" s="259"/>
      <c r="K170" s="255"/>
      <c r="L170" s="255"/>
      <c r="M170" s="260"/>
      <c r="N170" s="261"/>
      <c r="O170" s="262"/>
      <c r="P170" s="262"/>
      <c r="Q170" s="262"/>
      <c r="R170" s="262"/>
      <c r="S170" s="262"/>
      <c r="T170" s="262"/>
      <c r="U170" s="262"/>
      <c r="V170" s="262"/>
      <c r="W170" s="262"/>
      <c r="X170" s="263"/>
      <c r="Y170" s="13"/>
      <c r="Z170" s="13"/>
      <c r="AA170" s="13"/>
      <c r="AB170" s="13"/>
      <c r="AC170" s="13"/>
      <c r="AD170" s="13"/>
      <c r="AE170" s="13"/>
      <c r="AT170" s="264" t="s">
        <v>196</v>
      </c>
      <c r="AU170" s="264" t="s">
        <v>84</v>
      </c>
      <c r="AV170" s="13" t="s">
        <v>84</v>
      </c>
      <c r="AW170" s="13" t="s">
        <v>5</v>
      </c>
      <c r="AX170" s="13" t="s">
        <v>75</v>
      </c>
      <c r="AY170" s="264" t="s">
        <v>182</v>
      </c>
    </row>
    <row r="171" s="13" customFormat="1">
      <c r="A171" s="13"/>
      <c r="B171" s="254"/>
      <c r="C171" s="255"/>
      <c r="D171" s="247" t="s">
        <v>196</v>
      </c>
      <c r="E171" s="256" t="s">
        <v>1</v>
      </c>
      <c r="F171" s="257" t="s">
        <v>689</v>
      </c>
      <c r="G171" s="255"/>
      <c r="H171" s="258">
        <v>6.96</v>
      </c>
      <c r="I171" s="259"/>
      <c r="J171" s="259"/>
      <c r="K171" s="255"/>
      <c r="L171" s="255"/>
      <c r="M171" s="260"/>
      <c r="N171" s="261"/>
      <c r="O171" s="262"/>
      <c r="P171" s="262"/>
      <c r="Q171" s="262"/>
      <c r="R171" s="262"/>
      <c r="S171" s="262"/>
      <c r="T171" s="262"/>
      <c r="U171" s="262"/>
      <c r="V171" s="262"/>
      <c r="W171" s="262"/>
      <c r="X171" s="263"/>
      <c r="Y171" s="13"/>
      <c r="Z171" s="13"/>
      <c r="AA171" s="13"/>
      <c r="AB171" s="13"/>
      <c r="AC171" s="13"/>
      <c r="AD171" s="13"/>
      <c r="AE171" s="13"/>
      <c r="AT171" s="264" t="s">
        <v>196</v>
      </c>
      <c r="AU171" s="264" t="s">
        <v>84</v>
      </c>
      <c r="AV171" s="13" t="s">
        <v>84</v>
      </c>
      <c r="AW171" s="13" t="s">
        <v>5</v>
      </c>
      <c r="AX171" s="13" t="s">
        <v>75</v>
      </c>
      <c r="AY171" s="264" t="s">
        <v>182</v>
      </c>
    </row>
    <row r="172" s="13" customFormat="1">
      <c r="A172" s="13"/>
      <c r="B172" s="254"/>
      <c r="C172" s="255"/>
      <c r="D172" s="247" t="s">
        <v>196</v>
      </c>
      <c r="E172" s="256" t="s">
        <v>1</v>
      </c>
      <c r="F172" s="257" t="s">
        <v>690</v>
      </c>
      <c r="G172" s="255"/>
      <c r="H172" s="258">
        <v>7.9500000000000002</v>
      </c>
      <c r="I172" s="259"/>
      <c r="J172" s="259"/>
      <c r="K172" s="255"/>
      <c r="L172" s="255"/>
      <c r="M172" s="260"/>
      <c r="N172" s="261"/>
      <c r="O172" s="262"/>
      <c r="P172" s="262"/>
      <c r="Q172" s="262"/>
      <c r="R172" s="262"/>
      <c r="S172" s="262"/>
      <c r="T172" s="262"/>
      <c r="U172" s="262"/>
      <c r="V172" s="262"/>
      <c r="W172" s="262"/>
      <c r="X172" s="263"/>
      <c r="Y172" s="13"/>
      <c r="Z172" s="13"/>
      <c r="AA172" s="13"/>
      <c r="AB172" s="13"/>
      <c r="AC172" s="13"/>
      <c r="AD172" s="13"/>
      <c r="AE172" s="13"/>
      <c r="AT172" s="264" t="s">
        <v>196</v>
      </c>
      <c r="AU172" s="264" t="s">
        <v>84</v>
      </c>
      <c r="AV172" s="13" t="s">
        <v>84</v>
      </c>
      <c r="AW172" s="13" t="s">
        <v>5</v>
      </c>
      <c r="AX172" s="13" t="s">
        <v>75</v>
      </c>
      <c r="AY172" s="264" t="s">
        <v>182</v>
      </c>
    </row>
    <row r="173" s="13" customFormat="1">
      <c r="A173" s="13"/>
      <c r="B173" s="254"/>
      <c r="C173" s="255"/>
      <c r="D173" s="247" t="s">
        <v>196</v>
      </c>
      <c r="E173" s="256" t="s">
        <v>1</v>
      </c>
      <c r="F173" s="257" t="s">
        <v>691</v>
      </c>
      <c r="G173" s="255"/>
      <c r="H173" s="258">
        <v>24.044</v>
      </c>
      <c r="I173" s="259"/>
      <c r="J173" s="259"/>
      <c r="K173" s="255"/>
      <c r="L173" s="255"/>
      <c r="M173" s="260"/>
      <c r="N173" s="261"/>
      <c r="O173" s="262"/>
      <c r="P173" s="262"/>
      <c r="Q173" s="262"/>
      <c r="R173" s="262"/>
      <c r="S173" s="262"/>
      <c r="T173" s="262"/>
      <c r="U173" s="262"/>
      <c r="V173" s="262"/>
      <c r="W173" s="262"/>
      <c r="X173" s="263"/>
      <c r="Y173" s="13"/>
      <c r="Z173" s="13"/>
      <c r="AA173" s="13"/>
      <c r="AB173" s="13"/>
      <c r="AC173" s="13"/>
      <c r="AD173" s="13"/>
      <c r="AE173" s="13"/>
      <c r="AT173" s="264" t="s">
        <v>196</v>
      </c>
      <c r="AU173" s="264" t="s">
        <v>84</v>
      </c>
      <c r="AV173" s="13" t="s">
        <v>84</v>
      </c>
      <c r="AW173" s="13" t="s">
        <v>5</v>
      </c>
      <c r="AX173" s="13" t="s">
        <v>75</v>
      </c>
      <c r="AY173" s="264" t="s">
        <v>182</v>
      </c>
    </row>
    <row r="174" s="13" customFormat="1">
      <c r="A174" s="13"/>
      <c r="B174" s="254"/>
      <c r="C174" s="255"/>
      <c r="D174" s="247" t="s">
        <v>196</v>
      </c>
      <c r="E174" s="256" t="s">
        <v>1</v>
      </c>
      <c r="F174" s="257" t="s">
        <v>692</v>
      </c>
      <c r="G174" s="255"/>
      <c r="H174" s="258">
        <v>18.887</v>
      </c>
      <c r="I174" s="259"/>
      <c r="J174" s="259"/>
      <c r="K174" s="255"/>
      <c r="L174" s="255"/>
      <c r="M174" s="260"/>
      <c r="N174" s="261"/>
      <c r="O174" s="262"/>
      <c r="P174" s="262"/>
      <c r="Q174" s="262"/>
      <c r="R174" s="262"/>
      <c r="S174" s="262"/>
      <c r="T174" s="262"/>
      <c r="U174" s="262"/>
      <c r="V174" s="262"/>
      <c r="W174" s="262"/>
      <c r="X174" s="263"/>
      <c r="Y174" s="13"/>
      <c r="Z174" s="13"/>
      <c r="AA174" s="13"/>
      <c r="AB174" s="13"/>
      <c r="AC174" s="13"/>
      <c r="AD174" s="13"/>
      <c r="AE174" s="13"/>
      <c r="AT174" s="264" t="s">
        <v>196</v>
      </c>
      <c r="AU174" s="264" t="s">
        <v>84</v>
      </c>
      <c r="AV174" s="13" t="s">
        <v>84</v>
      </c>
      <c r="AW174" s="13" t="s">
        <v>5</v>
      </c>
      <c r="AX174" s="13" t="s">
        <v>75</v>
      </c>
      <c r="AY174" s="264" t="s">
        <v>182</v>
      </c>
    </row>
    <row r="175" s="15" customFormat="1">
      <c r="A175" s="15"/>
      <c r="B175" s="275"/>
      <c r="C175" s="276"/>
      <c r="D175" s="247" t="s">
        <v>196</v>
      </c>
      <c r="E175" s="277" t="s">
        <v>1</v>
      </c>
      <c r="F175" s="278" t="s">
        <v>208</v>
      </c>
      <c r="G175" s="276"/>
      <c r="H175" s="279">
        <v>74.340999999999994</v>
      </c>
      <c r="I175" s="280"/>
      <c r="J175" s="280"/>
      <c r="K175" s="276"/>
      <c r="L175" s="276"/>
      <c r="M175" s="281"/>
      <c r="N175" s="282"/>
      <c r="O175" s="283"/>
      <c r="P175" s="283"/>
      <c r="Q175" s="283"/>
      <c r="R175" s="283"/>
      <c r="S175" s="283"/>
      <c r="T175" s="283"/>
      <c r="U175" s="283"/>
      <c r="V175" s="283"/>
      <c r="W175" s="283"/>
      <c r="X175" s="284"/>
      <c r="Y175" s="15"/>
      <c r="Z175" s="15"/>
      <c r="AA175" s="15"/>
      <c r="AB175" s="15"/>
      <c r="AC175" s="15"/>
      <c r="AD175" s="15"/>
      <c r="AE175" s="15"/>
      <c r="AT175" s="285" t="s">
        <v>196</v>
      </c>
      <c r="AU175" s="285" t="s">
        <v>84</v>
      </c>
      <c r="AV175" s="15" t="s">
        <v>190</v>
      </c>
      <c r="AW175" s="15" t="s">
        <v>5</v>
      </c>
      <c r="AX175" s="15" t="s">
        <v>82</v>
      </c>
      <c r="AY175" s="285" t="s">
        <v>182</v>
      </c>
    </row>
    <row r="176" s="2" customFormat="1" ht="24.15" customHeight="1">
      <c r="A176" s="39"/>
      <c r="B176" s="40"/>
      <c r="C176" s="233" t="s">
        <v>226</v>
      </c>
      <c r="D176" s="233" t="s">
        <v>185</v>
      </c>
      <c r="E176" s="234" t="s">
        <v>693</v>
      </c>
      <c r="F176" s="235" t="s">
        <v>694</v>
      </c>
      <c r="G176" s="236" t="s">
        <v>188</v>
      </c>
      <c r="H176" s="237">
        <v>73.644000000000005</v>
      </c>
      <c r="I176" s="238"/>
      <c r="J176" s="238"/>
      <c r="K176" s="239">
        <f>ROUND(P176*H176,2)</f>
        <v>0</v>
      </c>
      <c r="L176" s="235" t="s">
        <v>189</v>
      </c>
      <c r="M176" s="45"/>
      <c r="N176" s="240" t="s">
        <v>1</v>
      </c>
      <c r="O176" s="241" t="s">
        <v>38</v>
      </c>
      <c r="P176" s="242">
        <f>I176+J176</f>
        <v>0</v>
      </c>
      <c r="Q176" s="242">
        <f>ROUND(I176*H176,2)</f>
        <v>0</v>
      </c>
      <c r="R176" s="242">
        <f>ROUND(J176*H176,2)</f>
        <v>0</v>
      </c>
      <c r="S176" s="92"/>
      <c r="T176" s="243">
        <f>S176*H176</f>
        <v>0</v>
      </c>
      <c r="U176" s="243">
        <v>0</v>
      </c>
      <c r="V176" s="243">
        <f>U176*H176</f>
        <v>0</v>
      </c>
      <c r="W176" s="243">
        <v>0</v>
      </c>
      <c r="X176" s="244">
        <f>W176*H176</f>
        <v>0</v>
      </c>
      <c r="Y176" s="39"/>
      <c r="Z176" s="39"/>
      <c r="AA176" s="39"/>
      <c r="AB176" s="39"/>
      <c r="AC176" s="39"/>
      <c r="AD176" s="39"/>
      <c r="AE176" s="39"/>
      <c r="AR176" s="245" t="s">
        <v>190</v>
      </c>
      <c r="AT176" s="245" t="s">
        <v>185</v>
      </c>
      <c r="AU176" s="245" t="s">
        <v>84</v>
      </c>
      <c r="AY176" s="18" t="s">
        <v>182</v>
      </c>
      <c r="BE176" s="246">
        <f>IF(O176="základní",K176,0)</f>
        <v>0</v>
      </c>
      <c r="BF176" s="246">
        <f>IF(O176="snížená",K176,0)</f>
        <v>0</v>
      </c>
      <c r="BG176" s="246">
        <f>IF(O176="zákl. přenesená",K176,0)</f>
        <v>0</v>
      </c>
      <c r="BH176" s="246">
        <f>IF(O176="sníž. přenesená",K176,0)</f>
        <v>0</v>
      </c>
      <c r="BI176" s="246">
        <f>IF(O176="nulová",K176,0)</f>
        <v>0</v>
      </c>
      <c r="BJ176" s="18" t="s">
        <v>82</v>
      </c>
      <c r="BK176" s="246">
        <f>ROUND(P176*H176,2)</f>
        <v>0</v>
      </c>
      <c r="BL176" s="18" t="s">
        <v>190</v>
      </c>
      <c r="BM176" s="245" t="s">
        <v>252</v>
      </c>
    </row>
    <row r="177" s="2" customFormat="1">
      <c r="A177" s="39"/>
      <c r="B177" s="40"/>
      <c r="C177" s="41"/>
      <c r="D177" s="247" t="s">
        <v>192</v>
      </c>
      <c r="E177" s="41"/>
      <c r="F177" s="248" t="s">
        <v>694</v>
      </c>
      <c r="G177" s="41"/>
      <c r="H177" s="41"/>
      <c r="I177" s="249"/>
      <c r="J177" s="249"/>
      <c r="K177" s="41"/>
      <c r="L177" s="41"/>
      <c r="M177" s="45"/>
      <c r="N177" s="250"/>
      <c r="O177" s="251"/>
      <c r="P177" s="92"/>
      <c r="Q177" s="92"/>
      <c r="R177" s="92"/>
      <c r="S177" s="92"/>
      <c r="T177" s="92"/>
      <c r="U177" s="92"/>
      <c r="V177" s="92"/>
      <c r="W177" s="92"/>
      <c r="X177" s="93"/>
      <c r="Y177" s="39"/>
      <c r="Z177" s="39"/>
      <c r="AA177" s="39"/>
      <c r="AB177" s="39"/>
      <c r="AC177" s="39"/>
      <c r="AD177" s="39"/>
      <c r="AE177" s="39"/>
      <c r="AT177" s="18" t="s">
        <v>192</v>
      </c>
      <c r="AU177" s="18" t="s">
        <v>84</v>
      </c>
    </row>
    <row r="178" s="2" customFormat="1">
      <c r="A178" s="39"/>
      <c r="B178" s="40"/>
      <c r="C178" s="41"/>
      <c r="D178" s="252" t="s">
        <v>194</v>
      </c>
      <c r="E178" s="41"/>
      <c r="F178" s="253" t="s">
        <v>695</v>
      </c>
      <c r="G178" s="41"/>
      <c r="H178" s="41"/>
      <c r="I178" s="249"/>
      <c r="J178" s="249"/>
      <c r="K178" s="41"/>
      <c r="L178" s="41"/>
      <c r="M178" s="45"/>
      <c r="N178" s="250"/>
      <c r="O178" s="251"/>
      <c r="P178" s="92"/>
      <c r="Q178" s="92"/>
      <c r="R178" s="92"/>
      <c r="S178" s="92"/>
      <c r="T178" s="92"/>
      <c r="U178" s="92"/>
      <c r="V178" s="92"/>
      <c r="W178" s="92"/>
      <c r="X178" s="93"/>
      <c r="Y178" s="39"/>
      <c r="Z178" s="39"/>
      <c r="AA178" s="39"/>
      <c r="AB178" s="39"/>
      <c r="AC178" s="39"/>
      <c r="AD178" s="39"/>
      <c r="AE178" s="39"/>
      <c r="AT178" s="18" t="s">
        <v>194</v>
      </c>
      <c r="AU178" s="18" t="s">
        <v>84</v>
      </c>
    </row>
    <row r="179" s="14" customFormat="1">
      <c r="A179" s="14"/>
      <c r="B179" s="265"/>
      <c r="C179" s="266"/>
      <c r="D179" s="247" t="s">
        <v>196</v>
      </c>
      <c r="E179" s="267" t="s">
        <v>1</v>
      </c>
      <c r="F179" s="268" t="s">
        <v>666</v>
      </c>
      <c r="G179" s="266"/>
      <c r="H179" s="267" t="s">
        <v>1</v>
      </c>
      <c r="I179" s="269"/>
      <c r="J179" s="269"/>
      <c r="K179" s="266"/>
      <c r="L179" s="266"/>
      <c r="M179" s="270"/>
      <c r="N179" s="271"/>
      <c r="O179" s="272"/>
      <c r="P179" s="272"/>
      <c r="Q179" s="272"/>
      <c r="R179" s="272"/>
      <c r="S179" s="272"/>
      <c r="T179" s="272"/>
      <c r="U179" s="272"/>
      <c r="V179" s="272"/>
      <c r="W179" s="272"/>
      <c r="X179" s="273"/>
      <c r="Y179" s="14"/>
      <c r="Z179" s="14"/>
      <c r="AA179" s="14"/>
      <c r="AB179" s="14"/>
      <c r="AC179" s="14"/>
      <c r="AD179" s="14"/>
      <c r="AE179" s="14"/>
      <c r="AT179" s="274" t="s">
        <v>196</v>
      </c>
      <c r="AU179" s="274" t="s">
        <v>84</v>
      </c>
      <c r="AV179" s="14" t="s">
        <v>82</v>
      </c>
      <c r="AW179" s="14" t="s">
        <v>5</v>
      </c>
      <c r="AX179" s="14" t="s">
        <v>75</v>
      </c>
      <c r="AY179" s="274" t="s">
        <v>182</v>
      </c>
    </row>
    <row r="180" s="13" customFormat="1">
      <c r="A180" s="13"/>
      <c r="B180" s="254"/>
      <c r="C180" s="255"/>
      <c r="D180" s="247" t="s">
        <v>196</v>
      </c>
      <c r="E180" s="256" t="s">
        <v>1</v>
      </c>
      <c r="F180" s="257" t="s">
        <v>696</v>
      </c>
      <c r="G180" s="255"/>
      <c r="H180" s="258">
        <v>22.379999999999999</v>
      </c>
      <c r="I180" s="259"/>
      <c r="J180" s="259"/>
      <c r="K180" s="255"/>
      <c r="L180" s="255"/>
      <c r="M180" s="260"/>
      <c r="N180" s="261"/>
      <c r="O180" s="262"/>
      <c r="P180" s="262"/>
      <c r="Q180" s="262"/>
      <c r="R180" s="262"/>
      <c r="S180" s="262"/>
      <c r="T180" s="262"/>
      <c r="U180" s="262"/>
      <c r="V180" s="262"/>
      <c r="W180" s="262"/>
      <c r="X180" s="263"/>
      <c r="Y180" s="13"/>
      <c r="Z180" s="13"/>
      <c r="AA180" s="13"/>
      <c r="AB180" s="13"/>
      <c r="AC180" s="13"/>
      <c r="AD180" s="13"/>
      <c r="AE180" s="13"/>
      <c r="AT180" s="264" t="s">
        <v>196</v>
      </c>
      <c r="AU180" s="264" t="s">
        <v>84</v>
      </c>
      <c r="AV180" s="13" t="s">
        <v>84</v>
      </c>
      <c r="AW180" s="13" t="s">
        <v>5</v>
      </c>
      <c r="AX180" s="13" t="s">
        <v>75</v>
      </c>
      <c r="AY180" s="264" t="s">
        <v>182</v>
      </c>
    </row>
    <row r="181" s="13" customFormat="1">
      <c r="A181" s="13"/>
      <c r="B181" s="254"/>
      <c r="C181" s="255"/>
      <c r="D181" s="247" t="s">
        <v>196</v>
      </c>
      <c r="E181" s="256" t="s">
        <v>1</v>
      </c>
      <c r="F181" s="257" t="s">
        <v>697</v>
      </c>
      <c r="G181" s="255"/>
      <c r="H181" s="258">
        <v>31.77</v>
      </c>
      <c r="I181" s="259"/>
      <c r="J181" s="259"/>
      <c r="K181" s="255"/>
      <c r="L181" s="255"/>
      <c r="M181" s="260"/>
      <c r="N181" s="261"/>
      <c r="O181" s="262"/>
      <c r="P181" s="262"/>
      <c r="Q181" s="262"/>
      <c r="R181" s="262"/>
      <c r="S181" s="262"/>
      <c r="T181" s="262"/>
      <c r="U181" s="262"/>
      <c r="V181" s="262"/>
      <c r="W181" s="262"/>
      <c r="X181" s="263"/>
      <c r="Y181" s="13"/>
      <c r="Z181" s="13"/>
      <c r="AA181" s="13"/>
      <c r="AB181" s="13"/>
      <c r="AC181" s="13"/>
      <c r="AD181" s="13"/>
      <c r="AE181" s="13"/>
      <c r="AT181" s="264" t="s">
        <v>196</v>
      </c>
      <c r="AU181" s="264" t="s">
        <v>84</v>
      </c>
      <c r="AV181" s="13" t="s">
        <v>84</v>
      </c>
      <c r="AW181" s="13" t="s">
        <v>5</v>
      </c>
      <c r="AX181" s="13" t="s">
        <v>75</v>
      </c>
      <c r="AY181" s="264" t="s">
        <v>182</v>
      </c>
    </row>
    <row r="182" s="13" customFormat="1">
      <c r="A182" s="13"/>
      <c r="B182" s="254"/>
      <c r="C182" s="255"/>
      <c r="D182" s="247" t="s">
        <v>196</v>
      </c>
      <c r="E182" s="256" t="s">
        <v>1</v>
      </c>
      <c r="F182" s="257" t="s">
        <v>698</v>
      </c>
      <c r="G182" s="255"/>
      <c r="H182" s="258">
        <v>19.494</v>
      </c>
      <c r="I182" s="259"/>
      <c r="J182" s="259"/>
      <c r="K182" s="255"/>
      <c r="L182" s="255"/>
      <c r="M182" s="260"/>
      <c r="N182" s="261"/>
      <c r="O182" s="262"/>
      <c r="P182" s="262"/>
      <c r="Q182" s="262"/>
      <c r="R182" s="262"/>
      <c r="S182" s="262"/>
      <c r="T182" s="262"/>
      <c r="U182" s="262"/>
      <c r="V182" s="262"/>
      <c r="W182" s="262"/>
      <c r="X182" s="263"/>
      <c r="Y182" s="13"/>
      <c r="Z182" s="13"/>
      <c r="AA182" s="13"/>
      <c r="AB182" s="13"/>
      <c r="AC182" s="13"/>
      <c r="AD182" s="13"/>
      <c r="AE182" s="13"/>
      <c r="AT182" s="264" t="s">
        <v>196</v>
      </c>
      <c r="AU182" s="264" t="s">
        <v>84</v>
      </c>
      <c r="AV182" s="13" t="s">
        <v>84</v>
      </c>
      <c r="AW182" s="13" t="s">
        <v>5</v>
      </c>
      <c r="AX182" s="13" t="s">
        <v>75</v>
      </c>
      <c r="AY182" s="264" t="s">
        <v>182</v>
      </c>
    </row>
    <row r="183" s="15" customFormat="1">
      <c r="A183" s="15"/>
      <c r="B183" s="275"/>
      <c r="C183" s="276"/>
      <c r="D183" s="247" t="s">
        <v>196</v>
      </c>
      <c r="E183" s="277" t="s">
        <v>1</v>
      </c>
      <c r="F183" s="278" t="s">
        <v>208</v>
      </c>
      <c r="G183" s="276"/>
      <c r="H183" s="279">
        <v>73.644000000000005</v>
      </c>
      <c r="I183" s="280"/>
      <c r="J183" s="280"/>
      <c r="K183" s="276"/>
      <c r="L183" s="276"/>
      <c r="M183" s="281"/>
      <c r="N183" s="282"/>
      <c r="O183" s="283"/>
      <c r="P183" s="283"/>
      <c r="Q183" s="283"/>
      <c r="R183" s="283"/>
      <c r="S183" s="283"/>
      <c r="T183" s="283"/>
      <c r="U183" s="283"/>
      <c r="V183" s="283"/>
      <c r="W183" s="283"/>
      <c r="X183" s="284"/>
      <c r="Y183" s="15"/>
      <c r="Z183" s="15"/>
      <c r="AA183" s="15"/>
      <c r="AB183" s="15"/>
      <c r="AC183" s="15"/>
      <c r="AD183" s="15"/>
      <c r="AE183" s="15"/>
      <c r="AT183" s="285" t="s">
        <v>196</v>
      </c>
      <c r="AU183" s="285" t="s">
        <v>84</v>
      </c>
      <c r="AV183" s="15" t="s">
        <v>190</v>
      </c>
      <c r="AW183" s="15" t="s">
        <v>5</v>
      </c>
      <c r="AX183" s="15" t="s">
        <v>82</v>
      </c>
      <c r="AY183" s="285" t="s">
        <v>182</v>
      </c>
    </row>
    <row r="184" s="2" customFormat="1" ht="24.15" customHeight="1">
      <c r="A184" s="39"/>
      <c r="B184" s="40"/>
      <c r="C184" s="233" t="s">
        <v>183</v>
      </c>
      <c r="D184" s="233" t="s">
        <v>185</v>
      </c>
      <c r="E184" s="234" t="s">
        <v>699</v>
      </c>
      <c r="F184" s="235" t="s">
        <v>700</v>
      </c>
      <c r="G184" s="236" t="s">
        <v>188</v>
      </c>
      <c r="H184" s="237">
        <v>74.340999999999994</v>
      </c>
      <c r="I184" s="238"/>
      <c r="J184" s="238"/>
      <c r="K184" s="239">
        <f>ROUND(P184*H184,2)</f>
        <v>0</v>
      </c>
      <c r="L184" s="235" t="s">
        <v>189</v>
      </c>
      <c r="M184" s="45"/>
      <c r="N184" s="240" t="s">
        <v>1</v>
      </c>
      <c r="O184" s="241" t="s">
        <v>38</v>
      </c>
      <c r="P184" s="242">
        <f>I184+J184</f>
        <v>0</v>
      </c>
      <c r="Q184" s="242">
        <f>ROUND(I184*H184,2)</f>
        <v>0</v>
      </c>
      <c r="R184" s="242">
        <f>ROUND(J184*H184,2)</f>
        <v>0</v>
      </c>
      <c r="S184" s="92"/>
      <c r="T184" s="243">
        <f>S184*H184</f>
        <v>0</v>
      </c>
      <c r="U184" s="243">
        <v>0</v>
      </c>
      <c r="V184" s="243">
        <f>U184*H184</f>
        <v>0</v>
      </c>
      <c r="W184" s="243">
        <v>0</v>
      </c>
      <c r="X184" s="244">
        <f>W184*H184</f>
        <v>0</v>
      </c>
      <c r="Y184" s="39"/>
      <c r="Z184" s="39"/>
      <c r="AA184" s="39"/>
      <c r="AB184" s="39"/>
      <c r="AC184" s="39"/>
      <c r="AD184" s="39"/>
      <c r="AE184" s="39"/>
      <c r="AR184" s="245" t="s">
        <v>190</v>
      </c>
      <c r="AT184" s="245" t="s">
        <v>185</v>
      </c>
      <c r="AU184" s="245" t="s">
        <v>84</v>
      </c>
      <c r="AY184" s="18" t="s">
        <v>182</v>
      </c>
      <c r="BE184" s="246">
        <f>IF(O184="základní",K184,0)</f>
        <v>0</v>
      </c>
      <c r="BF184" s="246">
        <f>IF(O184="snížená",K184,0)</f>
        <v>0</v>
      </c>
      <c r="BG184" s="246">
        <f>IF(O184="zákl. přenesená",K184,0)</f>
        <v>0</v>
      </c>
      <c r="BH184" s="246">
        <f>IF(O184="sníž. přenesená",K184,0)</f>
        <v>0</v>
      </c>
      <c r="BI184" s="246">
        <f>IF(O184="nulová",K184,0)</f>
        <v>0</v>
      </c>
      <c r="BJ184" s="18" t="s">
        <v>82</v>
      </c>
      <c r="BK184" s="246">
        <f>ROUND(P184*H184,2)</f>
        <v>0</v>
      </c>
      <c r="BL184" s="18" t="s">
        <v>190</v>
      </c>
      <c r="BM184" s="245" t="s">
        <v>267</v>
      </c>
    </row>
    <row r="185" s="2" customFormat="1">
      <c r="A185" s="39"/>
      <c r="B185" s="40"/>
      <c r="C185" s="41"/>
      <c r="D185" s="247" t="s">
        <v>192</v>
      </c>
      <c r="E185" s="41"/>
      <c r="F185" s="248" t="s">
        <v>700</v>
      </c>
      <c r="G185" s="41"/>
      <c r="H185" s="41"/>
      <c r="I185" s="249"/>
      <c r="J185" s="249"/>
      <c r="K185" s="41"/>
      <c r="L185" s="41"/>
      <c r="M185" s="45"/>
      <c r="N185" s="250"/>
      <c r="O185" s="251"/>
      <c r="P185" s="92"/>
      <c r="Q185" s="92"/>
      <c r="R185" s="92"/>
      <c r="S185" s="92"/>
      <c r="T185" s="92"/>
      <c r="U185" s="92"/>
      <c r="V185" s="92"/>
      <c r="W185" s="92"/>
      <c r="X185" s="93"/>
      <c r="Y185" s="39"/>
      <c r="Z185" s="39"/>
      <c r="AA185" s="39"/>
      <c r="AB185" s="39"/>
      <c r="AC185" s="39"/>
      <c r="AD185" s="39"/>
      <c r="AE185" s="39"/>
      <c r="AT185" s="18" t="s">
        <v>192</v>
      </c>
      <c r="AU185" s="18" t="s">
        <v>84</v>
      </c>
    </row>
    <row r="186" s="2" customFormat="1">
      <c r="A186" s="39"/>
      <c r="B186" s="40"/>
      <c r="C186" s="41"/>
      <c r="D186" s="252" t="s">
        <v>194</v>
      </c>
      <c r="E186" s="41"/>
      <c r="F186" s="253" t="s">
        <v>701</v>
      </c>
      <c r="G186" s="41"/>
      <c r="H186" s="41"/>
      <c r="I186" s="249"/>
      <c r="J186" s="249"/>
      <c r="K186" s="41"/>
      <c r="L186" s="41"/>
      <c r="M186" s="45"/>
      <c r="N186" s="250"/>
      <c r="O186" s="251"/>
      <c r="P186" s="92"/>
      <c r="Q186" s="92"/>
      <c r="R186" s="92"/>
      <c r="S186" s="92"/>
      <c r="T186" s="92"/>
      <c r="U186" s="92"/>
      <c r="V186" s="92"/>
      <c r="W186" s="92"/>
      <c r="X186" s="93"/>
      <c r="Y186" s="39"/>
      <c r="Z186" s="39"/>
      <c r="AA186" s="39"/>
      <c r="AB186" s="39"/>
      <c r="AC186" s="39"/>
      <c r="AD186" s="39"/>
      <c r="AE186" s="39"/>
      <c r="AT186" s="18" t="s">
        <v>194</v>
      </c>
      <c r="AU186" s="18" t="s">
        <v>84</v>
      </c>
    </row>
    <row r="187" s="2" customFormat="1" ht="24.15" customHeight="1">
      <c r="A187" s="39"/>
      <c r="B187" s="40"/>
      <c r="C187" s="233" t="s">
        <v>233</v>
      </c>
      <c r="D187" s="233" t="s">
        <v>185</v>
      </c>
      <c r="E187" s="234" t="s">
        <v>702</v>
      </c>
      <c r="F187" s="235" t="s">
        <v>703</v>
      </c>
      <c r="G187" s="236" t="s">
        <v>188</v>
      </c>
      <c r="H187" s="237">
        <v>73.644000000000005</v>
      </c>
      <c r="I187" s="238"/>
      <c r="J187" s="238"/>
      <c r="K187" s="239">
        <f>ROUND(P187*H187,2)</f>
        <v>0</v>
      </c>
      <c r="L187" s="235" t="s">
        <v>189</v>
      </c>
      <c r="M187" s="45"/>
      <c r="N187" s="240" t="s">
        <v>1</v>
      </c>
      <c r="O187" s="241" t="s">
        <v>38</v>
      </c>
      <c r="P187" s="242">
        <f>I187+J187</f>
        <v>0</v>
      </c>
      <c r="Q187" s="242">
        <f>ROUND(I187*H187,2)</f>
        <v>0</v>
      </c>
      <c r="R187" s="242">
        <f>ROUND(J187*H187,2)</f>
        <v>0</v>
      </c>
      <c r="S187" s="92"/>
      <c r="T187" s="243">
        <f>S187*H187</f>
        <v>0</v>
      </c>
      <c r="U187" s="243">
        <v>0</v>
      </c>
      <c r="V187" s="243">
        <f>U187*H187</f>
        <v>0</v>
      </c>
      <c r="W187" s="243">
        <v>0</v>
      </c>
      <c r="X187" s="244">
        <f>W187*H187</f>
        <v>0</v>
      </c>
      <c r="Y187" s="39"/>
      <c r="Z187" s="39"/>
      <c r="AA187" s="39"/>
      <c r="AB187" s="39"/>
      <c r="AC187" s="39"/>
      <c r="AD187" s="39"/>
      <c r="AE187" s="39"/>
      <c r="AR187" s="245" t="s">
        <v>190</v>
      </c>
      <c r="AT187" s="245" t="s">
        <v>185</v>
      </c>
      <c r="AU187" s="245" t="s">
        <v>84</v>
      </c>
      <c r="AY187" s="18" t="s">
        <v>182</v>
      </c>
      <c r="BE187" s="246">
        <f>IF(O187="základní",K187,0)</f>
        <v>0</v>
      </c>
      <c r="BF187" s="246">
        <f>IF(O187="snížená",K187,0)</f>
        <v>0</v>
      </c>
      <c r="BG187" s="246">
        <f>IF(O187="zákl. přenesená",K187,0)</f>
        <v>0</v>
      </c>
      <c r="BH187" s="246">
        <f>IF(O187="sníž. přenesená",K187,0)</f>
        <v>0</v>
      </c>
      <c r="BI187" s="246">
        <f>IF(O187="nulová",K187,0)</f>
        <v>0</v>
      </c>
      <c r="BJ187" s="18" t="s">
        <v>82</v>
      </c>
      <c r="BK187" s="246">
        <f>ROUND(P187*H187,2)</f>
        <v>0</v>
      </c>
      <c r="BL187" s="18" t="s">
        <v>190</v>
      </c>
      <c r="BM187" s="245" t="s">
        <v>284</v>
      </c>
    </row>
    <row r="188" s="2" customFormat="1">
      <c r="A188" s="39"/>
      <c r="B188" s="40"/>
      <c r="C188" s="41"/>
      <c r="D188" s="247" t="s">
        <v>192</v>
      </c>
      <c r="E188" s="41"/>
      <c r="F188" s="248" t="s">
        <v>703</v>
      </c>
      <c r="G188" s="41"/>
      <c r="H188" s="41"/>
      <c r="I188" s="249"/>
      <c r="J188" s="249"/>
      <c r="K188" s="41"/>
      <c r="L188" s="41"/>
      <c r="M188" s="45"/>
      <c r="N188" s="250"/>
      <c r="O188" s="251"/>
      <c r="P188" s="92"/>
      <c r="Q188" s="92"/>
      <c r="R188" s="92"/>
      <c r="S188" s="92"/>
      <c r="T188" s="92"/>
      <c r="U188" s="92"/>
      <c r="V188" s="92"/>
      <c r="W188" s="92"/>
      <c r="X188" s="93"/>
      <c r="Y188" s="39"/>
      <c r="Z188" s="39"/>
      <c r="AA188" s="39"/>
      <c r="AB188" s="39"/>
      <c r="AC188" s="39"/>
      <c r="AD188" s="39"/>
      <c r="AE188" s="39"/>
      <c r="AT188" s="18" t="s">
        <v>192</v>
      </c>
      <c r="AU188" s="18" t="s">
        <v>84</v>
      </c>
    </row>
    <row r="189" s="2" customFormat="1">
      <c r="A189" s="39"/>
      <c r="B189" s="40"/>
      <c r="C189" s="41"/>
      <c r="D189" s="252" t="s">
        <v>194</v>
      </c>
      <c r="E189" s="41"/>
      <c r="F189" s="253" t="s">
        <v>704</v>
      </c>
      <c r="G189" s="41"/>
      <c r="H189" s="41"/>
      <c r="I189" s="249"/>
      <c r="J189" s="249"/>
      <c r="K189" s="41"/>
      <c r="L189" s="41"/>
      <c r="M189" s="45"/>
      <c r="N189" s="250"/>
      <c r="O189" s="251"/>
      <c r="P189" s="92"/>
      <c r="Q189" s="92"/>
      <c r="R189" s="92"/>
      <c r="S189" s="92"/>
      <c r="T189" s="92"/>
      <c r="U189" s="92"/>
      <c r="V189" s="92"/>
      <c r="W189" s="92"/>
      <c r="X189" s="93"/>
      <c r="Y189" s="39"/>
      <c r="Z189" s="39"/>
      <c r="AA189" s="39"/>
      <c r="AB189" s="39"/>
      <c r="AC189" s="39"/>
      <c r="AD189" s="39"/>
      <c r="AE189" s="39"/>
      <c r="AT189" s="18" t="s">
        <v>194</v>
      </c>
      <c r="AU189" s="18" t="s">
        <v>84</v>
      </c>
    </row>
    <row r="190" s="2" customFormat="1" ht="37.8" customHeight="1">
      <c r="A190" s="39"/>
      <c r="B190" s="40"/>
      <c r="C190" s="233" t="s">
        <v>240</v>
      </c>
      <c r="D190" s="233" t="s">
        <v>185</v>
      </c>
      <c r="E190" s="234" t="s">
        <v>705</v>
      </c>
      <c r="F190" s="235" t="s">
        <v>706</v>
      </c>
      <c r="G190" s="236" t="s">
        <v>664</v>
      </c>
      <c r="H190" s="237">
        <v>19.512</v>
      </c>
      <c r="I190" s="238"/>
      <c r="J190" s="238"/>
      <c r="K190" s="239">
        <f>ROUND(P190*H190,2)</f>
        <v>0</v>
      </c>
      <c r="L190" s="235" t="s">
        <v>189</v>
      </c>
      <c r="M190" s="45"/>
      <c r="N190" s="240" t="s">
        <v>1</v>
      </c>
      <c r="O190" s="241" t="s">
        <v>38</v>
      </c>
      <c r="P190" s="242">
        <f>I190+J190</f>
        <v>0</v>
      </c>
      <c r="Q190" s="242">
        <f>ROUND(I190*H190,2)</f>
        <v>0</v>
      </c>
      <c r="R190" s="242">
        <f>ROUND(J190*H190,2)</f>
        <v>0</v>
      </c>
      <c r="S190" s="92"/>
      <c r="T190" s="243">
        <f>S190*H190</f>
        <v>0</v>
      </c>
      <c r="U190" s="243">
        <v>0</v>
      </c>
      <c r="V190" s="243">
        <f>U190*H190</f>
        <v>0</v>
      </c>
      <c r="W190" s="243">
        <v>0</v>
      </c>
      <c r="X190" s="244">
        <f>W190*H190</f>
        <v>0</v>
      </c>
      <c r="Y190" s="39"/>
      <c r="Z190" s="39"/>
      <c r="AA190" s="39"/>
      <c r="AB190" s="39"/>
      <c r="AC190" s="39"/>
      <c r="AD190" s="39"/>
      <c r="AE190" s="39"/>
      <c r="AR190" s="245" t="s">
        <v>190</v>
      </c>
      <c r="AT190" s="245" t="s">
        <v>185</v>
      </c>
      <c r="AU190" s="245" t="s">
        <v>84</v>
      </c>
      <c r="AY190" s="18" t="s">
        <v>182</v>
      </c>
      <c r="BE190" s="246">
        <f>IF(O190="základní",K190,0)</f>
        <v>0</v>
      </c>
      <c r="BF190" s="246">
        <f>IF(O190="snížená",K190,0)</f>
        <v>0</v>
      </c>
      <c r="BG190" s="246">
        <f>IF(O190="zákl. přenesená",K190,0)</f>
        <v>0</v>
      </c>
      <c r="BH190" s="246">
        <f>IF(O190="sníž. přenesená",K190,0)</f>
        <v>0</v>
      </c>
      <c r="BI190" s="246">
        <f>IF(O190="nulová",K190,0)</f>
        <v>0</v>
      </c>
      <c r="BJ190" s="18" t="s">
        <v>82</v>
      </c>
      <c r="BK190" s="246">
        <f>ROUND(P190*H190,2)</f>
        <v>0</v>
      </c>
      <c r="BL190" s="18" t="s">
        <v>190</v>
      </c>
      <c r="BM190" s="245" t="s">
        <v>223</v>
      </c>
    </row>
    <row r="191" s="2" customFormat="1">
      <c r="A191" s="39"/>
      <c r="B191" s="40"/>
      <c r="C191" s="41"/>
      <c r="D191" s="247" t="s">
        <v>192</v>
      </c>
      <c r="E191" s="41"/>
      <c r="F191" s="248" t="s">
        <v>706</v>
      </c>
      <c r="G191" s="41"/>
      <c r="H191" s="41"/>
      <c r="I191" s="249"/>
      <c r="J191" s="249"/>
      <c r="K191" s="41"/>
      <c r="L191" s="41"/>
      <c r="M191" s="45"/>
      <c r="N191" s="250"/>
      <c r="O191" s="251"/>
      <c r="P191" s="92"/>
      <c r="Q191" s="92"/>
      <c r="R191" s="92"/>
      <c r="S191" s="92"/>
      <c r="T191" s="92"/>
      <c r="U191" s="92"/>
      <c r="V191" s="92"/>
      <c r="W191" s="92"/>
      <c r="X191" s="93"/>
      <c r="Y191" s="39"/>
      <c r="Z191" s="39"/>
      <c r="AA191" s="39"/>
      <c r="AB191" s="39"/>
      <c r="AC191" s="39"/>
      <c r="AD191" s="39"/>
      <c r="AE191" s="39"/>
      <c r="AT191" s="18" t="s">
        <v>192</v>
      </c>
      <c r="AU191" s="18" t="s">
        <v>84</v>
      </c>
    </row>
    <row r="192" s="2" customFormat="1">
      <c r="A192" s="39"/>
      <c r="B192" s="40"/>
      <c r="C192" s="41"/>
      <c r="D192" s="252" t="s">
        <v>194</v>
      </c>
      <c r="E192" s="41"/>
      <c r="F192" s="253" t="s">
        <v>707</v>
      </c>
      <c r="G192" s="41"/>
      <c r="H192" s="41"/>
      <c r="I192" s="249"/>
      <c r="J192" s="249"/>
      <c r="K192" s="41"/>
      <c r="L192" s="41"/>
      <c r="M192" s="45"/>
      <c r="N192" s="250"/>
      <c r="O192" s="251"/>
      <c r="P192" s="92"/>
      <c r="Q192" s="92"/>
      <c r="R192" s="92"/>
      <c r="S192" s="92"/>
      <c r="T192" s="92"/>
      <c r="U192" s="92"/>
      <c r="V192" s="92"/>
      <c r="W192" s="92"/>
      <c r="X192" s="93"/>
      <c r="Y192" s="39"/>
      <c r="Z192" s="39"/>
      <c r="AA192" s="39"/>
      <c r="AB192" s="39"/>
      <c r="AC192" s="39"/>
      <c r="AD192" s="39"/>
      <c r="AE192" s="39"/>
      <c r="AT192" s="18" t="s">
        <v>194</v>
      </c>
      <c r="AU192" s="18" t="s">
        <v>84</v>
      </c>
    </row>
    <row r="193" s="13" customFormat="1">
      <c r="A193" s="13"/>
      <c r="B193" s="254"/>
      <c r="C193" s="255"/>
      <c r="D193" s="247" t="s">
        <v>196</v>
      </c>
      <c r="E193" s="256" t="s">
        <v>1</v>
      </c>
      <c r="F193" s="257" t="s">
        <v>708</v>
      </c>
      <c r="G193" s="255"/>
      <c r="H193" s="258">
        <v>15.019</v>
      </c>
      <c r="I193" s="259"/>
      <c r="J193" s="259"/>
      <c r="K193" s="255"/>
      <c r="L193" s="255"/>
      <c r="M193" s="260"/>
      <c r="N193" s="261"/>
      <c r="O193" s="262"/>
      <c r="P193" s="262"/>
      <c r="Q193" s="262"/>
      <c r="R193" s="262"/>
      <c r="S193" s="262"/>
      <c r="T193" s="262"/>
      <c r="U193" s="262"/>
      <c r="V193" s="262"/>
      <c r="W193" s="262"/>
      <c r="X193" s="263"/>
      <c r="Y193" s="13"/>
      <c r="Z193" s="13"/>
      <c r="AA193" s="13"/>
      <c r="AB193" s="13"/>
      <c r="AC193" s="13"/>
      <c r="AD193" s="13"/>
      <c r="AE193" s="13"/>
      <c r="AT193" s="264" t="s">
        <v>196</v>
      </c>
      <c r="AU193" s="264" t="s">
        <v>84</v>
      </c>
      <c r="AV193" s="13" t="s">
        <v>84</v>
      </c>
      <c r="AW193" s="13" t="s">
        <v>5</v>
      </c>
      <c r="AX193" s="13" t="s">
        <v>75</v>
      </c>
      <c r="AY193" s="264" t="s">
        <v>182</v>
      </c>
    </row>
    <row r="194" s="13" customFormat="1">
      <c r="A194" s="13"/>
      <c r="B194" s="254"/>
      <c r="C194" s="255"/>
      <c r="D194" s="247" t="s">
        <v>196</v>
      </c>
      <c r="E194" s="256" t="s">
        <v>1</v>
      </c>
      <c r="F194" s="257" t="s">
        <v>709</v>
      </c>
      <c r="G194" s="255"/>
      <c r="H194" s="258">
        <v>4.4930000000000003</v>
      </c>
      <c r="I194" s="259"/>
      <c r="J194" s="259"/>
      <c r="K194" s="255"/>
      <c r="L194" s="255"/>
      <c r="M194" s="260"/>
      <c r="N194" s="261"/>
      <c r="O194" s="262"/>
      <c r="P194" s="262"/>
      <c r="Q194" s="262"/>
      <c r="R194" s="262"/>
      <c r="S194" s="262"/>
      <c r="T194" s="262"/>
      <c r="U194" s="262"/>
      <c r="V194" s="262"/>
      <c r="W194" s="262"/>
      <c r="X194" s="263"/>
      <c r="Y194" s="13"/>
      <c r="Z194" s="13"/>
      <c r="AA194" s="13"/>
      <c r="AB194" s="13"/>
      <c r="AC194" s="13"/>
      <c r="AD194" s="13"/>
      <c r="AE194" s="13"/>
      <c r="AT194" s="264" t="s">
        <v>196</v>
      </c>
      <c r="AU194" s="264" t="s">
        <v>84</v>
      </c>
      <c r="AV194" s="13" t="s">
        <v>84</v>
      </c>
      <c r="AW194" s="13" t="s">
        <v>5</v>
      </c>
      <c r="AX194" s="13" t="s">
        <v>75</v>
      </c>
      <c r="AY194" s="264" t="s">
        <v>182</v>
      </c>
    </row>
    <row r="195" s="15" customFormat="1">
      <c r="A195" s="15"/>
      <c r="B195" s="275"/>
      <c r="C195" s="276"/>
      <c r="D195" s="247" t="s">
        <v>196</v>
      </c>
      <c r="E195" s="277" t="s">
        <v>1</v>
      </c>
      <c r="F195" s="278" t="s">
        <v>208</v>
      </c>
      <c r="G195" s="276"/>
      <c r="H195" s="279">
        <v>19.512</v>
      </c>
      <c r="I195" s="280"/>
      <c r="J195" s="280"/>
      <c r="K195" s="276"/>
      <c r="L195" s="276"/>
      <c r="M195" s="281"/>
      <c r="N195" s="282"/>
      <c r="O195" s="283"/>
      <c r="P195" s="283"/>
      <c r="Q195" s="283"/>
      <c r="R195" s="283"/>
      <c r="S195" s="283"/>
      <c r="T195" s="283"/>
      <c r="U195" s="283"/>
      <c r="V195" s="283"/>
      <c r="W195" s="283"/>
      <c r="X195" s="284"/>
      <c r="Y195" s="15"/>
      <c r="Z195" s="15"/>
      <c r="AA195" s="15"/>
      <c r="AB195" s="15"/>
      <c r="AC195" s="15"/>
      <c r="AD195" s="15"/>
      <c r="AE195" s="15"/>
      <c r="AT195" s="285" t="s">
        <v>196</v>
      </c>
      <c r="AU195" s="285" t="s">
        <v>84</v>
      </c>
      <c r="AV195" s="15" t="s">
        <v>190</v>
      </c>
      <c r="AW195" s="15" t="s">
        <v>5</v>
      </c>
      <c r="AX195" s="15" t="s">
        <v>82</v>
      </c>
      <c r="AY195" s="285" t="s">
        <v>182</v>
      </c>
    </row>
    <row r="196" s="2" customFormat="1" ht="62.7" customHeight="1">
      <c r="A196" s="39"/>
      <c r="B196" s="40"/>
      <c r="C196" s="233" t="s">
        <v>209</v>
      </c>
      <c r="D196" s="233" t="s">
        <v>185</v>
      </c>
      <c r="E196" s="234" t="s">
        <v>710</v>
      </c>
      <c r="F196" s="235" t="s">
        <v>711</v>
      </c>
      <c r="G196" s="236" t="s">
        <v>664</v>
      </c>
      <c r="H196" s="237">
        <v>19.512</v>
      </c>
      <c r="I196" s="238"/>
      <c r="J196" s="238"/>
      <c r="K196" s="239">
        <f>ROUND(P196*H196,2)</f>
        <v>0</v>
      </c>
      <c r="L196" s="235" t="s">
        <v>189</v>
      </c>
      <c r="M196" s="45"/>
      <c r="N196" s="240" t="s">
        <v>1</v>
      </c>
      <c r="O196" s="241" t="s">
        <v>38</v>
      </c>
      <c r="P196" s="242">
        <f>I196+J196</f>
        <v>0</v>
      </c>
      <c r="Q196" s="242">
        <f>ROUND(I196*H196,2)</f>
        <v>0</v>
      </c>
      <c r="R196" s="242">
        <f>ROUND(J196*H196,2)</f>
        <v>0</v>
      </c>
      <c r="S196" s="92"/>
      <c r="T196" s="243">
        <f>S196*H196</f>
        <v>0</v>
      </c>
      <c r="U196" s="243">
        <v>0</v>
      </c>
      <c r="V196" s="243">
        <f>U196*H196</f>
        <v>0</v>
      </c>
      <c r="W196" s="243">
        <v>0</v>
      </c>
      <c r="X196" s="244">
        <f>W196*H196</f>
        <v>0</v>
      </c>
      <c r="Y196" s="39"/>
      <c r="Z196" s="39"/>
      <c r="AA196" s="39"/>
      <c r="AB196" s="39"/>
      <c r="AC196" s="39"/>
      <c r="AD196" s="39"/>
      <c r="AE196" s="39"/>
      <c r="AR196" s="245" t="s">
        <v>190</v>
      </c>
      <c r="AT196" s="245" t="s">
        <v>185</v>
      </c>
      <c r="AU196" s="245" t="s">
        <v>84</v>
      </c>
      <c r="AY196" s="18" t="s">
        <v>182</v>
      </c>
      <c r="BE196" s="246">
        <f>IF(O196="základní",K196,0)</f>
        <v>0</v>
      </c>
      <c r="BF196" s="246">
        <f>IF(O196="snížená",K196,0)</f>
        <v>0</v>
      </c>
      <c r="BG196" s="246">
        <f>IF(O196="zákl. přenesená",K196,0)</f>
        <v>0</v>
      </c>
      <c r="BH196" s="246">
        <f>IF(O196="sníž. přenesená",K196,0)</f>
        <v>0</v>
      </c>
      <c r="BI196" s="246">
        <f>IF(O196="nulová",K196,0)</f>
        <v>0</v>
      </c>
      <c r="BJ196" s="18" t="s">
        <v>82</v>
      </c>
      <c r="BK196" s="246">
        <f>ROUND(P196*H196,2)</f>
        <v>0</v>
      </c>
      <c r="BL196" s="18" t="s">
        <v>190</v>
      </c>
      <c r="BM196" s="245" t="s">
        <v>309</v>
      </c>
    </row>
    <row r="197" s="2" customFormat="1">
      <c r="A197" s="39"/>
      <c r="B197" s="40"/>
      <c r="C197" s="41"/>
      <c r="D197" s="247" t="s">
        <v>192</v>
      </c>
      <c r="E197" s="41"/>
      <c r="F197" s="248" t="s">
        <v>711</v>
      </c>
      <c r="G197" s="41"/>
      <c r="H197" s="41"/>
      <c r="I197" s="249"/>
      <c r="J197" s="249"/>
      <c r="K197" s="41"/>
      <c r="L197" s="41"/>
      <c r="M197" s="45"/>
      <c r="N197" s="250"/>
      <c r="O197" s="251"/>
      <c r="P197" s="92"/>
      <c r="Q197" s="92"/>
      <c r="R197" s="92"/>
      <c r="S197" s="92"/>
      <c r="T197" s="92"/>
      <c r="U197" s="92"/>
      <c r="V197" s="92"/>
      <c r="W197" s="92"/>
      <c r="X197" s="93"/>
      <c r="Y197" s="39"/>
      <c r="Z197" s="39"/>
      <c r="AA197" s="39"/>
      <c r="AB197" s="39"/>
      <c r="AC197" s="39"/>
      <c r="AD197" s="39"/>
      <c r="AE197" s="39"/>
      <c r="AT197" s="18" t="s">
        <v>192</v>
      </c>
      <c r="AU197" s="18" t="s">
        <v>84</v>
      </c>
    </row>
    <row r="198" s="2" customFormat="1">
      <c r="A198" s="39"/>
      <c r="B198" s="40"/>
      <c r="C198" s="41"/>
      <c r="D198" s="252" t="s">
        <v>194</v>
      </c>
      <c r="E198" s="41"/>
      <c r="F198" s="253" t="s">
        <v>712</v>
      </c>
      <c r="G198" s="41"/>
      <c r="H198" s="41"/>
      <c r="I198" s="249"/>
      <c r="J198" s="249"/>
      <c r="K198" s="41"/>
      <c r="L198" s="41"/>
      <c r="M198" s="45"/>
      <c r="N198" s="250"/>
      <c r="O198" s="251"/>
      <c r="P198" s="92"/>
      <c r="Q198" s="92"/>
      <c r="R198" s="92"/>
      <c r="S198" s="92"/>
      <c r="T198" s="92"/>
      <c r="U198" s="92"/>
      <c r="V198" s="92"/>
      <c r="W198" s="92"/>
      <c r="X198" s="93"/>
      <c r="Y198" s="39"/>
      <c r="Z198" s="39"/>
      <c r="AA198" s="39"/>
      <c r="AB198" s="39"/>
      <c r="AC198" s="39"/>
      <c r="AD198" s="39"/>
      <c r="AE198" s="39"/>
      <c r="AT198" s="18" t="s">
        <v>194</v>
      </c>
      <c r="AU198" s="18" t="s">
        <v>84</v>
      </c>
    </row>
    <row r="199" s="2" customFormat="1" ht="66.75" customHeight="1">
      <c r="A199" s="39"/>
      <c r="B199" s="40"/>
      <c r="C199" s="233" t="s">
        <v>252</v>
      </c>
      <c r="D199" s="233" t="s">
        <v>185</v>
      </c>
      <c r="E199" s="234" t="s">
        <v>713</v>
      </c>
      <c r="F199" s="235" t="s">
        <v>714</v>
      </c>
      <c r="G199" s="236" t="s">
        <v>664</v>
      </c>
      <c r="H199" s="237">
        <v>195.12000000000001</v>
      </c>
      <c r="I199" s="238"/>
      <c r="J199" s="238"/>
      <c r="K199" s="239">
        <f>ROUND(P199*H199,2)</f>
        <v>0</v>
      </c>
      <c r="L199" s="235" t="s">
        <v>189</v>
      </c>
      <c r="M199" s="45"/>
      <c r="N199" s="240" t="s">
        <v>1</v>
      </c>
      <c r="O199" s="241" t="s">
        <v>38</v>
      </c>
      <c r="P199" s="242">
        <f>I199+J199</f>
        <v>0</v>
      </c>
      <c r="Q199" s="242">
        <f>ROUND(I199*H199,2)</f>
        <v>0</v>
      </c>
      <c r="R199" s="242">
        <f>ROUND(J199*H199,2)</f>
        <v>0</v>
      </c>
      <c r="S199" s="92"/>
      <c r="T199" s="243">
        <f>S199*H199</f>
        <v>0</v>
      </c>
      <c r="U199" s="243">
        <v>0</v>
      </c>
      <c r="V199" s="243">
        <f>U199*H199</f>
        <v>0</v>
      </c>
      <c r="W199" s="243">
        <v>0</v>
      </c>
      <c r="X199" s="244">
        <f>W199*H199</f>
        <v>0</v>
      </c>
      <c r="Y199" s="39"/>
      <c r="Z199" s="39"/>
      <c r="AA199" s="39"/>
      <c r="AB199" s="39"/>
      <c r="AC199" s="39"/>
      <c r="AD199" s="39"/>
      <c r="AE199" s="39"/>
      <c r="AR199" s="245" t="s">
        <v>190</v>
      </c>
      <c r="AT199" s="245" t="s">
        <v>185</v>
      </c>
      <c r="AU199" s="245" t="s">
        <v>84</v>
      </c>
      <c r="AY199" s="18" t="s">
        <v>182</v>
      </c>
      <c r="BE199" s="246">
        <f>IF(O199="základní",K199,0)</f>
        <v>0</v>
      </c>
      <c r="BF199" s="246">
        <f>IF(O199="snížená",K199,0)</f>
        <v>0</v>
      </c>
      <c r="BG199" s="246">
        <f>IF(O199="zákl. přenesená",K199,0)</f>
        <v>0</v>
      </c>
      <c r="BH199" s="246">
        <f>IF(O199="sníž. přenesená",K199,0)</f>
        <v>0</v>
      </c>
      <c r="BI199" s="246">
        <f>IF(O199="nulová",K199,0)</f>
        <v>0</v>
      </c>
      <c r="BJ199" s="18" t="s">
        <v>82</v>
      </c>
      <c r="BK199" s="246">
        <f>ROUND(P199*H199,2)</f>
        <v>0</v>
      </c>
      <c r="BL199" s="18" t="s">
        <v>190</v>
      </c>
      <c r="BM199" s="245" t="s">
        <v>321</v>
      </c>
    </row>
    <row r="200" s="2" customFormat="1">
      <c r="A200" s="39"/>
      <c r="B200" s="40"/>
      <c r="C200" s="41"/>
      <c r="D200" s="247" t="s">
        <v>192</v>
      </c>
      <c r="E200" s="41"/>
      <c r="F200" s="248" t="s">
        <v>715</v>
      </c>
      <c r="G200" s="41"/>
      <c r="H200" s="41"/>
      <c r="I200" s="249"/>
      <c r="J200" s="249"/>
      <c r="K200" s="41"/>
      <c r="L200" s="41"/>
      <c r="M200" s="45"/>
      <c r="N200" s="250"/>
      <c r="O200" s="251"/>
      <c r="P200" s="92"/>
      <c r="Q200" s="92"/>
      <c r="R200" s="92"/>
      <c r="S200" s="92"/>
      <c r="T200" s="92"/>
      <c r="U200" s="92"/>
      <c r="V200" s="92"/>
      <c r="W200" s="92"/>
      <c r="X200" s="93"/>
      <c r="Y200" s="39"/>
      <c r="Z200" s="39"/>
      <c r="AA200" s="39"/>
      <c r="AB200" s="39"/>
      <c r="AC200" s="39"/>
      <c r="AD200" s="39"/>
      <c r="AE200" s="39"/>
      <c r="AT200" s="18" t="s">
        <v>192</v>
      </c>
      <c r="AU200" s="18" t="s">
        <v>84</v>
      </c>
    </row>
    <row r="201" s="2" customFormat="1">
      <c r="A201" s="39"/>
      <c r="B201" s="40"/>
      <c r="C201" s="41"/>
      <c r="D201" s="252" t="s">
        <v>194</v>
      </c>
      <c r="E201" s="41"/>
      <c r="F201" s="253" t="s">
        <v>716</v>
      </c>
      <c r="G201" s="41"/>
      <c r="H201" s="41"/>
      <c r="I201" s="249"/>
      <c r="J201" s="249"/>
      <c r="K201" s="41"/>
      <c r="L201" s="41"/>
      <c r="M201" s="45"/>
      <c r="N201" s="250"/>
      <c r="O201" s="251"/>
      <c r="P201" s="92"/>
      <c r="Q201" s="92"/>
      <c r="R201" s="92"/>
      <c r="S201" s="92"/>
      <c r="T201" s="92"/>
      <c r="U201" s="92"/>
      <c r="V201" s="92"/>
      <c r="W201" s="92"/>
      <c r="X201" s="93"/>
      <c r="Y201" s="39"/>
      <c r="Z201" s="39"/>
      <c r="AA201" s="39"/>
      <c r="AB201" s="39"/>
      <c r="AC201" s="39"/>
      <c r="AD201" s="39"/>
      <c r="AE201" s="39"/>
      <c r="AT201" s="18" t="s">
        <v>194</v>
      </c>
      <c r="AU201" s="18" t="s">
        <v>84</v>
      </c>
    </row>
    <row r="202" s="13" customFormat="1">
      <c r="A202" s="13"/>
      <c r="B202" s="254"/>
      <c r="C202" s="255"/>
      <c r="D202" s="247" t="s">
        <v>196</v>
      </c>
      <c r="E202" s="256" t="s">
        <v>1</v>
      </c>
      <c r="F202" s="257" t="s">
        <v>717</v>
      </c>
      <c r="G202" s="255"/>
      <c r="H202" s="258">
        <v>195.12000000000001</v>
      </c>
      <c r="I202" s="259"/>
      <c r="J202" s="259"/>
      <c r="K202" s="255"/>
      <c r="L202" s="255"/>
      <c r="M202" s="260"/>
      <c r="N202" s="261"/>
      <c r="O202" s="262"/>
      <c r="P202" s="262"/>
      <c r="Q202" s="262"/>
      <c r="R202" s="262"/>
      <c r="S202" s="262"/>
      <c r="T202" s="262"/>
      <c r="U202" s="262"/>
      <c r="V202" s="262"/>
      <c r="W202" s="262"/>
      <c r="X202" s="263"/>
      <c r="Y202" s="13"/>
      <c r="Z202" s="13"/>
      <c r="AA202" s="13"/>
      <c r="AB202" s="13"/>
      <c r="AC202" s="13"/>
      <c r="AD202" s="13"/>
      <c r="AE202" s="13"/>
      <c r="AT202" s="264" t="s">
        <v>196</v>
      </c>
      <c r="AU202" s="264" t="s">
        <v>84</v>
      </c>
      <c r="AV202" s="13" t="s">
        <v>84</v>
      </c>
      <c r="AW202" s="13" t="s">
        <v>5</v>
      </c>
      <c r="AX202" s="13" t="s">
        <v>75</v>
      </c>
      <c r="AY202" s="264" t="s">
        <v>182</v>
      </c>
    </row>
    <row r="203" s="15" customFormat="1">
      <c r="A203" s="15"/>
      <c r="B203" s="275"/>
      <c r="C203" s="276"/>
      <c r="D203" s="247" t="s">
        <v>196</v>
      </c>
      <c r="E203" s="277" t="s">
        <v>1</v>
      </c>
      <c r="F203" s="278" t="s">
        <v>208</v>
      </c>
      <c r="G203" s="276"/>
      <c r="H203" s="279">
        <v>195.12000000000001</v>
      </c>
      <c r="I203" s="280"/>
      <c r="J203" s="280"/>
      <c r="K203" s="276"/>
      <c r="L203" s="276"/>
      <c r="M203" s="281"/>
      <c r="N203" s="282"/>
      <c r="O203" s="283"/>
      <c r="P203" s="283"/>
      <c r="Q203" s="283"/>
      <c r="R203" s="283"/>
      <c r="S203" s="283"/>
      <c r="T203" s="283"/>
      <c r="U203" s="283"/>
      <c r="V203" s="283"/>
      <c r="W203" s="283"/>
      <c r="X203" s="284"/>
      <c r="Y203" s="15"/>
      <c r="Z203" s="15"/>
      <c r="AA203" s="15"/>
      <c r="AB203" s="15"/>
      <c r="AC203" s="15"/>
      <c r="AD203" s="15"/>
      <c r="AE203" s="15"/>
      <c r="AT203" s="285" t="s">
        <v>196</v>
      </c>
      <c r="AU203" s="285" t="s">
        <v>84</v>
      </c>
      <c r="AV203" s="15" t="s">
        <v>190</v>
      </c>
      <c r="AW203" s="15" t="s">
        <v>5</v>
      </c>
      <c r="AX203" s="15" t="s">
        <v>82</v>
      </c>
      <c r="AY203" s="285" t="s">
        <v>182</v>
      </c>
    </row>
    <row r="204" s="2" customFormat="1" ht="37.8" customHeight="1">
      <c r="A204" s="39"/>
      <c r="B204" s="40"/>
      <c r="C204" s="233" t="s">
        <v>259</v>
      </c>
      <c r="D204" s="233" t="s">
        <v>185</v>
      </c>
      <c r="E204" s="234" t="s">
        <v>718</v>
      </c>
      <c r="F204" s="235" t="s">
        <v>719</v>
      </c>
      <c r="G204" s="236" t="s">
        <v>664</v>
      </c>
      <c r="H204" s="237">
        <v>15.019</v>
      </c>
      <c r="I204" s="238"/>
      <c r="J204" s="238"/>
      <c r="K204" s="239">
        <f>ROUND(P204*H204,2)</f>
        <v>0</v>
      </c>
      <c r="L204" s="235" t="s">
        <v>189</v>
      </c>
      <c r="M204" s="45"/>
      <c r="N204" s="240" t="s">
        <v>1</v>
      </c>
      <c r="O204" s="241" t="s">
        <v>38</v>
      </c>
      <c r="P204" s="242">
        <f>I204+J204</f>
        <v>0</v>
      </c>
      <c r="Q204" s="242">
        <f>ROUND(I204*H204,2)</f>
        <v>0</v>
      </c>
      <c r="R204" s="242">
        <f>ROUND(J204*H204,2)</f>
        <v>0</v>
      </c>
      <c r="S204" s="92"/>
      <c r="T204" s="243">
        <f>S204*H204</f>
        <v>0</v>
      </c>
      <c r="U204" s="243">
        <v>0</v>
      </c>
      <c r="V204" s="243">
        <f>U204*H204</f>
        <v>0</v>
      </c>
      <c r="W204" s="243">
        <v>0</v>
      </c>
      <c r="X204" s="244">
        <f>W204*H204</f>
        <v>0</v>
      </c>
      <c r="Y204" s="39"/>
      <c r="Z204" s="39"/>
      <c r="AA204" s="39"/>
      <c r="AB204" s="39"/>
      <c r="AC204" s="39"/>
      <c r="AD204" s="39"/>
      <c r="AE204" s="39"/>
      <c r="AR204" s="245" t="s">
        <v>190</v>
      </c>
      <c r="AT204" s="245" t="s">
        <v>185</v>
      </c>
      <c r="AU204" s="245" t="s">
        <v>84</v>
      </c>
      <c r="AY204" s="18" t="s">
        <v>182</v>
      </c>
      <c r="BE204" s="246">
        <f>IF(O204="základní",K204,0)</f>
        <v>0</v>
      </c>
      <c r="BF204" s="246">
        <f>IF(O204="snížená",K204,0)</f>
        <v>0</v>
      </c>
      <c r="BG204" s="246">
        <f>IF(O204="zákl. přenesená",K204,0)</f>
        <v>0</v>
      </c>
      <c r="BH204" s="246">
        <f>IF(O204="sníž. přenesená",K204,0)</f>
        <v>0</v>
      </c>
      <c r="BI204" s="246">
        <f>IF(O204="nulová",K204,0)</f>
        <v>0</v>
      </c>
      <c r="BJ204" s="18" t="s">
        <v>82</v>
      </c>
      <c r="BK204" s="246">
        <f>ROUND(P204*H204,2)</f>
        <v>0</v>
      </c>
      <c r="BL204" s="18" t="s">
        <v>190</v>
      </c>
      <c r="BM204" s="245" t="s">
        <v>335</v>
      </c>
    </row>
    <row r="205" s="2" customFormat="1">
      <c r="A205" s="39"/>
      <c r="B205" s="40"/>
      <c r="C205" s="41"/>
      <c r="D205" s="247" t="s">
        <v>192</v>
      </c>
      <c r="E205" s="41"/>
      <c r="F205" s="248" t="s">
        <v>719</v>
      </c>
      <c r="G205" s="41"/>
      <c r="H205" s="41"/>
      <c r="I205" s="249"/>
      <c r="J205" s="249"/>
      <c r="K205" s="41"/>
      <c r="L205" s="41"/>
      <c r="M205" s="45"/>
      <c r="N205" s="250"/>
      <c r="O205" s="251"/>
      <c r="P205" s="92"/>
      <c r="Q205" s="92"/>
      <c r="R205" s="92"/>
      <c r="S205" s="92"/>
      <c r="T205" s="92"/>
      <c r="U205" s="92"/>
      <c r="V205" s="92"/>
      <c r="W205" s="92"/>
      <c r="X205" s="93"/>
      <c r="Y205" s="39"/>
      <c r="Z205" s="39"/>
      <c r="AA205" s="39"/>
      <c r="AB205" s="39"/>
      <c r="AC205" s="39"/>
      <c r="AD205" s="39"/>
      <c r="AE205" s="39"/>
      <c r="AT205" s="18" t="s">
        <v>192</v>
      </c>
      <c r="AU205" s="18" t="s">
        <v>84</v>
      </c>
    </row>
    <row r="206" s="2" customFormat="1">
      <c r="A206" s="39"/>
      <c r="B206" s="40"/>
      <c r="C206" s="41"/>
      <c r="D206" s="252" t="s">
        <v>194</v>
      </c>
      <c r="E206" s="41"/>
      <c r="F206" s="253" t="s">
        <v>720</v>
      </c>
      <c r="G206" s="41"/>
      <c r="H206" s="41"/>
      <c r="I206" s="249"/>
      <c r="J206" s="249"/>
      <c r="K206" s="41"/>
      <c r="L206" s="41"/>
      <c r="M206" s="45"/>
      <c r="N206" s="250"/>
      <c r="O206" s="251"/>
      <c r="P206" s="92"/>
      <c r="Q206" s="92"/>
      <c r="R206" s="92"/>
      <c r="S206" s="92"/>
      <c r="T206" s="92"/>
      <c r="U206" s="92"/>
      <c r="V206" s="92"/>
      <c r="W206" s="92"/>
      <c r="X206" s="93"/>
      <c r="Y206" s="39"/>
      <c r="Z206" s="39"/>
      <c r="AA206" s="39"/>
      <c r="AB206" s="39"/>
      <c r="AC206" s="39"/>
      <c r="AD206" s="39"/>
      <c r="AE206" s="39"/>
      <c r="AT206" s="18" t="s">
        <v>194</v>
      </c>
      <c r="AU206" s="18" t="s">
        <v>84</v>
      </c>
    </row>
    <row r="207" s="2" customFormat="1" ht="44.25" customHeight="1">
      <c r="A207" s="39"/>
      <c r="B207" s="40"/>
      <c r="C207" s="233" t="s">
        <v>267</v>
      </c>
      <c r="D207" s="233" t="s">
        <v>185</v>
      </c>
      <c r="E207" s="234" t="s">
        <v>721</v>
      </c>
      <c r="F207" s="235" t="s">
        <v>722</v>
      </c>
      <c r="G207" s="236" t="s">
        <v>243</v>
      </c>
      <c r="H207" s="237">
        <v>27.785</v>
      </c>
      <c r="I207" s="238"/>
      <c r="J207" s="238"/>
      <c r="K207" s="239">
        <f>ROUND(P207*H207,2)</f>
        <v>0</v>
      </c>
      <c r="L207" s="235" t="s">
        <v>189</v>
      </c>
      <c r="M207" s="45"/>
      <c r="N207" s="240" t="s">
        <v>1</v>
      </c>
      <c r="O207" s="241" t="s">
        <v>38</v>
      </c>
      <c r="P207" s="242">
        <f>I207+J207</f>
        <v>0</v>
      </c>
      <c r="Q207" s="242">
        <f>ROUND(I207*H207,2)</f>
        <v>0</v>
      </c>
      <c r="R207" s="242">
        <f>ROUND(J207*H207,2)</f>
        <v>0</v>
      </c>
      <c r="S207" s="92"/>
      <c r="T207" s="243">
        <f>S207*H207</f>
        <v>0</v>
      </c>
      <c r="U207" s="243">
        <v>0</v>
      </c>
      <c r="V207" s="243">
        <f>U207*H207</f>
        <v>0</v>
      </c>
      <c r="W207" s="243">
        <v>0</v>
      </c>
      <c r="X207" s="244">
        <f>W207*H207</f>
        <v>0</v>
      </c>
      <c r="Y207" s="39"/>
      <c r="Z207" s="39"/>
      <c r="AA207" s="39"/>
      <c r="AB207" s="39"/>
      <c r="AC207" s="39"/>
      <c r="AD207" s="39"/>
      <c r="AE207" s="39"/>
      <c r="AR207" s="245" t="s">
        <v>190</v>
      </c>
      <c r="AT207" s="245" t="s">
        <v>185</v>
      </c>
      <c r="AU207" s="245" t="s">
        <v>84</v>
      </c>
      <c r="AY207" s="18" t="s">
        <v>182</v>
      </c>
      <c r="BE207" s="246">
        <f>IF(O207="základní",K207,0)</f>
        <v>0</v>
      </c>
      <c r="BF207" s="246">
        <f>IF(O207="snížená",K207,0)</f>
        <v>0</v>
      </c>
      <c r="BG207" s="246">
        <f>IF(O207="zákl. přenesená",K207,0)</f>
        <v>0</v>
      </c>
      <c r="BH207" s="246">
        <f>IF(O207="sníž. přenesená",K207,0)</f>
        <v>0</v>
      </c>
      <c r="BI207" s="246">
        <f>IF(O207="nulová",K207,0)</f>
        <v>0</v>
      </c>
      <c r="BJ207" s="18" t="s">
        <v>82</v>
      </c>
      <c r="BK207" s="246">
        <f>ROUND(P207*H207,2)</f>
        <v>0</v>
      </c>
      <c r="BL207" s="18" t="s">
        <v>190</v>
      </c>
      <c r="BM207" s="245" t="s">
        <v>349</v>
      </c>
    </row>
    <row r="208" s="2" customFormat="1">
      <c r="A208" s="39"/>
      <c r="B208" s="40"/>
      <c r="C208" s="41"/>
      <c r="D208" s="247" t="s">
        <v>192</v>
      </c>
      <c r="E208" s="41"/>
      <c r="F208" s="248" t="s">
        <v>722</v>
      </c>
      <c r="G208" s="41"/>
      <c r="H208" s="41"/>
      <c r="I208" s="249"/>
      <c r="J208" s="249"/>
      <c r="K208" s="41"/>
      <c r="L208" s="41"/>
      <c r="M208" s="45"/>
      <c r="N208" s="250"/>
      <c r="O208" s="251"/>
      <c r="P208" s="92"/>
      <c r="Q208" s="92"/>
      <c r="R208" s="92"/>
      <c r="S208" s="92"/>
      <c r="T208" s="92"/>
      <c r="U208" s="92"/>
      <c r="V208" s="92"/>
      <c r="W208" s="92"/>
      <c r="X208" s="93"/>
      <c r="Y208" s="39"/>
      <c r="Z208" s="39"/>
      <c r="AA208" s="39"/>
      <c r="AB208" s="39"/>
      <c r="AC208" s="39"/>
      <c r="AD208" s="39"/>
      <c r="AE208" s="39"/>
      <c r="AT208" s="18" t="s">
        <v>192</v>
      </c>
      <c r="AU208" s="18" t="s">
        <v>84</v>
      </c>
    </row>
    <row r="209" s="2" customFormat="1">
      <c r="A209" s="39"/>
      <c r="B209" s="40"/>
      <c r="C209" s="41"/>
      <c r="D209" s="252" t="s">
        <v>194</v>
      </c>
      <c r="E209" s="41"/>
      <c r="F209" s="253" t="s">
        <v>723</v>
      </c>
      <c r="G209" s="41"/>
      <c r="H209" s="41"/>
      <c r="I209" s="249"/>
      <c r="J209" s="249"/>
      <c r="K209" s="41"/>
      <c r="L209" s="41"/>
      <c r="M209" s="45"/>
      <c r="N209" s="250"/>
      <c r="O209" s="251"/>
      <c r="P209" s="92"/>
      <c r="Q209" s="92"/>
      <c r="R209" s="92"/>
      <c r="S209" s="92"/>
      <c r="T209" s="92"/>
      <c r="U209" s="92"/>
      <c r="V209" s="92"/>
      <c r="W209" s="92"/>
      <c r="X209" s="93"/>
      <c r="Y209" s="39"/>
      <c r="Z209" s="39"/>
      <c r="AA209" s="39"/>
      <c r="AB209" s="39"/>
      <c r="AC209" s="39"/>
      <c r="AD209" s="39"/>
      <c r="AE209" s="39"/>
      <c r="AT209" s="18" t="s">
        <v>194</v>
      </c>
      <c r="AU209" s="18" t="s">
        <v>84</v>
      </c>
    </row>
    <row r="210" s="13" customFormat="1">
      <c r="A210" s="13"/>
      <c r="B210" s="254"/>
      <c r="C210" s="255"/>
      <c r="D210" s="247" t="s">
        <v>196</v>
      </c>
      <c r="E210" s="256" t="s">
        <v>1</v>
      </c>
      <c r="F210" s="257" t="s">
        <v>724</v>
      </c>
      <c r="G210" s="255"/>
      <c r="H210" s="258">
        <v>27.785</v>
      </c>
      <c r="I210" s="259"/>
      <c r="J210" s="259"/>
      <c r="K210" s="255"/>
      <c r="L210" s="255"/>
      <c r="M210" s="260"/>
      <c r="N210" s="261"/>
      <c r="O210" s="262"/>
      <c r="P210" s="262"/>
      <c r="Q210" s="262"/>
      <c r="R210" s="262"/>
      <c r="S210" s="262"/>
      <c r="T210" s="262"/>
      <c r="U210" s="262"/>
      <c r="V210" s="262"/>
      <c r="W210" s="262"/>
      <c r="X210" s="263"/>
      <c r="Y210" s="13"/>
      <c r="Z210" s="13"/>
      <c r="AA210" s="13"/>
      <c r="AB210" s="13"/>
      <c r="AC210" s="13"/>
      <c r="AD210" s="13"/>
      <c r="AE210" s="13"/>
      <c r="AT210" s="264" t="s">
        <v>196</v>
      </c>
      <c r="AU210" s="264" t="s">
        <v>84</v>
      </c>
      <c r="AV210" s="13" t="s">
        <v>84</v>
      </c>
      <c r="AW210" s="13" t="s">
        <v>5</v>
      </c>
      <c r="AX210" s="13" t="s">
        <v>75</v>
      </c>
      <c r="AY210" s="264" t="s">
        <v>182</v>
      </c>
    </row>
    <row r="211" s="15" customFormat="1">
      <c r="A211" s="15"/>
      <c r="B211" s="275"/>
      <c r="C211" s="276"/>
      <c r="D211" s="247" t="s">
        <v>196</v>
      </c>
      <c r="E211" s="277" t="s">
        <v>1</v>
      </c>
      <c r="F211" s="278" t="s">
        <v>208</v>
      </c>
      <c r="G211" s="276"/>
      <c r="H211" s="279">
        <v>27.785</v>
      </c>
      <c r="I211" s="280"/>
      <c r="J211" s="280"/>
      <c r="K211" s="276"/>
      <c r="L211" s="276"/>
      <c r="M211" s="281"/>
      <c r="N211" s="282"/>
      <c r="O211" s="283"/>
      <c r="P211" s="283"/>
      <c r="Q211" s="283"/>
      <c r="R211" s="283"/>
      <c r="S211" s="283"/>
      <c r="T211" s="283"/>
      <c r="U211" s="283"/>
      <c r="V211" s="283"/>
      <c r="W211" s="283"/>
      <c r="X211" s="284"/>
      <c r="Y211" s="15"/>
      <c r="Z211" s="15"/>
      <c r="AA211" s="15"/>
      <c r="AB211" s="15"/>
      <c r="AC211" s="15"/>
      <c r="AD211" s="15"/>
      <c r="AE211" s="15"/>
      <c r="AT211" s="285" t="s">
        <v>196</v>
      </c>
      <c r="AU211" s="285" t="s">
        <v>84</v>
      </c>
      <c r="AV211" s="15" t="s">
        <v>190</v>
      </c>
      <c r="AW211" s="15" t="s">
        <v>5</v>
      </c>
      <c r="AX211" s="15" t="s">
        <v>82</v>
      </c>
      <c r="AY211" s="285" t="s">
        <v>182</v>
      </c>
    </row>
    <row r="212" s="2" customFormat="1" ht="44.25" customHeight="1">
      <c r="A212" s="39"/>
      <c r="B212" s="40"/>
      <c r="C212" s="233" t="s">
        <v>277</v>
      </c>
      <c r="D212" s="233" t="s">
        <v>185</v>
      </c>
      <c r="E212" s="234" t="s">
        <v>725</v>
      </c>
      <c r="F212" s="235" t="s">
        <v>726</v>
      </c>
      <c r="G212" s="236" t="s">
        <v>243</v>
      </c>
      <c r="H212" s="237">
        <v>9.4350000000000005</v>
      </c>
      <c r="I212" s="238"/>
      <c r="J212" s="238"/>
      <c r="K212" s="239">
        <f>ROUND(P212*H212,2)</f>
        <v>0</v>
      </c>
      <c r="L212" s="235" t="s">
        <v>189</v>
      </c>
      <c r="M212" s="45"/>
      <c r="N212" s="240" t="s">
        <v>1</v>
      </c>
      <c r="O212" s="241" t="s">
        <v>38</v>
      </c>
      <c r="P212" s="242">
        <f>I212+J212</f>
        <v>0</v>
      </c>
      <c r="Q212" s="242">
        <f>ROUND(I212*H212,2)</f>
        <v>0</v>
      </c>
      <c r="R212" s="242">
        <f>ROUND(J212*H212,2)</f>
        <v>0</v>
      </c>
      <c r="S212" s="92"/>
      <c r="T212" s="243">
        <f>S212*H212</f>
        <v>0</v>
      </c>
      <c r="U212" s="243">
        <v>0</v>
      </c>
      <c r="V212" s="243">
        <f>U212*H212</f>
        <v>0</v>
      </c>
      <c r="W212" s="243">
        <v>0</v>
      </c>
      <c r="X212" s="244">
        <f>W212*H212</f>
        <v>0</v>
      </c>
      <c r="Y212" s="39"/>
      <c r="Z212" s="39"/>
      <c r="AA212" s="39"/>
      <c r="AB212" s="39"/>
      <c r="AC212" s="39"/>
      <c r="AD212" s="39"/>
      <c r="AE212" s="39"/>
      <c r="AR212" s="245" t="s">
        <v>190</v>
      </c>
      <c r="AT212" s="245" t="s">
        <v>185</v>
      </c>
      <c r="AU212" s="245" t="s">
        <v>84</v>
      </c>
      <c r="AY212" s="18" t="s">
        <v>182</v>
      </c>
      <c r="BE212" s="246">
        <f>IF(O212="základní",K212,0)</f>
        <v>0</v>
      </c>
      <c r="BF212" s="246">
        <f>IF(O212="snížená",K212,0)</f>
        <v>0</v>
      </c>
      <c r="BG212" s="246">
        <f>IF(O212="zákl. přenesená",K212,0)</f>
        <v>0</v>
      </c>
      <c r="BH212" s="246">
        <f>IF(O212="sníž. přenesená",K212,0)</f>
        <v>0</v>
      </c>
      <c r="BI212" s="246">
        <f>IF(O212="nulová",K212,0)</f>
        <v>0</v>
      </c>
      <c r="BJ212" s="18" t="s">
        <v>82</v>
      </c>
      <c r="BK212" s="246">
        <f>ROUND(P212*H212,2)</f>
        <v>0</v>
      </c>
      <c r="BL212" s="18" t="s">
        <v>190</v>
      </c>
      <c r="BM212" s="245" t="s">
        <v>361</v>
      </c>
    </row>
    <row r="213" s="2" customFormat="1">
      <c r="A213" s="39"/>
      <c r="B213" s="40"/>
      <c r="C213" s="41"/>
      <c r="D213" s="247" t="s">
        <v>192</v>
      </c>
      <c r="E213" s="41"/>
      <c r="F213" s="248" t="s">
        <v>726</v>
      </c>
      <c r="G213" s="41"/>
      <c r="H213" s="41"/>
      <c r="I213" s="249"/>
      <c r="J213" s="249"/>
      <c r="K213" s="41"/>
      <c r="L213" s="41"/>
      <c r="M213" s="45"/>
      <c r="N213" s="250"/>
      <c r="O213" s="251"/>
      <c r="P213" s="92"/>
      <c r="Q213" s="92"/>
      <c r="R213" s="92"/>
      <c r="S213" s="92"/>
      <c r="T213" s="92"/>
      <c r="U213" s="92"/>
      <c r="V213" s="92"/>
      <c r="W213" s="92"/>
      <c r="X213" s="93"/>
      <c r="Y213" s="39"/>
      <c r="Z213" s="39"/>
      <c r="AA213" s="39"/>
      <c r="AB213" s="39"/>
      <c r="AC213" s="39"/>
      <c r="AD213" s="39"/>
      <c r="AE213" s="39"/>
      <c r="AT213" s="18" t="s">
        <v>192</v>
      </c>
      <c r="AU213" s="18" t="s">
        <v>84</v>
      </c>
    </row>
    <row r="214" s="2" customFormat="1">
      <c r="A214" s="39"/>
      <c r="B214" s="40"/>
      <c r="C214" s="41"/>
      <c r="D214" s="252" t="s">
        <v>194</v>
      </c>
      <c r="E214" s="41"/>
      <c r="F214" s="253" t="s">
        <v>727</v>
      </c>
      <c r="G214" s="41"/>
      <c r="H214" s="41"/>
      <c r="I214" s="249"/>
      <c r="J214" s="249"/>
      <c r="K214" s="41"/>
      <c r="L214" s="41"/>
      <c r="M214" s="45"/>
      <c r="N214" s="250"/>
      <c r="O214" s="251"/>
      <c r="P214" s="92"/>
      <c r="Q214" s="92"/>
      <c r="R214" s="92"/>
      <c r="S214" s="92"/>
      <c r="T214" s="92"/>
      <c r="U214" s="92"/>
      <c r="V214" s="92"/>
      <c r="W214" s="92"/>
      <c r="X214" s="93"/>
      <c r="Y214" s="39"/>
      <c r="Z214" s="39"/>
      <c r="AA214" s="39"/>
      <c r="AB214" s="39"/>
      <c r="AC214" s="39"/>
      <c r="AD214" s="39"/>
      <c r="AE214" s="39"/>
      <c r="AT214" s="18" t="s">
        <v>194</v>
      </c>
      <c r="AU214" s="18" t="s">
        <v>84</v>
      </c>
    </row>
    <row r="215" s="13" customFormat="1">
      <c r="A215" s="13"/>
      <c r="B215" s="254"/>
      <c r="C215" s="255"/>
      <c r="D215" s="247" t="s">
        <v>196</v>
      </c>
      <c r="E215" s="256" t="s">
        <v>1</v>
      </c>
      <c r="F215" s="257" t="s">
        <v>728</v>
      </c>
      <c r="G215" s="255"/>
      <c r="H215" s="258">
        <v>9.4350000000000005</v>
      </c>
      <c r="I215" s="259"/>
      <c r="J215" s="259"/>
      <c r="K215" s="255"/>
      <c r="L215" s="255"/>
      <c r="M215" s="260"/>
      <c r="N215" s="261"/>
      <c r="O215" s="262"/>
      <c r="P215" s="262"/>
      <c r="Q215" s="262"/>
      <c r="R215" s="262"/>
      <c r="S215" s="262"/>
      <c r="T215" s="262"/>
      <c r="U215" s="262"/>
      <c r="V215" s="262"/>
      <c r="W215" s="262"/>
      <c r="X215" s="263"/>
      <c r="Y215" s="13"/>
      <c r="Z215" s="13"/>
      <c r="AA215" s="13"/>
      <c r="AB215" s="13"/>
      <c r="AC215" s="13"/>
      <c r="AD215" s="13"/>
      <c r="AE215" s="13"/>
      <c r="AT215" s="264" t="s">
        <v>196</v>
      </c>
      <c r="AU215" s="264" t="s">
        <v>84</v>
      </c>
      <c r="AV215" s="13" t="s">
        <v>84</v>
      </c>
      <c r="AW215" s="13" t="s">
        <v>5</v>
      </c>
      <c r="AX215" s="13" t="s">
        <v>75</v>
      </c>
      <c r="AY215" s="264" t="s">
        <v>182</v>
      </c>
    </row>
    <row r="216" s="15" customFormat="1">
      <c r="A216" s="15"/>
      <c r="B216" s="275"/>
      <c r="C216" s="276"/>
      <c r="D216" s="247" t="s">
        <v>196</v>
      </c>
      <c r="E216" s="277" t="s">
        <v>1</v>
      </c>
      <c r="F216" s="278" t="s">
        <v>208</v>
      </c>
      <c r="G216" s="276"/>
      <c r="H216" s="279">
        <v>9.4350000000000005</v>
      </c>
      <c r="I216" s="280"/>
      <c r="J216" s="280"/>
      <c r="K216" s="276"/>
      <c r="L216" s="276"/>
      <c r="M216" s="281"/>
      <c r="N216" s="282"/>
      <c r="O216" s="283"/>
      <c r="P216" s="283"/>
      <c r="Q216" s="283"/>
      <c r="R216" s="283"/>
      <c r="S216" s="283"/>
      <c r="T216" s="283"/>
      <c r="U216" s="283"/>
      <c r="V216" s="283"/>
      <c r="W216" s="283"/>
      <c r="X216" s="284"/>
      <c r="Y216" s="15"/>
      <c r="Z216" s="15"/>
      <c r="AA216" s="15"/>
      <c r="AB216" s="15"/>
      <c r="AC216" s="15"/>
      <c r="AD216" s="15"/>
      <c r="AE216" s="15"/>
      <c r="AT216" s="285" t="s">
        <v>196</v>
      </c>
      <c r="AU216" s="285" t="s">
        <v>84</v>
      </c>
      <c r="AV216" s="15" t="s">
        <v>190</v>
      </c>
      <c r="AW216" s="15" t="s">
        <v>5</v>
      </c>
      <c r="AX216" s="15" t="s">
        <v>82</v>
      </c>
      <c r="AY216" s="285" t="s">
        <v>182</v>
      </c>
    </row>
    <row r="217" s="2" customFormat="1" ht="44.25" customHeight="1">
      <c r="A217" s="39"/>
      <c r="B217" s="40"/>
      <c r="C217" s="233" t="s">
        <v>284</v>
      </c>
      <c r="D217" s="233" t="s">
        <v>185</v>
      </c>
      <c r="E217" s="234" t="s">
        <v>729</v>
      </c>
      <c r="F217" s="235" t="s">
        <v>730</v>
      </c>
      <c r="G217" s="236" t="s">
        <v>664</v>
      </c>
      <c r="H217" s="237">
        <v>172.26599999999999</v>
      </c>
      <c r="I217" s="238"/>
      <c r="J217" s="238"/>
      <c r="K217" s="239">
        <f>ROUND(P217*H217,2)</f>
        <v>0</v>
      </c>
      <c r="L217" s="235" t="s">
        <v>189</v>
      </c>
      <c r="M217" s="45"/>
      <c r="N217" s="240" t="s">
        <v>1</v>
      </c>
      <c r="O217" s="241" t="s">
        <v>38</v>
      </c>
      <c r="P217" s="242">
        <f>I217+J217</f>
        <v>0</v>
      </c>
      <c r="Q217" s="242">
        <f>ROUND(I217*H217,2)</f>
        <v>0</v>
      </c>
      <c r="R217" s="242">
        <f>ROUND(J217*H217,2)</f>
        <v>0</v>
      </c>
      <c r="S217" s="92"/>
      <c r="T217" s="243">
        <f>S217*H217</f>
        <v>0</v>
      </c>
      <c r="U217" s="243">
        <v>0</v>
      </c>
      <c r="V217" s="243">
        <f>U217*H217</f>
        <v>0</v>
      </c>
      <c r="W217" s="243">
        <v>0</v>
      </c>
      <c r="X217" s="244">
        <f>W217*H217</f>
        <v>0</v>
      </c>
      <c r="Y217" s="39"/>
      <c r="Z217" s="39"/>
      <c r="AA217" s="39"/>
      <c r="AB217" s="39"/>
      <c r="AC217" s="39"/>
      <c r="AD217" s="39"/>
      <c r="AE217" s="39"/>
      <c r="AR217" s="245" t="s">
        <v>190</v>
      </c>
      <c r="AT217" s="245" t="s">
        <v>185</v>
      </c>
      <c r="AU217" s="245" t="s">
        <v>84</v>
      </c>
      <c r="AY217" s="18" t="s">
        <v>182</v>
      </c>
      <c r="BE217" s="246">
        <f>IF(O217="základní",K217,0)</f>
        <v>0</v>
      </c>
      <c r="BF217" s="246">
        <f>IF(O217="snížená",K217,0)</f>
        <v>0</v>
      </c>
      <c r="BG217" s="246">
        <f>IF(O217="zákl. přenesená",K217,0)</f>
        <v>0</v>
      </c>
      <c r="BH217" s="246">
        <f>IF(O217="sníž. přenesená",K217,0)</f>
        <v>0</v>
      </c>
      <c r="BI217" s="246">
        <f>IF(O217="nulová",K217,0)</f>
        <v>0</v>
      </c>
      <c r="BJ217" s="18" t="s">
        <v>82</v>
      </c>
      <c r="BK217" s="246">
        <f>ROUND(P217*H217,2)</f>
        <v>0</v>
      </c>
      <c r="BL217" s="18" t="s">
        <v>190</v>
      </c>
      <c r="BM217" s="245" t="s">
        <v>374</v>
      </c>
    </row>
    <row r="218" s="2" customFormat="1">
      <c r="A218" s="39"/>
      <c r="B218" s="40"/>
      <c r="C218" s="41"/>
      <c r="D218" s="247" t="s">
        <v>192</v>
      </c>
      <c r="E218" s="41"/>
      <c r="F218" s="248" t="s">
        <v>730</v>
      </c>
      <c r="G218" s="41"/>
      <c r="H218" s="41"/>
      <c r="I218" s="249"/>
      <c r="J218" s="249"/>
      <c r="K218" s="41"/>
      <c r="L218" s="41"/>
      <c r="M218" s="45"/>
      <c r="N218" s="250"/>
      <c r="O218" s="251"/>
      <c r="P218" s="92"/>
      <c r="Q218" s="92"/>
      <c r="R218" s="92"/>
      <c r="S218" s="92"/>
      <c r="T218" s="92"/>
      <c r="U218" s="92"/>
      <c r="V218" s="92"/>
      <c r="W218" s="92"/>
      <c r="X218" s="93"/>
      <c r="Y218" s="39"/>
      <c r="Z218" s="39"/>
      <c r="AA218" s="39"/>
      <c r="AB218" s="39"/>
      <c r="AC218" s="39"/>
      <c r="AD218" s="39"/>
      <c r="AE218" s="39"/>
      <c r="AT218" s="18" t="s">
        <v>192</v>
      </c>
      <c r="AU218" s="18" t="s">
        <v>84</v>
      </c>
    </row>
    <row r="219" s="2" customFormat="1">
      <c r="A219" s="39"/>
      <c r="B219" s="40"/>
      <c r="C219" s="41"/>
      <c r="D219" s="252" t="s">
        <v>194</v>
      </c>
      <c r="E219" s="41"/>
      <c r="F219" s="253" t="s">
        <v>731</v>
      </c>
      <c r="G219" s="41"/>
      <c r="H219" s="41"/>
      <c r="I219" s="249"/>
      <c r="J219" s="249"/>
      <c r="K219" s="41"/>
      <c r="L219" s="41"/>
      <c r="M219" s="45"/>
      <c r="N219" s="250"/>
      <c r="O219" s="251"/>
      <c r="P219" s="92"/>
      <c r="Q219" s="92"/>
      <c r="R219" s="92"/>
      <c r="S219" s="92"/>
      <c r="T219" s="92"/>
      <c r="U219" s="92"/>
      <c r="V219" s="92"/>
      <c r="W219" s="92"/>
      <c r="X219" s="93"/>
      <c r="Y219" s="39"/>
      <c r="Z219" s="39"/>
      <c r="AA219" s="39"/>
      <c r="AB219" s="39"/>
      <c r="AC219" s="39"/>
      <c r="AD219" s="39"/>
      <c r="AE219" s="39"/>
      <c r="AT219" s="18" t="s">
        <v>194</v>
      </c>
      <c r="AU219" s="18" t="s">
        <v>84</v>
      </c>
    </row>
    <row r="220" s="14" customFormat="1">
      <c r="A220" s="14"/>
      <c r="B220" s="265"/>
      <c r="C220" s="266"/>
      <c r="D220" s="247" t="s">
        <v>196</v>
      </c>
      <c r="E220" s="267" t="s">
        <v>1</v>
      </c>
      <c r="F220" s="268" t="s">
        <v>732</v>
      </c>
      <c r="G220" s="266"/>
      <c r="H220" s="267" t="s">
        <v>1</v>
      </c>
      <c r="I220" s="269"/>
      <c r="J220" s="269"/>
      <c r="K220" s="266"/>
      <c r="L220" s="266"/>
      <c r="M220" s="270"/>
      <c r="N220" s="271"/>
      <c r="O220" s="272"/>
      <c r="P220" s="272"/>
      <c r="Q220" s="272"/>
      <c r="R220" s="272"/>
      <c r="S220" s="272"/>
      <c r="T220" s="272"/>
      <c r="U220" s="272"/>
      <c r="V220" s="272"/>
      <c r="W220" s="272"/>
      <c r="X220" s="273"/>
      <c r="Y220" s="14"/>
      <c r="Z220" s="14"/>
      <c r="AA220" s="14"/>
      <c r="AB220" s="14"/>
      <c r="AC220" s="14"/>
      <c r="AD220" s="14"/>
      <c r="AE220" s="14"/>
      <c r="AT220" s="274" t="s">
        <v>196</v>
      </c>
      <c r="AU220" s="274" t="s">
        <v>84</v>
      </c>
      <c r="AV220" s="14" t="s">
        <v>82</v>
      </c>
      <c r="AW220" s="14" t="s">
        <v>5</v>
      </c>
      <c r="AX220" s="14" t="s">
        <v>75</v>
      </c>
      <c r="AY220" s="274" t="s">
        <v>182</v>
      </c>
    </row>
    <row r="221" s="13" customFormat="1">
      <c r="A221" s="13"/>
      <c r="B221" s="254"/>
      <c r="C221" s="255"/>
      <c r="D221" s="247" t="s">
        <v>196</v>
      </c>
      <c r="E221" s="256" t="s">
        <v>1</v>
      </c>
      <c r="F221" s="257" t="s">
        <v>667</v>
      </c>
      <c r="G221" s="255"/>
      <c r="H221" s="258">
        <v>21.449999999999999</v>
      </c>
      <c r="I221" s="259"/>
      <c r="J221" s="259"/>
      <c r="K221" s="255"/>
      <c r="L221" s="255"/>
      <c r="M221" s="260"/>
      <c r="N221" s="261"/>
      <c r="O221" s="262"/>
      <c r="P221" s="262"/>
      <c r="Q221" s="262"/>
      <c r="R221" s="262"/>
      <c r="S221" s="262"/>
      <c r="T221" s="262"/>
      <c r="U221" s="262"/>
      <c r="V221" s="262"/>
      <c r="W221" s="262"/>
      <c r="X221" s="263"/>
      <c r="Y221" s="13"/>
      <c r="Z221" s="13"/>
      <c r="AA221" s="13"/>
      <c r="AB221" s="13"/>
      <c r="AC221" s="13"/>
      <c r="AD221" s="13"/>
      <c r="AE221" s="13"/>
      <c r="AT221" s="264" t="s">
        <v>196</v>
      </c>
      <c r="AU221" s="264" t="s">
        <v>84</v>
      </c>
      <c r="AV221" s="13" t="s">
        <v>84</v>
      </c>
      <c r="AW221" s="13" t="s">
        <v>5</v>
      </c>
      <c r="AX221" s="13" t="s">
        <v>75</v>
      </c>
      <c r="AY221" s="264" t="s">
        <v>182</v>
      </c>
    </row>
    <row r="222" s="13" customFormat="1">
      <c r="A222" s="13"/>
      <c r="B222" s="254"/>
      <c r="C222" s="255"/>
      <c r="D222" s="247" t="s">
        <v>196</v>
      </c>
      <c r="E222" s="256" t="s">
        <v>1</v>
      </c>
      <c r="F222" s="257" t="s">
        <v>668</v>
      </c>
      <c r="G222" s="255"/>
      <c r="H222" s="258">
        <v>9.048</v>
      </c>
      <c r="I222" s="259"/>
      <c r="J222" s="259"/>
      <c r="K222" s="255"/>
      <c r="L222" s="255"/>
      <c r="M222" s="260"/>
      <c r="N222" s="261"/>
      <c r="O222" s="262"/>
      <c r="P222" s="262"/>
      <c r="Q222" s="262"/>
      <c r="R222" s="262"/>
      <c r="S222" s="262"/>
      <c r="T222" s="262"/>
      <c r="U222" s="262"/>
      <c r="V222" s="262"/>
      <c r="W222" s="262"/>
      <c r="X222" s="263"/>
      <c r="Y222" s="13"/>
      <c r="Z222" s="13"/>
      <c r="AA222" s="13"/>
      <c r="AB222" s="13"/>
      <c r="AC222" s="13"/>
      <c r="AD222" s="13"/>
      <c r="AE222" s="13"/>
      <c r="AT222" s="264" t="s">
        <v>196</v>
      </c>
      <c r="AU222" s="264" t="s">
        <v>84</v>
      </c>
      <c r="AV222" s="13" t="s">
        <v>84</v>
      </c>
      <c r="AW222" s="13" t="s">
        <v>5</v>
      </c>
      <c r="AX222" s="13" t="s">
        <v>75</v>
      </c>
      <c r="AY222" s="264" t="s">
        <v>182</v>
      </c>
    </row>
    <row r="223" s="13" customFormat="1">
      <c r="A223" s="13"/>
      <c r="B223" s="254"/>
      <c r="C223" s="255"/>
      <c r="D223" s="247" t="s">
        <v>196</v>
      </c>
      <c r="E223" s="256" t="s">
        <v>1</v>
      </c>
      <c r="F223" s="257" t="s">
        <v>669</v>
      </c>
      <c r="G223" s="255"/>
      <c r="H223" s="258">
        <v>10.335000000000001</v>
      </c>
      <c r="I223" s="259"/>
      <c r="J223" s="259"/>
      <c r="K223" s="255"/>
      <c r="L223" s="255"/>
      <c r="M223" s="260"/>
      <c r="N223" s="261"/>
      <c r="O223" s="262"/>
      <c r="P223" s="262"/>
      <c r="Q223" s="262"/>
      <c r="R223" s="262"/>
      <c r="S223" s="262"/>
      <c r="T223" s="262"/>
      <c r="U223" s="262"/>
      <c r="V223" s="262"/>
      <c r="W223" s="262"/>
      <c r="X223" s="263"/>
      <c r="Y223" s="13"/>
      <c r="Z223" s="13"/>
      <c r="AA223" s="13"/>
      <c r="AB223" s="13"/>
      <c r="AC223" s="13"/>
      <c r="AD223" s="13"/>
      <c r="AE223" s="13"/>
      <c r="AT223" s="264" t="s">
        <v>196</v>
      </c>
      <c r="AU223" s="264" t="s">
        <v>84</v>
      </c>
      <c r="AV223" s="13" t="s">
        <v>84</v>
      </c>
      <c r="AW223" s="13" t="s">
        <v>5</v>
      </c>
      <c r="AX223" s="13" t="s">
        <v>75</v>
      </c>
      <c r="AY223" s="264" t="s">
        <v>182</v>
      </c>
    </row>
    <row r="224" s="13" customFormat="1">
      <c r="A224" s="13"/>
      <c r="B224" s="254"/>
      <c r="C224" s="255"/>
      <c r="D224" s="247" t="s">
        <v>196</v>
      </c>
      <c r="E224" s="256" t="s">
        <v>1</v>
      </c>
      <c r="F224" s="257" t="s">
        <v>670</v>
      </c>
      <c r="G224" s="255"/>
      <c r="H224" s="258">
        <v>29.827000000000002</v>
      </c>
      <c r="I224" s="259"/>
      <c r="J224" s="259"/>
      <c r="K224" s="255"/>
      <c r="L224" s="255"/>
      <c r="M224" s="260"/>
      <c r="N224" s="261"/>
      <c r="O224" s="262"/>
      <c r="P224" s="262"/>
      <c r="Q224" s="262"/>
      <c r="R224" s="262"/>
      <c r="S224" s="262"/>
      <c r="T224" s="262"/>
      <c r="U224" s="262"/>
      <c r="V224" s="262"/>
      <c r="W224" s="262"/>
      <c r="X224" s="263"/>
      <c r="Y224" s="13"/>
      <c r="Z224" s="13"/>
      <c r="AA224" s="13"/>
      <c r="AB224" s="13"/>
      <c r="AC224" s="13"/>
      <c r="AD224" s="13"/>
      <c r="AE224" s="13"/>
      <c r="AT224" s="264" t="s">
        <v>196</v>
      </c>
      <c r="AU224" s="264" t="s">
        <v>84</v>
      </c>
      <c r="AV224" s="13" t="s">
        <v>84</v>
      </c>
      <c r="AW224" s="13" t="s">
        <v>5</v>
      </c>
      <c r="AX224" s="13" t="s">
        <v>75</v>
      </c>
      <c r="AY224" s="264" t="s">
        <v>182</v>
      </c>
    </row>
    <row r="225" s="13" customFormat="1">
      <c r="A225" s="13"/>
      <c r="B225" s="254"/>
      <c r="C225" s="255"/>
      <c r="D225" s="247" t="s">
        <v>196</v>
      </c>
      <c r="E225" s="256" t="s">
        <v>1</v>
      </c>
      <c r="F225" s="257" t="s">
        <v>671</v>
      </c>
      <c r="G225" s="255"/>
      <c r="H225" s="258">
        <v>3.0950000000000002</v>
      </c>
      <c r="I225" s="259"/>
      <c r="J225" s="259"/>
      <c r="K225" s="255"/>
      <c r="L225" s="255"/>
      <c r="M225" s="260"/>
      <c r="N225" s="261"/>
      <c r="O225" s="262"/>
      <c r="P225" s="262"/>
      <c r="Q225" s="262"/>
      <c r="R225" s="262"/>
      <c r="S225" s="262"/>
      <c r="T225" s="262"/>
      <c r="U225" s="262"/>
      <c r="V225" s="262"/>
      <c r="W225" s="262"/>
      <c r="X225" s="263"/>
      <c r="Y225" s="13"/>
      <c r="Z225" s="13"/>
      <c r="AA225" s="13"/>
      <c r="AB225" s="13"/>
      <c r="AC225" s="13"/>
      <c r="AD225" s="13"/>
      <c r="AE225" s="13"/>
      <c r="AT225" s="264" t="s">
        <v>196</v>
      </c>
      <c r="AU225" s="264" t="s">
        <v>84</v>
      </c>
      <c r="AV225" s="13" t="s">
        <v>84</v>
      </c>
      <c r="AW225" s="13" t="s">
        <v>5</v>
      </c>
      <c r="AX225" s="13" t="s">
        <v>75</v>
      </c>
      <c r="AY225" s="264" t="s">
        <v>182</v>
      </c>
    </row>
    <row r="226" s="13" customFormat="1">
      <c r="A226" s="13"/>
      <c r="B226" s="254"/>
      <c r="C226" s="255"/>
      <c r="D226" s="247" t="s">
        <v>196</v>
      </c>
      <c r="E226" s="256" t="s">
        <v>1</v>
      </c>
      <c r="F226" s="257" t="s">
        <v>733</v>
      </c>
      <c r="G226" s="255"/>
      <c r="H226" s="258">
        <v>29.094000000000001</v>
      </c>
      <c r="I226" s="259"/>
      <c r="J226" s="259"/>
      <c r="K226" s="255"/>
      <c r="L226" s="255"/>
      <c r="M226" s="260"/>
      <c r="N226" s="261"/>
      <c r="O226" s="262"/>
      <c r="P226" s="262"/>
      <c r="Q226" s="262"/>
      <c r="R226" s="262"/>
      <c r="S226" s="262"/>
      <c r="T226" s="262"/>
      <c r="U226" s="262"/>
      <c r="V226" s="262"/>
      <c r="W226" s="262"/>
      <c r="X226" s="263"/>
      <c r="Y226" s="13"/>
      <c r="Z226" s="13"/>
      <c r="AA226" s="13"/>
      <c r="AB226" s="13"/>
      <c r="AC226" s="13"/>
      <c r="AD226" s="13"/>
      <c r="AE226" s="13"/>
      <c r="AT226" s="264" t="s">
        <v>196</v>
      </c>
      <c r="AU226" s="264" t="s">
        <v>84</v>
      </c>
      <c r="AV226" s="13" t="s">
        <v>84</v>
      </c>
      <c r="AW226" s="13" t="s">
        <v>5</v>
      </c>
      <c r="AX226" s="13" t="s">
        <v>75</v>
      </c>
      <c r="AY226" s="264" t="s">
        <v>182</v>
      </c>
    </row>
    <row r="227" s="13" customFormat="1">
      <c r="A227" s="13"/>
      <c r="B227" s="254"/>
      <c r="C227" s="255"/>
      <c r="D227" s="247" t="s">
        <v>196</v>
      </c>
      <c r="E227" s="256" t="s">
        <v>1</v>
      </c>
      <c r="F227" s="257" t="s">
        <v>734</v>
      </c>
      <c r="G227" s="255"/>
      <c r="H227" s="258">
        <v>41.301000000000002</v>
      </c>
      <c r="I227" s="259"/>
      <c r="J227" s="259"/>
      <c r="K227" s="255"/>
      <c r="L227" s="255"/>
      <c r="M227" s="260"/>
      <c r="N227" s="261"/>
      <c r="O227" s="262"/>
      <c r="P227" s="262"/>
      <c r="Q227" s="262"/>
      <c r="R227" s="262"/>
      <c r="S227" s="262"/>
      <c r="T227" s="262"/>
      <c r="U227" s="262"/>
      <c r="V227" s="262"/>
      <c r="W227" s="262"/>
      <c r="X227" s="263"/>
      <c r="Y227" s="13"/>
      <c r="Z227" s="13"/>
      <c r="AA227" s="13"/>
      <c r="AB227" s="13"/>
      <c r="AC227" s="13"/>
      <c r="AD227" s="13"/>
      <c r="AE227" s="13"/>
      <c r="AT227" s="264" t="s">
        <v>196</v>
      </c>
      <c r="AU227" s="264" t="s">
        <v>84</v>
      </c>
      <c r="AV227" s="13" t="s">
        <v>84</v>
      </c>
      <c r="AW227" s="13" t="s">
        <v>5</v>
      </c>
      <c r="AX227" s="13" t="s">
        <v>75</v>
      </c>
      <c r="AY227" s="264" t="s">
        <v>182</v>
      </c>
    </row>
    <row r="228" s="13" customFormat="1">
      <c r="A228" s="13"/>
      <c r="B228" s="254"/>
      <c r="C228" s="255"/>
      <c r="D228" s="247" t="s">
        <v>196</v>
      </c>
      <c r="E228" s="256" t="s">
        <v>1</v>
      </c>
      <c r="F228" s="257" t="s">
        <v>674</v>
      </c>
      <c r="G228" s="255"/>
      <c r="H228" s="258">
        <v>26.763000000000002</v>
      </c>
      <c r="I228" s="259"/>
      <c r="J228" s="259"/>
      <c r="K228" s="255"/>
      <c r="L228" s="255"/>
      <c r="M228" s="260"/>
      <c r="N228" s="261"/>
      <c r="O228" s="262"/>
      <c r="P228" s="262"/>
      <c r="Q228" s="262"/>
      <c r="R228" s="262"/>
      <c r="S228" s="262"/>
      <c r="T228" s="262"/>
      <c r="U228" s="262"/>
      <c r="V228" s="262"/>
      <c r="W228" s="262"/>
      <c r="X228" s="263"/>
      <c r="Y228" s="13"/>
      <c r="Z228" s="13"/>
      <c r="AA228" s="13"/>
      <c r="AB228" s="13"/>
      <c r="AC228" s="13"/>
      <c r="AD228" s="13"/>
      <c r="AE228" s="13"/>
      <c r="AT228" s="264" t="s">
        <v>196</v>
      </c>
      <c r="AU228" s="264" t="s">
        <v>84</v>
      </c>
      <c r="AV228" s="13" t="s">
        <v>84</v>
      </c>
      <c r="AW228" s="13" t="s">
        <v>5</v>
      </c>
      <c r="AX228" s="13" t="s">
        <v>75</v>
      </c>
      <c r="AY228" s="264" t="s">
        <v>182</v>
      </c>
    </row>
    <row r="229" s="13" customFormat="1">
      <c r="A229" s="13"/>
      <c r="B229" s="254"/>
      <c r="C229" s="255"/>
      <c r="D229" s="247" t="s">
        <v>196</v>
      </c>
      <c r="E229" s="256" t="s">
        <v>1</v>
      </c>
      <c r="F229" s="257" t="s">
        <v>675</v>
      </c>
      <c r="G229" s="255"/>
      <c r="H229" s="258">
        <v>25.341999999999999</v>
      </c>
      <c r="I229" s="259"/>
      <c r="J229" s="259"/>
      <c r="K229" s="255"/>
      <c r="L229" s="255"/>
      <c r="M229" s="260"/>
      <c r="N229" s="261"/>
      <c r="O229" s="262"/>
      <c r="P229" s="262"/>
      <c r="Q229" s="262"/>
      <c r="R229" s="262"/>
      <c r="S229" s="262"/>
      <c r="T229" s="262"/>
      <c r="U229" s="262"/>
      <c r="V229" s="262"/>
      <c r="W229" s="262"/>
      <c r="X229" s="263"/>
      <c r="Y229" s="13"/>
      <c r="Z229" s="13"/>
      <c r="AA229" s="13"/>
      <c r="AB229" s="13"/>
      <c r="AC229" s="13"/>
      <c r="AD229" s="13"/>
      <c r="AE229" s="13"/>
      <c r="AT229" s="264" t="s">
        <v>196</v>
      </c>
      <c r="AU229" s="264" t="s">
        <v>84</v>
      </c>
      <c r="AV229" s="13" t="s">
        <v>84</v>
      </c>
      <c r="AW229" s="13" t="s">
        <v>5</v>
      </c>
      <c r="AX229" s="13" t="s">
        <v>75</v>
      </c>
      <c r="AY229" s="264" t="s">
        <v>182</v>
      </c>
    </row>
    <row r="230" s="16" customFormat="1">
      <c r="A230" s="16"/>
      <c r="B230" s="299"/>
      <c r="C230" s="300"/>
      <c r="D230" s="247" t="s">
        <v>196</v>
      </c>
      <c r="E230" s="301" t="s">
        <v>1</v>
      </c>
      <c r="F230" s="302" t="s">
        <v>735</v>
      </c>
      <c r="G230" s="300"/>
      <c r="H230" s="303">
        <v>196.255</v>
      </c>
      <c r="I230" s="304"/>
      <c r="J230" s="304"/>
      <c r="K230" s="300"/>
      <c r="L230" s="300"/>
      <c r="M230" s="305"/>
      <c r="N230" s="306"/>
      <c r="O230" s="307"/>
      <c r="P230" s="307"/>
      <c r="Q230" s="307"/>
      <c r="R230" s="307"/>
      <c r="S230" s="307"/>
      <c r="T230" s="307"/>
      <c r="U230" s="307"/>
      <c r="V230" s="307"/>
      <c r="W230" s="307"/>
      <c r="X230" s="308"/>
      <c r="Y230" s="16"/>
      <c r="Z230" s="16"/>
      <c r="AA230" s="16"/>
      <c r="AB230" s="16"/>
      <c r="AC230" s="16"/>
      <c r="AD230" s="16"/>
      <c r="AE230" s="16"/>
      <c r="AT230" s="309" t="s">
        <v>196</v>
      </c>
      <c r="AU230" s="309" t="s">
        <v>84</v>
      </c>
      <c r="AV230" s="16" t="s">
        <v>120</v>
      </c>
      <c r="AW230" s="16" t="s">
        <v>5</v>
      </c>
      <c r="AX230" s="16" t="s">
        <v>75</v>
      </c>
      <c r="AY230" s="309" t="s">
        <v>182</v>
      </c>
    </row>
    <row r="231" s="13" customFormat="1">
      <c r="A231" s="13"/>
      <c r="B231" s="254"/>
      <c r="C231" s="255"/>
      <c r="D231" s="247" t="s">
        <v>196</v>
      </c>
      <c r="E231" s="256" t="s">
        <v>1</v>
      </c>
      <c r="F231" s="257" t="s">
        <v>736</v>
      </c>
      <c r="G231" s="255"/>
      <c r="H231" s="258">
        <v>-12.789</v>
      </c>
      <c r="I231" s="259"/>
      <c r="J231" s="259"/>
      <c r="K231" s="255"/>
      <c r="L231" s="255"/>
      <c r="M231" s="260"/>
      <c r="N231" s="261"/>
      <c r="O231" s="262"/>
      <c r="P231" s="262"/>
      <c r="Q231" s="262"/>
      <c r="R231" s="262"/>
      <c r="S231" s="262"/>
      <c r="T231" s="262"/>
      <c r="U231" s="262"/>
      <c r="V231" s="262"/>
      <c r="W231" s="262"/>
      <c r="X231" s="263"/>
      <c r="Y231" s="13"/>
      <c r="Z231" s="13"/>
      <c r="AA231" s="13"/>
      <c r="AB231" s="13"/>
      <c r="AC231" s="13"/>
      <c r="AD231" s="13"/>
      <c r="AE231" s="13"/>
      <c r="AT231" s="264" t="s">
        <v>196</v>
      </c>
      <c r="AU231" s="264" t="s">
        <v>84</v>
      </c>
      <c r="AV231" s="13" t="s">
        <v>84</v>
      </c>
      <c r="AW231" s="13" t="s">
        <v>5</v>
      </c>
      <c r="AX231" s="13" t="s">
        <v>75</v>
      </c>
      <c r="AY231" s="264" t="s">
        <v>182</v>
      </c>
    </row>
    <row r="232" s="13" customFormat="1">
      <c r="A232" s="13"/>
      <c r="B232" s="254"/>
      <c r="C232" s="255"/>
      <c r="D232" s="247" t="s">
        <v>196</v>
      </c>
      <c r="E232" s="256" t="s">
        <v>1</v>
      </c>
      <c r="F232" s="257" t="s">
        <v>737</v>
      </c>
      <c r="G232" s="255"/>
      <c r="H232" s="258">
        <v>-11.199999999999999</v>
      </c>
      <c r="I232" s="259"/>
      <c r="J232" s="259"/>
      <c r="K232" s="255"/>
      <c r="L232" s="255"/>
      <c r="M232" s="260"/>
      <c r="N232" s="261"/>
      <c r="O232" s="262"/>
      <c r="P232" s="262"/>
      <c r="Q232" s="262"/>
      <c r="R232" s="262"/>
      <c r="S232" s="262"/>
      <c r="T232" s="262"/>
      <c r="U232" s="262"/>
      <c r="V232" s="262"/>
      <c r="W232" s="262"/>
      <c r="X232" s="263"/>
      <c r="Y232" s="13"/>
      <c r="Z232" s="13"/>
      <c r="AA232" s="13"/>
      <c r="AB232" s="13"/>
      <c r="AC232" s="13"/>
      <c r="AD232" s="13"/>
      <c r="AE232" s="13"/>
      <c r="AT232" s="264" t="s">
        <v>196</v>
      </c>
      <c r="AU232" s="264" t="s">
        <v>84</v>
      </c>
      <c r="AV232" s="13" t="s">
        <v>84</v>
      </c>
      <c r="AW232" s="13" t="s">
        <v>5</v>
      </c>
      <c r="AX232" s="13" t="s">
        <v>75</v>
      </c>
      <c r="AY232" s="264" t="s">
        <v>182</v>
      </c>
    </row>
    <row r="233" s="16" customFormat="1">
      <c r="A233" s="16"/>
      <c r="B233" s="299"/>
      <c r="C233" s="300"/>
      <c r="D233" s="247" t="s">
        <v>196</v>
      </c>
      <c r="E233" s="301" t="s">
        <v>1</v>
      </c>
      <c r="F233" s="302" t="s">
        <v>735</v>
      </c>
      <c r="G233" s="300"/>
      <c r="H233" s="303">
        <v>-23.989000000000001</v>
      </c>
      <c r="I233" s="304"/>
      <c r="J233" s="304"/>
      <c r="K233" s="300"/>
      <c r="L233" s="300"/>
      <c r="M233" s="305"/>
      <c r="N233" s="306"/>
      <c r="O233" s="307"/>
      <c r="P233" s="307"/>
      <c r="Q233" s="307"/>
      <c r="R233" s="307"/>
      <c r="S233" s="307"/>
      <c r="T233" s="307"/>
      <c r="U233" s="307"/>
      <c r="V233" s="307"/>
      <c r="W233" s="307"/>
      <c r="X233" s="308"/>
      <c r="Y233" s="16"/>
      <c r="Z233" s="16"/>
      <c r="AA233" s="16"/>
      <c r="AB233" s="16"/>
      <c r="AC233" s="16"/>
      <c r="AD233" s="16"/>
      <c r="AE233" s="16"/>
      <c r="AT233" s="309" t="s">
        <v>196</v>
      </c>
      <c r="AU233" s="309" t="s">
        <v>84</v>
      </c>
      <c r="AV233" s="16" t="s">
        <v>120</v>
      </c>
      <c r="AW233" s="16" t="s">
        <v>5</v>
      </c>
      <c r="AX233" s="16" t="s">
        <v>75</v>
      </c>
      <c r="AY233" s="309" t="s">
        <v>182</v>
      </c>
    </row>
    <row r="234" s="15" customFormat="1">
      <c r="A234" s="15"/>
      <c r="B234" s="275"/>
      <c r="C234" s="276"/>
      <c r="D234" s="247" t="s">
        <v>196</v>
      </c>
      <c r="E234" s="277" t="s">
        <v>1</v>
      </c>
      <c r="F234" s="278" t="s">
        <v>208</v>
      </c>
      <c r="G234" s="276"/>
      <c r="H234" s="279">
        <v>172.26599999999999</v>
      </c>
      <c r="I234" s="280"/>
      <c r="J234" s="280"/>
      <c r="K234" s="276"/>
      <c r="L234" s="276"/>
      <c r="M234" s="281"/>
      <c r="N234" s="282"/>
      <c r="O234" s="283"/>
      <c r="P234" s="283"/>
      <c r="Q234" s="283"/>
      <c r="R234" s="283"/>
      <c r="S234" s="283"/>
      <c r="T234" s="283"/>
      <c r="U234" s="283"/>
      <c r="V234" s="283"/>
      <c r="W234" s="283"/>
      <c r="X234" s="284"/>
      <c r="Y234" s="15"/>
      <c r="Z234" s="15"/>
      <c r="AA234" s="15"/>
      <c r="AB234" s="15"/>
      <c r="AC234" s="15"/>
      <c r="AD234" s="15"/>
      <c r="AE234" s="15"/>
      <c r="AT234" s="285" t="s">
        <v>196</v>
      </c>
      <c r="AU234" s="285" t="s">
        <v>84</v>
      </c>
      <c r="AV234" s="15" t="s">
        <v>190</v>
      </c>
      <c r="AW234" s="15" t="s">
        <v>5</v>
      </c>
      <c r="AX234" s="15" t="s">
        <v>82</v>
      </c>
      <c r="AY234" s="285" t="s">
        <v>182</v>
      </c>
    </row>
    <row r="235" s="2" customFormat="1" ht="24.15" customHeight="1">
      <c r="A235" s="39"/>
      <c r="B235" s="40"/>
      <c r="C235" s="233" t="s">
        <v>9</v>
      </c>
      <c r="D235" s="233" t="s">
        <v>185</v>
      </c>
      <c r="E235" s="234" t="s">
        <v>738</v>
      </c>
      <c r="F235" s="235" t="s">
        <v>739</v>
      </c>
      <c r="G235" s="236" t="s">
        <v>236</v>
      </c>
      <c r="H235" s="237">
        <v>1</v>
      </c>
      <c r="I235" s="238"/>
      <c r="J235" s="238"/>
      <c r="K235" s="239">
        <f>ROUND(P235*H235,2)</f>
        <v>0</v>
      </c>
      <c r="L235" s="235" t="s">
        <v>1</v>
      </c>
      <c r="M235" s="45"/>
      <c r="N235" s="240" t="s">
        <v>1</v>
      </c>
      <c r="O235" s="241" t="s">
        <v>38</v>
      </c>
      <c r="P235" s="242">
        <f>I235+J235</f>
        <v>0</v>
      </c>
      <c r="Q235" s="242">
        <f>ROUND(I235*H235,2)</f>
        <v>0</v>
      </c>
      <c r="R235" s="242">
        <f>ROUND(J235*H235,2)</f>
        <v>0</v>
      </c>
      <c r="S235" s="92"/>
      <c r="T235" s="243">
        <f>S235*H235</f>
        <v>0</v>
      </c>
      <c r="U235" s="243">
        <v>0</v>
      </c>
      <c r="V235" s="243">
        <f>U235*H235</f>
        <v>0</v>
      </c>
      <c r="W235" s="243">
        <v>0</v>
      </c>
      <c r="X235" s="244">
        <f>W235*H235</f>
        <v>0</v>
      </c>
      <c r="Y235" s="39"/>
      <c r="Z235" s="39"/>
      <c r="AA235" s="39"/>
      <c r="AB235" s="39"/>
      <c r="AC235" s="39"/>
      <c r="AD235" s="39"/>
      <c r="AE235" s="39"/>
      <c r="AR235" s="245" t="s">
        <v>190</v>
      </c>
      <c r="AT235" s="245" t="s">
        <v>185</v>
      </c>
      <c r="AU235" s="245" t="s">
        <v>84</v>
      </c>
      <c r="AY235" s="18" t="s">
        <v>182</v>
      </c>
      <c r="BE235" s="246">
        <f>IF(O235="základní",K235,0)</f>
        <v>0</v>
      </c>
      <c r="BF235" s="246">
        <f>IF(O235="snížená",K235,0)</f>
        <v>0</v>
      </c>
      <c r="BG235" s="246">
        <f>IF(O235="zákl. přenesená",K235,0)</f>
        <v>0</v>
      </c>
      <c r="BH235" s="246">
        <f>IF(O235="sníž. přenesená",K235,0)</f>
        <v>0</v>
      </c>
      <c r="BI235" s="246">
        <f>IF(O235="nulová",K235,0)</f>
        <v>0</v>
      </c>
      <c r="BJ235" s="18" t="s">
        <v>82</v>
      </c>
      <c r="BK235" s="246">
        <f>ROUND(P235*H235,2)</f>
        <v>0</v>
      </c>
      <c r="BL235" s="18" t="s">
        <v>190</v>
      </c>
      <c r="BM235" s="245" t="s">
        <v>391</v>
      </c>
    </row>
    <row r="236" s="2" customFormat="1">
      <c r="A236" s="39"/>
      <c r="B236" s="40"/>
      <c r="C236" s="41"/>
      <c r="D236" s="247" t="s">
        <v>192</v>
      </c>
      <c r="E236" s="41"/>
      <c r="F236" s="248" t="s">
        <v>739</v>
      </c>
      <c r="G236" s="41"/>
      <c r="H236" s="41"/>
      <c r="I236" s="249"/>
      <c r="J236" s="249"/>
      <c r="K236" s="41"/>
      <c r="L236" s="41"/>
      <c r="M236" s="45"/>
      <c r="N236" s="250"/>
      <c r="O236" s="251"/>
      <c r="P236" s="92"/>
      <c r="Q236" s="92"/>
      <c r="R236" s="92"/>
      <c r="S236" s="92"/>
      <c r="T236" s="92"/>
      <c r="U236" s="92"/>
      <c r="V236" s="92"/>
      <c r="W236" s="92"/>
      <c r="X236" s="93"/>
      <c r="Y236" s="39"/>
      <c r="Z236" s="39"/>
      <c r="AA236" s="39"/>
      <c r="AB236" s="39"/>
      <c r="AC236" s="39"/>
      <c r="AD236" s="39"/>
      <c r="AE236" s="39"/>
      <c r="AT236" s="18" t="s">
        <v>192</v>
      </c>
      <c r="AU236" s="18" t="s">
        <v>84</v>
      </c>
    </row>
    <row r="237" s="12" customFormat="1" ht="22.8" customHeight="1">
      <c r="A237" s="12"/>
      <c r="B237" s="216"/>
      <c r="C237" s="217"/>
      <c r="D237" s="218" t="s">
        <v>74</v>
      </c>
      <c r="E237" s="231" t="s">
        <v>120</v>
      </c>
      <c r="F237" s="231" t="s">
        <v>740</v>
      </c>
      <c r="G237" s="217"/>
      <c r="H237" s="217"/>
      <c r="I237" s="220"/>
      <c r="J237" s="220"/>
      <c r="K237" s="232">
        <f>BK237</f>
        <v>0</v>
      </c>
      <c r="L237" s="217"/>
      <c r="M237" s="222"/>
      <c r="N237" s="223"/>
      <c r="O237" s="224"/>
      <c r="P237" s="224"/>
      <c r="Q237" s="225">
        <f>SUM(Q238:Q458)</f>
        <v>0</v>
      </c>
      <c r="R237" s="225">
        <f>SUM(R238:R458)</f>
        <v>0</v>
      </c>
      <c r="S237" s="224"/>
      <c r="T237" s="226">
        <f>SUM(T238:T458)</f>
        <v>0</v>
      </c>
      <c r="U237" s="224"/>
      <c r="V237" s="226">
        <f>SUM(V238:V458)</f>
        <v>0</v>
      </c>
      <c r="W237" s="224"/>
      <c r="X237" s="227">
        <f>SUM(X238:X458)</f>
        <v>0</v>
      </c>
      <c r="Y237" s="12"/>
      <c r="Z237" s="12"/>
      <c r="AA237" s="12"/>
      <c r="AB237" s="12"/>
      <c r="AC237" s="12"/>
      <c r="AD237" s="12"/>
      <c r="AE237" s="12"/>
      <c r="AR237" s="228" t="s">
        <v>82</v>
      </c>
      <c r="AT237" s="229" t="s">
        <v>74</v>
      </c>
      <c r="AU237" s="229" t="s">
        <v>82</v>
      </c>
      <c r="AY237" s="228" t="s">
        <v>182</v>
      </c>
      <c r="BK237" s="230">
        <f>SUM(BK238:BK458)</f>
        <v>0</v>
      </c>
    </row>
    <row r="238" s="2" customFormat="1" ht="44.25" customHeight="1">
      <c r="A238" s="39"/>
      <c r="B238" s="40"/>
      <c r="C238" s="233" t="s">
        <v>223</v>
      </c>
      <c r="D238" s="233" t="s">
        <v>185</v>
      </c>
      <c r="E238" s="234" t="s">
        <v>741</v>
      </c>
      <c r="F238" s="235" t="s">
        <v>742</v>
      </c>
      <c r="G238" s="236" t="s">
        <v>188</v>
      </c>
      <c r="H238" s="237">
        <v>159.86600000000001</v>
      </c>
      <c r="I238" s="238"/>
      <c r="J238" s="238"/>
      <c r="K238" s="239">
        <f>ROUND(P238*H238,2)</f>
        <v>0</v>
      </c>
      <c r="L238" s="235" t="s">
        <v>1</v>
      </c>
      <c r="M238" s="45"/>
      <c r="N238" s="240" t="s">
        <v>1</v>
      </c>
      <c r="O238" s="241" t="s">
        <v>38</v>
      </c>
      <c r="P238" s="242">
        <f>I238+J238</f>
        <v>0</v>
      </c>
      <c r="Q238" s="242">
        <f>ROUND(I238*H238,2)</f>
        <v>0</v>
      </c>
      <c r="R238" s="242">
        <f>ROUND(J238*H238,2)</f>
        <v>0</v>
      </c>
      <c r="S238" s="92"/>
      <c r="T238" s="243">
        <f>S238*H238</f>
        <v>0</v>
      </c>
      <c r="U238" s="243">
        <v>0</v>
      </c>
      <c r="V238" s="243">
        <f>U238*H238</f>
        <v>0</v>
      </c>
      <c r="W238" s="243">
        <v>0</v>
      </c>
      <c r="X238" s="244">
        <f>W238*H238</f>
        <v>0</v>
      </c>
      <c r="Y238" s="39"/>
      <c r="Z238" s="39"/>
      <c r="AA238" s="39"/>
      <c r="AB238" s="39"/>
      <c r="AC238" s="39"/>
      <c r="AD238" s="39"/>
      <c r="AE238" s="39"/>
      <c r="AR238" s="245" t="s">
        <v>190</v>
      </c>
      <c r="AT238" s="245" t="s">
        <v>185</v>
      </c>
      <c r="AU238" s="245" t="s">
        <v>84</v>
      </c>
      <c r="AY238" s="18" t="s">
        <v>182</v>
      </c>
      <c r="BE238" s="246">
        <f>IF(O238="základní",K238,0)</f>
        <v>0</v>
      </c>
      <c r="BF238" s="246">
        <f>IF(O238="snížená",K238,0)</f>
        <v>0</v>
      </c>
      <c r="BG238" s="246">
        <f>IF(O238="zákl. přenesená",K238,0)</f>
        <v>0</v>
      </c>
      <c r="BH238" s="246">
        <f>IF(O238="sníž. přenesená",K238,0)</f>
        <v>0</v>
      </c>
      <c r="BI238" s="246">
        <f>IF(O238="nulová",K238,0)</f>
        <v>0</v>
      </c>
      <c r="BJ238" s="18" t="s">
        <v>82</v>
      </c>
      <c r="BK238" s="246">
        <f>ROUND(P238*H238,2)</f>
        <v>0</v>
      </c>
      <c r="BL238" s="18" t="s">
        <v>190</v>
      </c>
      <c r="BM238" s="245" t="s">
        <v>293</v>
      </c>
    </row>
    <row r="239" s="2" customFormat="1">
      <c r="A239" s="39"/>
      <c r="B239" s="40"/>
      <c r="C239" s="41"/>
      <c r="D239" s="247" t="s">
        <v>192</v>
      </c>
      <c r="E239" s="41"/>
      <c r="F239" s="248" t="s">
        <v>742</v>
      </c>
      <c r="G239" s="41"/>
      <c r="H239" s="41"/>
      <c r="I239" s="249"/>
      <c r="J239" s="249"/>
      <c r="K239" s="41"/>
      <c r="L239" s="41"/>
      <c r="M239" s="45"/>
      <c r="N239" s="250"/>
      <c r="O239" s="251"/>
      <c r="P239" s="92"/>
      <c r="Q239" s="92"/>
      <c r="R239" s="92"/>
      <c r="S239" s="92"/>
      <c r="T239" s="92"/>
      <c r="U239" s="92"/>
      <c r="V239" s="92"/>
      <c r="W239" s="92"/>
      <c r="X239" s="93"/>
      <c r="Y239" s="39"/>
      <c r="Z239" s="39"/>
      <c r="AA239" s="39"/>
      <c r="AB239" s="39"/>
      <c r="AC239" s="39"/>
      <c r="AD239" s="39"/>
      <c r="AE239" s="39"/>
      <c r="AT239" s="18" t="s">
        <v>192</v>
      </c>
      <c r="AU239" s="18" t="s">
        <v>84</v>
      </c>
    </row>
    <row r="240" s="14" customFormat="1">
      <c r="A240" s="14"/>
      <c r="B240" s="265"/>
      <c r="C240" s="266"/>
      <c r="D240" s="247" t="s">
        <v>196</v>
      </c>
      <c r="E240" s="267" t="s">
        <v>1</v>
      </c>
      <c r="F240" s="268" t="s">
        <v>743</v>
      </c>
      <c r="G240" s="266"/>
      <c r="H240" s="267" t="s">
        <v>1</v>
      </c>
      <c r="I240" s="269"/>
      <c r="J240" s="269"/>
      <c r="K240" s="266"/>
      <c r="L240" s="266"/>
      <c r="M240" s="270"/>
      <c r="N240" s="271"/>
      <c r="O240" s="272"/>
      <c r="P240" s="272"/>
      <c r="Q240" s="272"/>
      <c r="R240" s="272"/>
      <c r="S240" s="272"/>
      <c r="T240" s="272"/>
      <c r="U240" s="272"/>
      <c r="V240" s="272"/>
      <c r="W240" s="272"/>
      <c r="X240" s="273"/>
      <c r="Y240" s="14"/>
      <c r="Z240" s="14"/>
      <c r="AA240" s="14"/>
      <c r="AB240" s="14"/>
      <c r="AC240" s="14"/>
      <c r="AD240" s="14"/>
      <c r="AE240" s="14"/>
      <c r="AT240" s="274" t="s">
        <v>196</v>
      </c>
      <c r="AU240" s="274" t="s">
        <v>84</v>
      </c>
      <c r="AV240" s="14" t="s">
        <v>82</v>
      </c>
      <c r="AW240" s="14" t="s">
        <v>5</v>
      </c>
      <c r="AX240" s="14" t="s">
        <v>75</v>
      </c>
      <c r="AY240" s="274" t="s">
        <v>182</v>
      </c>
    </row>
    <row r="241" s="13" customFormat="1">
      <c r="A241" s="13"/>
      <c r="B241" s="254"/>
      <c r="C241" s="255"/>
      <c r="D241" s="247" t="s">
        <v>196</v>
      </c>
      <c r="E241" s="256" t="s">
        <v>1</v>
      </c>
      <c r="F241" s="257" t="s">
        <v>744</v>
      </c>
      <c r="G241" s="255"/>
      <c r="H241" s="258">
        <v>18.5</v>
      </c>
      <c r="I241" s="259"/>
      <c r="J241" s="259"/>
      <c r="K241" s="255"/>
      <c r="L241" s="255"/>
      <c r="M241" s="260"/>
      <c r="N241" s="261"/>
      <c r="O241" s="262"/>
      <c r="P241" s="262"/>
      <c r="Q241" s="262"/>
      <c r="R241" s="262"/>
      <c r="S241" s="262"/>
      <c r="T241" s="262"/>
      <c r="U241" s="262"/>
      <c r="V241" s="262"/>
      <c r="W241" s="262"/>
      <c r="X241" s="263"/>
      <c r="Y241" s="13"/>
      <c r="Z241" s="13"/>
      <c r="AA241" s="13"/>
      <c r="AB241" s="13"/>
      <c r="AC241" s="13"/>
      <c r="AD241" s="13"/>
      <c r="AE241" s="13"/>
      <c r="AT241" s="264" t="s">
        <v>196</v>
      </c>
      <c r="AU241" s="264" t="s">
        <v>84</v>
      </c>
      <c r="AV241" s="13" t="s">
        <v>84</v>
      </c>
      <c r="AW241" s="13" t="s">
        <v>5</v>
      </c>
      <c r="AX241" s="13" t="s">
        <v>75</v>
      </c>
      <c r="AY241" s="264" t="s">
        <v>182</v>
      </c>
    </row>
    <row r="242" s="13" customFormat="1">
      <c r="A242" s="13"/>
      <c r="B242" s="254"/>
      <c r="C242" s="255"/>
      <c r="D242" s="247" t="s">
        <v>196</v>
      </c>
      <c r="E242" s="256" t="s">
        <v>1</v>
      </c>
      <c r="F242" s="257" t="s">
        <v>745</v>
      </c>
      <c r="G242" s="255"/>
      <c r="H242" s="258">
        <v>10.960000000000001</v>
      </c>
      <c r="I242" s="259"/>
      <c r="J242" s="259"/>
      <c r="K242" s="255"/>
      <c r="L242" s="255"/>
      <c r="M242" s="260"/>
      <c r="N242" s="261"/>
      <c r="O242" s="262"/>
      <c r="P242" s="262"/>
      <c r="Q242" s="262"/>
      <c r="R242" s="262"/>
      <c r="S242" s="262"/>
      <c r="T242" s="262"/>
      <c r="U242" s="262"/>
      <c r="V242" s="262"/>
      <c r="W242" s="262"/>
      <c r="X242" s="263"/>
      <c r="Y242" s="13"/>
      <c r="Z242" s="13"/>
      <c r="AA242" s="13"/>
      <c r="AB242" s="13"/>
      <c r="AC242" s="13"/>
      <c r="AD242" s="13"/>
      <c r="AE242" s="13"/>
      <c r="AT242" s="264" t="s">
        <v>196</v>
      </c>
      <c r="AU242" s="264" t="s">
        <v>84</v>
      </c>
      <c r="AV242" s="13" t="s">
        <v>84</v>
      </c>
      <c r="AW242" s="13" t="s">
        <v>5</v>
      </c>
      <c r="AX242" s="13" t="s">
        <v>75</v>
      </c>
      <c r="AY242" s="264" t="s">
        <v>182</v>
      </c>
    </row>
    <row r="243" s="13" customFormat="1">
      <c r="A243" s="13"/>
      <c r="B243" s="254"/>
      <c r="C243" s="255"/>
      <c r="D243" s="247" t="s">
        <v>196</v>
      </c>
      <c r="E243" s="256" t="s">
        <v>1</v>
      </c>
      <c r="F243" s="257" t="s">
        <v>690</v>
      </c>
      <c r="G243" s="255"/>
      <c r="H243" s="258">
        <v>7.9500000000000002</v>
      </c>
      <c r="I243" s="259"/>
      <c r="J243" s="259"/>
      <c r="K243" s="255"/>
      <c r="L243" s="255"/>
      <c r="M243" s="260"/>
      <c r="N243" s="261"/>
      <c r="O243" s="262"/>
      <c r="P243" s="262"/>
      <c r="Q243" s="262"/>
      <c r="R243" s="262"/>
      <c r="S243" s="262"/>
      <c r="T243" s="262"/>
      <c r="U243" s="262"/>
      <c r="V243" s="262"/>
      <c r="W243" s="262"/>
      <c r="X243" s="263"/>
      <c r="Y243" s="13"/>
      <c r="Z243" s="13"/>
      <c r="AA243" s="13"/>
      <c r="AB243" s="13"/>
      <c r="AC243" s="13"/>
      <c r="AD243" s="13"/>
      <c r="AE243" s="13"/>
      <c r="AT243" s="264" t="s">
        <v>196</v>
      </c>
      <c r="AU243" s="264" t="s">
        <v>84</v>
      </c>
      <c r="AV243" s="13" t="s">
        <v>84</v>
      </c>
      <c r="AW243" s="13" t="s">
        <v>5</v>
      </c>
      <c r="AX243" s="13" t="s">
        <v>75</v>
      </c>
      <c r="AY243" s="264" t="s">
        <v>182</v>
      </c>
    </row>
    <row r="244" s="13" customFormat="1">
      <c r="A244" s="13"/>
      <c r="B244" s="254"/>
      <c r="C244" s="255"/>
      <c r="D244" s="247" t="s">
        <v>196</v>
      </c>
      <c r="E244" s="256" t="s">
        <v>1</v>
      </c>
      <c r="F244" s="257" t="s">
        <v>746</v>
      </c>
      <c r="G244" s="255"/>
      <c r="H244" s="258">
        <v>21.844000000000001</v>
      </c>
      <c r="I244" s="259"/>
      <c r="J244" s="259"/>
      <c r="K244" s="255"/>
      <c r="L244" s="255"/>
      <c r="M244" s="260"/>
      <c r="N244" s="261"/>
      <c r="O244" s="262"/>
      <c r="P244" s="262"/>
      <c r="Q244" s="262"/>
      <c r="R244" s="262"/>
      <c r="S244" s="262"/>
      <c r="T244" s="262"/>
      <c r="U244" s="262"/>
      <c r="V244" s="262"/>
      <c r="W244" s="262"/>
      <c r="X244" s="263"/>
      <c r="Y244" s="13"/>
      <c r="Z244" s="13"/>
      <c r="AA244" s="13"/>
      <c r="AB244" s="13"/>
      <c r="AC244" s="13"/>
      <c r="AD244" s="13"/>
      <c r="AE244" s="13"/>
      <c r="AT244" s="264" t="s">
        <v>196</v>
      </c>
      <c r="AU244" s="264" t="s">
        <v>84</v>
      </c>
      <c r="AV244" s="13" t="s">
        <v>84</v>
      </c>
      <c r="AW244" s="13" t="s">
        <v>5</v>
      </c>
      <c r="AX244" s="13" t="s">
        <v>75</v>
      </c>
      <c r="AY244" s="264" t="s">
        <v>182</v>
      </c>
    </row>
    <row r="245" s="13" customFormat="1">
      <c r="A245" s="13"/>
      <c r="B245" s="254"/>
      <c r="C245" s="255"/>
      <c r="D245" s="247" t="s">
        <v>196</v>
      </c>
      <c r="E245" s="256" t="s">
        <v>1</v>
      </c>
      <c r="F245" s="257" t="s">
        <v>747</v>
      </c>
      <c r="G245" s="255"/>
      <c r="H245" s="258">
        <v>2.3809999999999998</v>
      </c>
      <c r="I245" s="259"/>
      <c r="J245" s="259"/>
      <c r="K245" s="255"/>
      <c r="L245" s="255"/>
      <c r="M245" s="260"/>
      <c r="N245" s="261"/>
      <c r="O245" s="262"/>
      <c r="P245" s="262"/>
      <c r="Q245" s="262"/>
      <c r="R245" s="262"/>
      <c r="S245" s="262"/>
      <c r="T245" s="262"/>
      <c r="U245" s="262"/>
      <c r="V245" s="262"/>
      <c r="W245" s="262"/>
      <c r="X245" s="263"/>
      <c r="Y245" s="13"/>
      <c r="Z245" s="13"/>
      <c r="AA245" s="13"/>
      <c r="AB245" s="13"/>
      <c r="AC245" s="13"/>
      <c r="AD245" s="13"/>
      <c r="AE245" s="13"/>
      <c r="AT245" s="264" t="s">
        <v>196</v>
      </c>
      <c r="AU245" s="264" t="s">
        <v>84</v>
      </c>
      <c r="AV245" s="13" t="s">
        <v>84</v>
      </c>
      <c r="AW245" s="13" t="s">
        <v>5</v>
      </c>
      <c r="AX245" s="13" t="s">
        <v>75</v>
      </c>
      <c r="AY245" s="264" t="s">
        <v>182</v>
      </c>
    </row>
    <row r="246" s="13" customFormat="1">
      <c r="A246" s="13"/>
      <c r="B246" s="254"/>
      <c r="C246" s="255"/>
      <c r="D246" s="247" t="s">
        <v>196</v>
      </c>
      <c r="E246" s="256" t="s">
        <v>1</v>
      </c>
      <c r="F246" s="257" t="s">
        <v>748</v>
      </c>
      <c r="G246" s="255"/>
      <c r="H246" s="258">
        <v>25.379999999999999</v>
      </c>
      <c r="I246" s="259"/>
      <c r="J246" s="259"/>
      <c r="K246" s="255"/>
      <c r="L246" s="255"/>
      <c r="M246" s="260"/>
      <c r="N246" s="261"/>
      <c r="O246" s="262"/>
      <c r="P246" s="262"/>
      <c r="Q246" s="262"/>
      <c r="R246" s="262"/>
      <c r="S246" s="262"/>
      <c r="T246" s="262"/>
      <c r="U246" s="262"/>
      <c r="V246" s="262"/>
      <c r="W246" s="262"/>
      <c r="X246" s="263"/>
      <c r="Y246" s="13"/>
      <c r="Z246" s="13"/>
      <c r="AA246" s="13"/>
      <c r="AB246" s="13"/>
      <c r="AC246" s="13"/>
      <c r="AD246" s="13"/>
      <c r="AE246" s="13"/>
      <c r="AT246" s="264" t="s">
        <v>196</v>
      </c>
      <c r="AU246" s="264" t="s">
        <v>84</v>
      </c>
      <c r="AV246" s="13" t="s">
        <v>84</v>
      </c>
      <c r="AW246" s="13" t="s">
        <v>5</v>
      </c>
      <c r="AX246" s="13" t="s">
        <v>75</v>
      </c>
      <c r="AY246" s="264" t="s">
        <v>182</v>
      </c>
    </row>
    <row r="247" s="13" customFormat="1">
      <c r="A247" s="13"/>
      <c r="B247" s="254"/>
      <c r="C247" s="255"/>
      <c r="D247" s="247" t="s">
        <v>196</v>
      </c>
      <c r="E247" s="256" t="s">
        <v>1</v>
      </c>
      <c r="F247" s="257" t="s">
        <v>697</v>
      </c>
      <c r="G247" s="255"/>
      <c r="H247" s="258">
        <v>31.77</v>
      </c>
      <c r="I247" s="259"/>
      <c r="J247" s="259"/>
      <c r="K247" s="255"/>
      <c r="L247" s="255"/>
      <c r="M247" s="260"/>
      <c r="N247" s="261"/>
      <c r="O247" s="262"/>
      <c r="P247" s="262"/>
      <c r="Q247" s="262"/>
      <c r="R247" s="262"/>
      <c r="S247" s="262"/>
      <c r="T247" s="262"/>
      <c r="U247" s="262"/>
      <c r="V247" s="262"/>
      <c r="W247" s="262"/>
      <c r="X247" s="263"/>
      <c r="Y247" s="13"/>
      <c r="Z247" s="13"/>
      <c r="AA247" s="13"/>
      <c r="AB247" s="13"/>
      <c r="AC247" s="13"/>
      <c r="AD247" s="13"/>
      <c r="AE247" s="13"/>
      <c r="AT247" s="264" t="s">
        <v>196</v>
      </c>
      <c r="AU247" s="264" t="s">
        <v>84</v>
      </c>
      <c r="AV247" s="13" t="s">
        <v>84</v>
      </c>
      <c r="AW247" s="13" t="s">
        <v>5</v>
      </c>
      <c r="AX247" s="13" t="s">
        <v>75</v>
      </c>
      <c r="AY247" s="264" t="s">
        <v>182</v>
      </c>
    </row>
    <row r="248" s="13" customFormat="1">
      <c r="A248" s="13"/>
      <c r="B248" s="254"/>
      <c r="C248" s="255"/>
      <c r="D248" s="247" t="s">
        <v>196</v>
      </c>
      <c r="E248" s="256" t="s">
        <v>1</v>
      </c>
      <c r="F248" s="257" t="s">
        <v>692</v>
      </c>
      <c r="G248" s="255"/>
      <c r="H248" s="258">
        <v>18.887</v>
      </c>
      <c r="I248" s="259"/>
      <c r="J248" s="259"/>
      <c r="K248" s="255"/>
      <c r="L248" s="255"/>
      <c r="M248" s="260"/>
      <c r="N248" s="261"/>
      <c r="O248" s="262"/>
      <c r="P248" s="262"/>
      <c r="Q248" s="262"/>
      <c r="R248" s="262"/>
      <c r="S248" s="262"/>
      <c r="T248" s="262"/>
      <c r="U248" s="262"/>
      <c r="V248" s="262"/>
      <c r="W248" s="262"/>
      <c r="X248" s="263"/>
      <c r="Y248" s="13"/>
      <c r="Z248" s="13"/>
      <c r="AA248" s="13"/>
      <c r="AB248" s="13"/>
      <c r="AC248" s="13"/>
      <c r="AD248" s="13"/>
      <c r="AE248" s="13"/>
      <c r="AT248" s="264" t="s">
        <v>196</v>
      </c>
      <c r="AU248" s="264" t="s">
        <v>84</v>
      </c>
      <c r="AV248" s="13" t="s">
        <v>84</v>
      </c>
      <c r="AW248" s="13" t="s">
        <v>5</v>
      </c>
      <c r="AX248" s="13" t="s">
        <v>75</v>
      </c>
      <c r="AY248" s="264" t="s">
        <v>182</v>
      </c>
    </row>
    <row r="249" s="13" customFormat="1">
      <c r="A249" s="13"/>
      <c r="B249" s="254"/>
      <c r="C249" s="255"/>
      <c r="D249" s="247" t="s">
        <v>196</v>
      </c>
      <c r="E249" s="256" t="s">
        <v>1</v>
      </c>
      <c r="F249" s="257" t="s">
        <v>749</v>
      </c>
      <c r="G249" s="255"/>
      <c r="H249" s="258">
        <v>22.193999999999999</v>
      </c>
      <c r="I249" s="259"/>
      <c r="J249" s="259"/>
      <c r="K249" s="255"/>
      <c r="L249" s="255"/>
      <c r="M249" s="260"/>
      <c r="N249" s="261"/>
      <c r="O249" s="262"/>
      <c r="P249" s="262"/>
      <c r="Q249" s="262"/>
      <c r="R249" s="262"/>
      <c r="S249" s="262"/>
      <c r="T249" s="262"/>
      <c r="U249" s="262"/>
      <c r="V249" s="262"/>
      <c r="W249" s="262"/>
      <c r="X249" s="263"/>
      <c r="Y249" s="13"/>
      <c r="Z249" s="13"/>
      <c r="AA249" s="13"/>
      <c r="AB249" s="13"/>
      <c r="AC249" s="13"/>
      <c r="AD249" s="13"/>
      <c r="AE249" s="13"/>
      <c r="AT249" s="264" t="s">
        <v>196</v>
      </c>
      <c r="AU249" s="264" t="s">
        <v>84</v>
      </c>
      <c r="AV249" s="13" t="s">
        <v>84</v>
      </c>
      <c r="AW249" s="13" t="s">
        <v>5</v>
      </c>
      <c r="AX249" s="13" t="s">
        <v>75</v>
      </c>
      <c r="AY249" s="264" t="s">
        <v>182</v>
      </c>
    </row>
    <row r="250" s="15" customFormat="1">
      <c r="A250" s="15"/>
      <c r="B250" s="275"/>
      <c r="C250" s="276"/>
      <c r="D250" s="247" t="s">
        <v>196</v>
      </c>
      <c r="E250" s="277" t="s">
        <v>1</v>
      </c>
      <c r="F250" s="278" t="s">
        <v>208</v>
      </c>
      <c r="G250" s="276"/>
      <c r="H250" s="279">
        <v>159.86600000000001</v>
      </c>
      <c r="I250" s="280"/>
      <c r="J250" s="280"/>
      <c r="K250" s="276"/>
      <c r="L250" s="276"/>
      <c r="M250" s="281"/>
      <c r="N250" s="282"/>
      <c r="O250" s="283"/>
      <c r="P250" s="283"/>
      <c r="Q250" s="283"/>
      <c r="R250" s="283"/>
      <c r="S250" s="283"/>
      <c r="T250" s="283"/>
      <c r="U250" s="283"/>
      <c r="V250" s="283"/>
      <c r="W250" s="283"/>
      <c r="X250" s="284"/>
      <c r="Y250" s="15"/>
      <c r="Z250" s="15"/>
      <c r="AA250" s="15"/>
      <c r="AB250" s="15"/>
      <c r="AC250" s="15"/>
      <c r="AD250" s="15"/>
      <c r="AE250" s="15"/>
      <c r="AT250" s="285" t="s">
        <v>196</v>
      </c>
      <c r="AU250" s="285" t="s">
        <v>84</v>
      </c>
      <c r="AV250" s="15" t="s">
        <v>190</v>
      </c>
      <c r="AW250" s="15" t="s">
        <v>5</v>
      </c>
      <c r="AX250" s="15" t="s">
        <v>82</v>
      </c>
      <c r="AY250" s="285" t="s">
        <v>182</v>
      </c>
    </row>
    <row r="251" s="2" customFormat="1" ht="76.35" customHeight="1">
      <c r="A251" s="39"/>
      <c r="B251" s="40"/>
      <c r="C251" s="233" t="s">
        <v>302</v>
      </c>
      <c r="D251" s="233" t="s">
        <v>185</v>
      </c>
      <c r="E251" s="234" t="s">
        <v>750</v>
      </c>
      <c r="F251" s="235" t="s">
        <v>751</v>
      </c>
      <c r="G251" s="236" t="s">
        <v>664</v>
      </c>
      <c r="H251" s="237">
        <v>10.989000000000001</v>
      </c>
      <c r="I251" s="238"/>
      <c r="J251" s="238"/>
      <c r="K251" s="239">
        <f>ROUND(P251*H251,2)</f>
        <v>0</v>
      </c>
      <c r="L251" s="235" t="s">
        <v>189</v>
      </c>
      <c r="M251" s="45"/>
      <c r="N251" s="240" t="s">
        <v>1</v>
      </c>
      <c r="O251" s="241" t="s">
        <v>38</v>
      </c>
      <c r="P251" s="242">
        <f>I251+J251</f>
        <v>0</v>
      </c>
      <c r="Q251" s="242">
        <f>ROUND(I251*H251,2)</f>
        <v>0</v>
      </c>
      <c r="R251" s="242">
        <f>ROUND(J251*H251,2)</f>
        <v>0</v>
      </c>
      <c r="S251" s="92"/>
      <c r="T251" s="243">
        <f>S251*H251</f>
        <v>0</v>
      </c>
      <c r="U251" s="243">
        <v>0</v>
      </c>
      <c r="V251" s="243">
        <f>U251*H251</f>
        <v>0</v>
      </c>
      <c r="W251" s="243">
        <v>0</v>
      </c>
      <c r="X251" s="244">
        <f>W251*H251</f>
        <v>0</v>
      </c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185</v>
      </c>
      <c r="AU251" s="245" t="s">
        <v>84</v>
      </c>
      <c r="AY251" s="18" t="s">
        <v>182</v>
      </c>
      <c r="BE251" s="246">
        <f>IF(O251="základní",K251,0)</f>
        <v>0</v>
      </c>
      <c r="BF251" s="246">
        <f>IF(O251="snížená",K251,0)</f>
        <v>0</v>
      </c>
      <c r="BG251" s="246">
        <f>IF(O251="zákl. přenesená",K251,0)</f>
        <v>0</v>
      </c>
      <c r="BH251" s="246">
        <f>IF(O251="sníž. přenesená",K251,0)</f>
        <v>0</v>
      </c>
      <c r="BI251" s="246">
        <f>IF(O251="nulová",K251,0)</f>
        <v>0</v>
      </c>
      <c r="BJ251" s="18" t="s">
        <v>82</v>
      </c>
      <c r="BK251" s="246">
        <f>ROUND(P251*H251,2)</f>
        <v>0</v>
      </c>
      <c r="BL251" s="18" t="s">
        <v>190</v>
      </c>
      <c r="BM251" s="245" t="s">
        <v>413</v>
      </c>
    </row>
    <row r="252" s="2" customFormat="1">
      <c r="A252" s="39"/>
      <c r="B252" s="40"/>
      <c r="C252" s="41"/>
      <c r="D252" s="247" t="s">
        <v>192</v>
      </c>
      <c r="E252" s="41"/>
      <c r="F252" s="248" t="s">
        <v>752</v>
      </c>
      <c r="G252" s="41"/>
      <c r="H252" s="41"/>
      <c r="I252" s="249"/>
      <c r="J252" s="249"/>
      <c r="K252" s="41"/>
      <c r="L252" s="41"/>
      <c r="M252" s="45"/>
      <c r="N252" s="250"/>
      <c r="O252" s="251"/>
      <c r="P252" s="92"/>
      <c r="Q252" s="92"/>
      <c r="R252" s="92"/>
      <c r="S252" s="92"/>
      <c r="T252" s="92"/>
      <c r="U252" s="92"/>
      <c r="V252" s="92"/>
      <c r="W252" s="92"/>
      <c r="X252" s="93"/>
      <c r="Y252" s="39"/>
      <c r="Z252" s="39"/>
      <c r="AA252" s="39"/>
      <c r="AB252" s="39"/>
      <c r="AC252" s="39"/>
      <c r="AD252" s="39"/>
      <c r="AE252" s="39"/>
      <c r="AT252" s="18" t="s">
        <v>192</v>
      </c>
      <c r="AU252" s="18" t="s">
        <v>84</v>
      </c>
    </row>
    <row r="253" s="2" customFormat="1">
      <c r="A253" s="39"/>
      <c r="B253" s="40"/>
      <c r="C253" s="41"/>
      <c r="D253" s="252" t="s">
        <v>194</v>
      </c>
      <c r="E253" s="41"/>
      <c r="F253" s="253" t="s">
        <v>753</v>
      </c>
      <c r="G253" s="41"/>
      <c r="H253" s="41"/>
      <c r="I253" s="249"/>
      <c r="J253" s="249"/>
      <c r="K253" s="41"/>
      <c r="L253" s="41"/>
      <c r="M253" s="45"/>
      <c r="N253" s="250"/>
      <c r="O253" s="251"/>
      <c r="P253" s="92"/>
      <c r="Q253" s="92"/>
      <c r="R253" s="92"/>
      <c r="S253" s="92"/>
      <c r="T253" s="92"/>
      <c r="U253" s="92"/>
      <c r="V253" s="92"/>
      <c r="W253" s="92"/>
      <c r="X253" s="93"/>
      <c r="Y253" s="39"/>
      <c r="Z253" s="39"/>
      <c r="AA253" s="39"/>
      <c r="AB253" s="39"/>
      <c r="AC253" s="39"/>
      <c r="AD253" s="39"/>
      <c r="AE253" s="39"/>
      <c r="AT253" s="18" t="s">
        <v>194</v>
      </c>
      <c r="AU253" s="18" t="s">
        <v>84</v>
      </c>
    </row>
    <row r="254" s="14" customFormat="1">
      <c r="A254" s="14"/>
      <c r="B254" s="265"/>
      <c r="C254" s="266"/>
      <c r="D254" s="247" t="s">
        <v>196</v>
      </c>
      <c r="E254" s="267" t="s">
        <v>1</v>
      </c>
      <c r="F254" s="268" t="s">
        <v>754</v>
      </c>
      <c r="G254" s="266"/>
      <c r="H254" s="267" t="s">
        <v>1</v>
      </c>
      <c r="I254" s="269"/>
      <c r="J254" s="269"/>
      <c r="K254" s="266"/>
      <c r="L254" s="266"/>
      <c r="M254" s="270"/>
      <c r="N254" s="271"/>
      <c r="O254" s="272"/>
      <c r="P254" s="272"/>
      <c r="Q254" s="272"/>
      <c r="R254" s="272"/>
      <c r="S254" s="272"/>
      <c r="T254" s="272"/>
      <c r="U254" s="272"/>
      <c r="V254" s="272"/>
      <c r="W254" s="272"/>
      <c r="X254" s="273"/>
      <c r="Y254" s="14"/>
      <c r="Z254" s="14"/>
      <c r="AA254" s="14"/>
      <c r="AB254" s="14"/>
      <c r="AC254" s="14"/>
      <c r="AD254" s="14"/>
      <c r="AE254" s="14"/>
      <c r="AT254" s="274" t="s">
        <v>196</v>
      </c>
      <c r="AU254" s="274" t="s">
        <v>84</v>
      </c>
      <c r="AV254" s="14" t="s">
        <v>82</v>
      </c>
      <c r="AW254" s="14" t="s">
        <v>5</v>
      </c>
      <c r="AX254" s="14" t="s">
        <v>75</v>
      </c>
      <c r="AY254" s="274" t="s">
        <v>182</v>
      </c>
    </row>
    <row r="255" s="13" customFormat="1">
      <c r="A255" s="13"/>
      <c r="B255" s="254"/>
      <c r="C255" s="255"/>
      <c r="D255" s="247" t="s">
        <v>196</v>
      </c>
      <c r="E255" s="256" t="s">
        <v>1</v>
      </c>
      <c r="F255" s="257" t="s">
        <v>755</v>
      </c>
      <c r="G255" s="255"/>
      <c r="H255" s="258">
        <v>1.6379999999999999</v>
      </c>
      <c r="I255" s="259"/>
      <c r="J255" s="259"/>
      <c r="K255" s="255"/>
      <c r="L255" s="255"/>
      <c r="M255" s="260"/>
      <c r="N255" s="261"/>
      <c r="O255" s="262"/>
      <c r="P255" s="262"/>
      <c r="Q255" s="262"/>
      <c r="R255" s="262"/>
      <c r="S255" s="262"/>
      <c r="T255" s="262"/>
      <c r="U255" s="262"/>
      <c r="V255" s="262"/>
      <c r="W255" s="262"/>
      <c r="X255" s="263"/>
      <c r="Y255" s="13"/>
      <c r="Z255" s="13"/>
      <c r="AA255" s="13"/>
      <c r="AB255" s="13"/>
      <c r="AC255" s="13"/>
      <c r="AD255" s="13"/>
      <c r="AE255" s="13"/>
      <c r="AT255" s="264" t="s">
        <v>196</v>
      </c>
      <c r="AU255" s="264" t="s">
        <v>84</v>
      </c>
      <c r="AV255" s="13" t="s">
        <v>84</v>
      </c>
      <c r="AW255" s="13" t="s">
        <v>5</v>
      </c>
      <c r="AX255" s="13" t="s">
        <v>75</v>
      </c>
      <c r="AY255" s="264" t="s">
        <v>182</v>
      </c>
    </row>
    <row r="256" s="13" customFormat="1">
      <c r="A256" s="13"/>
      <c r="B256" s="254"/>
      <c r="C256" s="255"/>
      <c r="D256" s="247" t="s">
        <v>196</v>
      </c>
      <c r="E256" s="256" t="s">
        <v>1</v>
      </c>
      <c r="F256" s="257" t="s">
        <v>756</v>
      </c>
      <c r="G256" s="255"/>
      <c r="H256" s="258">
        <v>0.80200000000000005</v>
      </c>
      <c r="I256" s="259"/>
      <c r="J256" s="259"/>
      <c r="K256" s="255"/>
      <c r="L256" s="255"/>
      <c r="M256" s="260"/>
      <c r="N256" s="261"/>
      <c r="O256" s="262"/>
      <c r="P256" s="262"/>
      <c r="Q256" s="262"/>
      <c r="R256" s="262"/>
      <c r="S256" s="262"/>
      <c r="T256" s="262"/>
      <c r="U256" s="262"/>
      <c r="V256" s="262"/>
      <c r="W256" s="262"/>
      <c r="X256" s="263"/>
      <c r="Y256" s="13"/>
      <c r="Z256" s="13"/>
      <c r="AA256" s="13"/>
      <c r="AB256" s="13"/>
      <c r="AC256" s="13"/>
      <c r="AD256" s="13"/>
      <c r="AE256" s="13"/>
      <c r="AT256" s="264" t="s">
        <v>196</v>
      </c>
      <c r="AU256" s="264" t="s">
        <v>84</v>
      </c>
      <c r="AV256" s="13" t="s">
        <v>84</v>
      </c>
      <c r="AW256" s="13" t="s">
        <v>5</v>
      </c>
      <c r="AX256" s="13" t="s">
        <v>75</v>
      </c>
      <c r="AY256" s="264" t="s">
        <v>182</v>
      </c>
    </row>
    <row r="257" s="14" customFormat="1">
      <c r="A257" s="14"/>
      <c r="B257" s="265"/>
      <c r="C257" s="266"/>
      <c r="D257" s="247" t="s">
        <v>196</v>
      </c>
      <c r="E257" s="267" t="s">
        <v>1</v>
      </c>
      <c r="F257" s="268" t="s">
        <v>757</v>
      </c>
      <c r="G257" s="266"/>
      <c r="H257" s="267" t="s">
        <v>1</v>
      </c>
      <c r="I257" s="269"/>
      <c r="J257" s="269"/>
      <c r="K257" s="266"/>
      <c r="L257" s="266"/>
      <c r="M257" s="270"/>
      <c r="N257" s="271"/>
      <c r="O257" s="272"/>
      <c r="P257" s="272"/>
      <c r="Q257" s="272"/>
      <c r="R257" s="272"/>
      <c r="S257" s="272"/>
      <c r="T257" s="272"/>
      <c r="U257" s="272"/>
      <c r="V257" s="272"/>
      <c r="W257" s="272"/>
      <c r="X257" s="273"/>
      <c r="Y257" s="14"/>
      <c r="Z257" s="14"/>
      <c r="AA257" s="14"/>
      <c r="AB257" s="14"/>
      <c r="AC257" s="14"/>
      <c r="AD257" s="14"/>
      <c r="AE257" s="14"/>
      <c r="AT257" s="274" t="s">
        <v>196</v>
      </c>
      <c r="AU257" s="274" t="s">
        <v>84</v>
      </c>
      <c r="AV257" s="14" t="s">
        <v>82</v>
      </c>
      <c r="AW257" s="14" t="s">
        <v>5</v>
      </c>
      <c r="AX257" s="14" t="s">
        <v>75</v>
      </c>
      <c r="AY257" s="274" t="s">
        <v>182</v>
      </c>
    </row>
    <row r="258" s="13" customFormat="1">
      <c r="A258" s="13"/>
      <c r="B258" s="254"/>
      <c r="C258" s="255"/>
      <c r="D258" s="247" t="s">
        <v>196</v>
      </c>
      <c r="E258" s="256" t="s">
        <v>1</v>
      </c>
      <c r="F258" s="257" t="s">
        <v>758</v>
      </c>
      <c r="G258" s="255"/>
      <c r="H258" s="258">
        <v>0.625</v>
      </c>
      <c r="I258" s="259"/>
      <c r="J258" s="259"/>
      <c r="K258" s="255"/>
      <c r="L258" s="255"/>
      <c r="M258" s="260"/>
      <c r="N258" s="261"/>
      <c r="O258" s="262"/>
      <c r="P258" s="262"/>
      <c r="Q258" s="262"/>
      <c r="R258" s="262"/>
      <c r="S258" s="262"/>
      <c r="T258" s="262"/>
      <c r="U258" s="262"/>
      <c r="V258" s="262"/>
      <c r="W258" s="262"/>
      <c r="X258" s="263"/>
      <c r="Y258" s="13"/>
      <c r="Z258" s="13"/>
      <c r="AA258" s="13"/>
      <c r="AB258" s="13"/>
      <c r="AC258" s="13"/>
      <c r="AD258" s="13"/>
      <c r="AE258" s="13"/>
      <c r="AT258" s="264" t="s">
        <v>196</v>
      </c>
      <c r="AU258" s="264" t="s">
        <v>84</v>
      </c>
      <c r="AV258" s="13" t="s">
        <v>84</v>
      </c>
      <c r="AW258" s="13" t="s">
        <v>5</v>
      </c>
      <c r="AX258" s="13" t="s">
        <v>75</v>
      </c>
      <c r="AY258" s="264" t="s">
        <v>182</v>
      </c>
    </row>
    <row r="259" s="14" customFormat="1">
      <c r="A259" s="14"/>
      <c r="B259" s="265"/>
      <c r="C259" s="266"/>
      <c r="D259" s="247" t="s">
        <v>196</v>
      </c>
      <c r="E259" s="267" t="s">
        <v>1</v>
      </c>
      <c r="F259" s="268" t="s">
        <v>759</v>
      </c>
      <c r="G259" s="266"/>
      <c r="H259" s="267" t="s">
        <v>1</v>
      </c>
      <c r="I259" s="269"/>
      <c r="J259" s="269"/>
      <c r="K259" s="266"/>
      <c r="L259" s="266"/>
      <c r="M259" s="270"/>
      <c r="N259" s="271"/>
      <c r="O259" s="272"/>
      <c r="P259" s="272"/>
      <c r="Q259" s="272"/>
      <c r="R259" s="272"/>
      <c r="S259" s="272"/>
      <c r="T259" s="272"/>
      <c r="U259" s="272"/>
      <c r="V259" s="272"/>
      <c r="W259" s="272"/>
      <c r="X259" s="273"/>
      <c r="Y259" s="14"/>
      <c r="Z259" s="14"/>
      <c r="AA259" s="14"/>
      <c r="AB259" s="14"/>
      <c r="AC259" s="14"/>
      <c r="AD259" s="14"/>
      <c r="AE259" s="14"/>
      <c r="AT259" s="274" t="s">
        <v>196</v>
      </c>
      <c r="AU259" s="274" t="s">
        <v>84</v>
      </c>
      <c r="AV259" s="14" t="s">
        <v>82</v>
      </c>
      <c r="AW259" s="14" t="s">
        <v>5</v>
      </c>
      <c r="AX259" s="14" t="s">
        <v>75</v>
      </c>
      <c r="AY259" s="274" t="s">
        <v>182</v>
      </c>
    </row>
    <row r="260" s="13" customFormat="1">
      <c r="A260" s="13"/>
      <c r="B260" s="254"/>
      <c r="C260" s="255"/>
      <c r="D260" s="247" t="s">
        <v>196</v>
      </c>
      <c r="E260" s="256" t="s">
        <v>1</v>
      </c>
      <c r="F260" s="257" t="s">
        <v>760</v>
      </c>
      <c r="G260" s="255"/>
      <c r="H260" s="258">
        <v>0.27700000000000002</v>
      </c>
      <c r="I260" s="259"/>
      <c r="J260" s="259"/>
      <c r="K260" s="255"/>
      <c r="L260" s="255"/>
      <c r="M260" s="260"/>
      <c r="N260" s="261"/>
      <c r="O260" s="262"/>
      <c r="P260" s="262"/>
      <c r="Q260" s="262"/>
      <c r="R260" s="262"/>
      <c r="S260" s="262"/>
      <c r="T260" s="262"/>
      <c r="U260" s="262"/>
      <c r="V260" s="262"/>
      <c r="W260" s="262"/>
      <c r="X260" s="263"/>
      <c r="Y260" s="13"/>
      <c r="Z260" s="13"/>
      <c r="AA260" s="13"/>
      <c r="AB260" s="13"/>
      <c r="AC260" s="13"/>
      <c r="AD260" s="13"/>
      <c r="AE260" s="13"/>
      <c r="AT260" s="264" t="s">
        <v>196</v>
      </c>
      <c r="AU260" s="264" t="s">
        <v>84</v>
      </c>
      <c r="AV260" s="13" t="s">
        <v>84</v>
      </c>
      <c r="AW260" s="13" t="s">
        <v>5</v>
      </c>
      <c r="AX260" s="13" t="s">
        <v>75</v>
      </c>
      <c r="AY260" s="264" t="s">
        <v>182</v>
      </c>
    </row>
    <row r="261" s="14" customFormat="1">
      <c r="A261" s="14"/>
      <c r="B261" s="265"/>
      <c r="C261" s="266"/>
      <c r="D261" s="247" t="s">
        <v>196</v>
      </c>
      <c r="E261" s="267" t="s">
        <v>1</v>
      </c>
      <c r="F261" s="268" t="s">
        <v>761</v>
      </c>
      <c r="G261" s="266"/>
      <c r="H261" s="267" t="s">
        <v>1</v>
      </c>
      <c r="I261" s="269"/>
      <c r="J261" s="269"/>
      <c r="K261" s="266"/>
      <c r="L261" s="266"/>
      <c r="M261" s="270"/>
      <c r="N261" s="271"/>
      <c r="O261" s="272"/>
      <c r="P261" s="272"/>
      <c r="Q261" s="272"/>
      <c r="R261" s="272"/>
      <c r="S261" s="272"/>
      <c r="T261" s="272"/>
      <c r="U261" s="272"/>
      <c r="V261" s="272"/>
      <c r="W261" s="272"/>
      <c r="X261" s="273"/>
      <c r="Y261" s="14"/>
      <c r="Z261" s="14"/>
      <c r="AA261" s="14"/>
      <c r="AB261" s="14"/>
      <c r="AC261" s="14"/>
      <c r="AD261" s="14"/>
      <c r="AE261" s="14"/>
      <c r="AT261" s="274" t="s">
        <v>196</v>
      </c>
      <c r="AU261" s="274" t="s">
        <v>84</v>
      </c>
      <c r="AV261" s="14" t="s">
        <v>82</v>
      </c>
      <c r="AW261" s="14" t="s">
        <v>5</v>
      </c>
      <c r="AX261" s="14" t="s">
        <v>75</v>
      </c>
      <c r="AY261" s="274" t="s">
        <v>182</v>
      </c>
    </row>
    <row r="262" s="13" customFormat="1">
      <c r="A262" s="13"/>
      <c r="B262" s="254"/>
      <c r="C262" s="255"/>
      <c r="D262" s="247" t="s">
        <v>196</v>
      </c>
      <c r="E262" s="256" t="s">
        <v>1</v>
      </c>
      <c r="F262" s="257" t="s">
        <v>762</v>
      </c>
      <c r="G262" s="255"/>
      <c r="H262" s="258">
        <v>0.496</v>
      </c>
      <c r="I262" s="259"/>
      <c r="J262" s="259"/>
      <c r="K262" s="255"/>
      <c r="L262" s="255"/>
      <c r="M262" s="260"/>
      <c r="N262" s="261"/>
      <c r="O262" s="262"/>
      <c r="P262" s="262"/>
      <c r="Q262" s="262"/>
      <c r="R262" s="262"/>
      <c r="S262" s="262"/>
      <c r="T262" s="262"/>
      <c r="U262" s="262"/>
      <c r="V262" s="262"/>
      <c r="W262" s="262"/>
      <c r="X262" s="263"/>
      <c r="Y262" s="13"/>
      <c r="Z262" s="13"/>
      <c r="AA262" s="13"/>
      <c r="AB262" s="13"/>
      <c r="AC262" s="13"/>
      <c r="AD262" s="13"/>
      <c r="AE262" s="13"/>
      <c r="AT262" s="264" t="s">
        <v>196</v>
      </c>
      <c r="AU262" s="264" t="s">
        <v>84</v>
      </c>
      <c r="AV262" s="13" t="s">
        <v>84</v>
      </c>
      <c r="AW262" s="13" t="s">
        <v>5</v>
      </c>
      <c r="AX262" s="13" t="s">
        <v>75</v>
      </c>
      <c r="AY262" s="264" t="s">
        <v>182</v>
      </c>
    </row>
    <row r="263" s="14" customFormat="1">
      <c r="A263" s="14"/>
      <c r="B263" s="265"/>
      <c r="C263" s="266"/>
      <c r="D263" s="247" t="s">
        <v>196</v>
      </c>
      <c r="E263" s="267" t="s">
        <v>1</v>
      </c>
      <c r="F263" s="268" t="s">
        <v>763</v>
      </c>
      <c r="G263" s="266"/>
      <c r="H263" s="267" t="s">
        <v>1</v>
      </c>
      <c r="I263" s="269"/>
      <c r="J263" s="269"/>
      <c r="K263" s="266"/>
      <c r="L263" s="266"/>
      <c r="M263" s="270"/>
      <c r="N263" s="271"/>
      <c r="O263" s="272"/>
      <c r="P263" s="272"/>
      <c r="Q263" s="272"/>
      <c r="R263" s="272"/>
      <c r="S263" s="272"/>
      <c r="T263" s="272"/>
      <c r="U263" s="272"/>
      <c r="V263" s="272"/>
      <c r="W263" s="272"/>
      <c r="X263" s="273"/>
      <c r="Y263" s="14"/>
      <c r="Z263" s="14"/>
      <c r="AA263" s="14"/>
      <c r="AB263" s="14"/>
      <c r="AC263" s="14"/>
      <c r="AD263" s="14"/>
      <c r="AE263" s="14"/>
      <c r="AT263" s="274" t="s">
        <v>196</v>
      </c>
      <c r="AU263" s="274" t="s">
        <v>84</v>
      </c>
      <c r="AV263" s="14" t="s">
        <v>82</v>
      </c>
      <c r="AW263" s="14" t="s">
        <v>5</v>
      </c>
      <c r="AX263" s="14" t="s">
        <v>75</v>
      </c>
      <c r="AY263" s="274" t="s">
        <v>182</v>
      </c>
    </row>
    <row r="264" s="13" customFormat="1">
      <c r="A264" s="13"/>
      <c r="B264" s="254"/>
      <c r="C264" s="255"/>
      <c r="D264" s="247" t="s">
        <v>196</v>
      </c>
      <c r="E264" s="256" t="s">
        <v>1</v>
      </c>
      <c r="F264" s="257" t="s">
        <v>764</v>
      </c>
      <c r="G264" s="255"/>
      <c r="H264" s="258">
        <v>2.0449999999999999</v>
      </c>
      <c r="I264" s="259"/>
      <c r="J264" s="259"/>
      <c r="K264" s="255"/>
      <c r="L264" s="255"/>
      <c r="M264" s="260"/>
      <c r="N264" s="261"/>
      <c r="O264" s="262"/>
      <c r="P264" s="262"/>
      <c r="Q264" s="262"/>
      <c r="R264" s="262"/>
      <c r="S264" s="262"/>
      <c r="T264" s="262"/>
      <c r="U264" s="262"/>
      <c r="V264" s="262"/>
      <c r="W264" s="262"/>
      <c r="X264" s="263"/>
      <c r="Y264" s="13"/>
      <c r="Z264" s="13"/>
      <c r="AA264" s="13"/>
      <c r="AB264" s="13"/>
      <c r="AC264" s="13"/>
      <c r="AD264" s="13"/>
      <c r="AE264" s="13"/>
      <c r="AT264" s="264" t="s">
        <v>196</v>
      </c>
      <c r="AU264" s="264" t="s">
        <v>84</v>
      </c>
      <c r="AV264" s="13" t="s">
        <v>84</v>
      </c>
      <c r="AW264" s="13" t="s">
        <v>5</v>
      </c>
      <c r="AX264" s="13" t="s">
        <v>75</v>
      </c>
      <c r="AY264" s="264" t="s">
        <v>182</v>
      </c>
    </row>
    <row r="265" s="14" customFormat="1">
      <c r="A265" s="14"/>
      <c r="B265" s="265"/>
      <c r="C265" s="266"/>
      <c r="D265" s="247" t="s">
        <v>196</v>
      </c>
      <c r="E265" s="267" t="s">
        <v>1</v>
      </c>
      <c r="F265" s="268" t="s">
        <v>765</v>
      </c>
      <c r="G265" s="266"/>
      <c r="H265" s="267" t="s">
        <v>1</v>
      </c>
      <c r="I265" s="269"/>
      <c r="J265" s="269"/>
      <c r="K265" s="266"/>
      <c r="L265" s="266"/>
      <c r="M265" s="270"/>
      <c r="N265" s="271"/>
      <c r="O265" s="272"/>
      <c r="P265" s="272"/>
      <c r="Q265" s="272"/>
      <c r="R265" s="272"/>
      <c r="S265" s="272"/>
      <c r="T265" s="272"/>
      <c r="U265" s="272"/>
      <c r="V265" s="272"/>
      <c r="W265" s="272"/>
      <c r="X265" s="273"/>
      <c r="Y265" s="14"/>
      <c r="Z265" s="14"/>
      <c r="AA265" s="14"/>
      <c r="AB265" s="14"/>
      <c r="AC265" s="14"/>
      <c r="AD265" s="14"/>
      <c r="AE265" s="14"/>
      <c r="AT265" s="274" t="s">
        <v>196</v>
      </c>
      <c r="AU265" s="274" t="s">
        <v>84</v>
      </c>
      <c r="AV265" s="14" t="s">
        <v>82</v>
      </c>
      <c r="AW265" s="14" t="s">
        <v>5</v>
      </c>
      <c r="AX265" s="14" t="s">
        <v>75</v>
      </c>
      <c r="AY265" s="274" t="s">
        <v>182</v>
      </c>
    </row>
    <row r="266" s="13" customFormat="1">
      <c r="A266" s="13"/>
      <c r="B266" s="254"/>
      <c r="C266" s="255"/>
      <c r="D266" s="247" t="s">
        <v>196</v>
      </c>
      <c r="E266" s="256" t="s">
        <v>1</v>
      </c>
      <c r="F266" s="257" t="s">
        <v>766</v>
      </c>
      <c r="G266" s="255"/>
      <c r="H266" s="258">
        <v>1.05</v>
      </c>
      <c r="I266" s="259"/>
      <c r="J266" s="259"/>
      <c r="K266" s="255"/>
      <c r="L266" s="255"/>
      <c r="M266" s="260"/>
      <c r="N266" s="261"/>
      <c r="O266" s="262"/>
      <c r="P266" s="262"/>
      <c r="Q266" s="262"/>
      <c r="R266" s="262"/>
      <c r="S266" s="262"/>
      <c r="T266" s="262"/>
      <c r="U266" s="262"/>
      <c r="V266" s="262"/>
      <c r="W266" s="262"/>
      <c r="X266" s="263"/>
      <c r="Y266" s="13"/>
      <c r="Z266" s="13"/>
      <c r="AA266" s="13"/>
      <c r="AB266" s="13"/>
      <c r="AC266" s="13"/>
      <c r="AD266" s="13"/>
      <c r="AE266" s="13"/>
      <c r="AT266" s="264" t="s">
        <v>196</v>
      </c>
      <c r="AU266" s="264" t="s">
        <v>84</v>
      </c>
      <c r="AV266" s="13" t="s">
        <v>84</v>
      </c>
      <c r="AW266" s="13" t="s">
        <v>5</v>
      </c>
      <c r="AX266" s="13" t="s">
        <v>75</v>
      </c>
      <c r="AY266" s="264" t="s">
        <v>182</v>
      </c>
    </row>
    <row r="267" s="14" customFormat="1">
      <c r="A267" s="14"/>
      <c r="B267" s="265"/>
      <c r="C267" s="266"/>
      <c r="D267" s="247" t="s">
        <v>196</v>
      </c>
      <c r="E267" s="267" t="s">
        <v>1</v>
      </c>
      <c r="F267" s="268" t="s">
        <v>767</v>
      </c>
      <c r="G267" s="266"/>
      <c r="H267" s="267" t="s">
        <v>1</v>
      </c>
      <c r="I267" s="269"/>
      <c r="J267" s="269"/>
      <c r="K267" s="266"/>
      <c r="L267" s="266"/>
      <c r="M267" s="270"/>
      <c r="N267" s="271"/>
      <c r="O267" s="272"/>
      <c r="P267" s="272"/>
      <c r="Q267" s="272"/>
      <c r="R267" s="272"/>
      <c r="S267" s="272"/>
      <c r="T267" s="272"/>
      <c r="U267" s="272"/>
      <c r="V267" s="272"/>
      <c r="W267" s="272"/>
      <c r="X267" s="273"/>
      <c r="Y267" s="14"/>
      <c r="Z267" s="14"/>
      <c r="AA267" s="14"/>
      <c r="AB267" s="14"/>
      <c r="AC267" s="14"/>
      <c r="AD267" s="14"/>
      <c r="AE267" s="14"/>
      <c r="AT267" s="274" t="s">
        <v>196</v>
      </c>
      <c r="AU267" s="274" t="s">
        <v>84</v>
      </c>
      <c r="AV267" s="14" t="s">
        <v>82</v>
      </c>
      <c r="AW267" s="14" t="s">
        <v>5</v>
      </c>
      <c r="AX267" s="14" t="s">
        <v>75</v>
      </c>
      <c r="AY267" s="274" t="s">
        <v>182</v>
      </c>
    </row>
    <row r="268" s="13" customFormat="1">
      <c r="A268" s="13"/>
      <c r="B268" s="254"/>
      <c r="C268" s="255"/>
      <c r="D268" s="247" t="s">
        <v>196</v>
      </c>
      <c r="E268" s="256" t="s">
        <v>1</v>
      </c>
      <c r="F268" s="257" t="s">
        <v>768</v>
      </c>
      <c r="G268" s="255"/>
      <c r="H268" s="258">
        <v>1.4199999999999999</v>
      </c>
      <c r="I268" s="259"/>
      <c r="J268" s="259"/>
      <c r="K268" s="255"/>
      <c r="L268" s="255"/>
      <c r="M268" s="260"/>
      <c r="N268" s="261"/>
      <c r="O268" s="262"/>
      <c r="P268" s="262"/>
      <c r="Q268" s="262"/>
      <c r="R268" s="262"/>
      <c r="S268" s="262"/>
      <c r="T268" s="262"/>
      <c r="U268" s="262"/>
      <c r="V268" s="262"/>
      <c r="W268" s="262"/>
      <c r="X268" s="263"/>
      <c r="Y268" s="13"/>
      <c r="Z268" s="13"/>
      <c r="AA268" s="13"/>
      <c r="AB268" s="13"/>
      <c r="AC268" s="13"/>
      <c r="AD268" s="13"/>
      <c r="AE268" s="13"/>
      <c r="AT268" s="264" t="s">
        <v>196</v>
      </c>
      <c r="AU268" s="264" t="s">
        <v>84</v>
      </c>
      <c r="AV268" s="13" t="s">
        <v>84</v>
      </c>
      <c r="AW268" s="13" t="s">
        <v>5</v>
      </c>
      <c r="AX268" s="13" t="s">
        <v>75</v>
      </c>
      <c r="AY268" s="264" t="s">
        <v>182</v>
      </c>
    </row>
    <row r="269" s="14" customFormat="1">
      <c r="A269" s="14"/>
      <c r="B269" s="265"/>
      <c r="C269" s="266"/>
      <c r="D269" s="247" t="s">
        <v>196</v>
      </c>
      <c r="E269" s="267" t="s">
        <v>1</v>
      </c>
      <c r="F269" s="268" t="s">
        <v>769</v>
      </c>
      <c r="G269" s="266"/>
      <c r="H269" s="267" t="s">
        <v>1</v>
      </c>
      <c r="I269" s="269"/>
      <c r="J269" s="269"/>
      <c r="K269" s="266"/>
      <c r="L269" s="266"/>
      <c r="M269" s="270"/>
      <c r="N269" s="271"/>
      <c r="O269" s="272"/>
      <c r="P269" s="272"/>
      <c r="Q269" s="272"/>
      <c r="R269" s="272"/>
      <c r="S269" s="272"/>
      <c r="T269" s="272"/>
      <c r="U269" s="272"/>
      <c r="V269" s="272"/>
      <c r="W269" s="272"/>
      <c r="X269" s="273"/>
      <c r="Y269" s="14"/>
      <c r="Z269" s="14"/>
      <c r="AA269" s="14"/>
      <c r="AB269" s="14"/>
      <c r="AC269" s="14"/>
      <c r="AD269" s="14"/>
      <c r="AE269" s="14"/>
      <c r="AT269" s="274" t="s">
        <v>196</v>
      </c>
      <c r="AU269" s="274" t="s">
        <v>84</v>
      </c>
      <c r="AV269" s="14" t="s">
        <v>82</v>
      </c>
      <c r="AW269" s="14" t="s">
        <v>5</v>
      </c>
      <c r="AX269" s="14" t="s">
        <v>75</v>
      </c>
      <c r="AY269" s="274" t="s">
        <v>182</v>
      </c>
    </row>
    <row r="270" s="13" customFormat="1">
      <c r="A270" s="13"/>
      <c r="B270" s="254"/>
      <c r="C270" s="255"/>
      <c r="D270" s="247" t="s">
        <v>196</v>
      </c>
      <c r="E270" s="256" t="s">
        <v>1</v>
      </c>
      <c r="F270" s="257" t="s">
        <v>770</v>
      </c>
      <c r="G270" s="255"/>
      <c r="H270" s="258">
        <v>2.6360000000000001</v>
      </c>
      <c r="I270" s="259"/>
      <c r="J270" s="259"/>
      <c r="K270" s="255"/>
      <c r="L270" s="255"/>
      <c r="M270" s="260"/>
      <c r="N270" s="261"/>
      <c r="O270" s="262"/>
      <c r="P270" s="262"/>
      <c r="Q270" s="262"/>
      <c r="R270" s="262"/>
      <c r="S270" s="262"/>
      <c r="T270" s="262"/>
      <c r="U270" s="262"/>
      <c r="V270" s="262"/>
      <c r="W270" s="262"/>
      <c r="X270" s="263"/>
      <c r="Y270" s="13"/>
      <c r="Z270" s="13"/>
      <c r="AA270" s="13"/>
      <c r="AB270" s="13"/>
      <c r="AC270" s="13"/>
      <c r="AD270" s="13"/>
      <c r="AE270" s="13"/>
      <c r="AT270" s="264" t="s">
        <v>196</v>
      </c>
      <c r="AU270" s="264" t="s">
        <v>84</v>
      </c>
      <c r="AV270" s="13" t="s">
        <v>84</v>
      </c>
      <c r="AW270" s="13" t="s">
        <v>5</v>
      </c>
      <c r="AX270" s="13" t="s">
        <v>75</v>
      </c>
      <c r="AY270" s="264" t="s">
        <v>182</v>
      </c>
    </row>
    <row r="271" s="15" customFormat="1">
      <c r="A271" s="15"/>
      <c r="B271" s="275"/>
      <c r="C271" s="276"/>
      <c r="D271" s="247" t="s">
        <v>196</v>
      </c>
      <c r="E271" s="277" t="s">
        <v>1</v>
      </c>
      <c r="F271" s="278" t="s">
        <v>208</v>
      </c>
      <c r="G271" s="276"/>
      <c r="H271" s="279">
        <v>10.989000000000001</v>
      </c>
      <c r="I271" s="280"/>
      <c r="J271" s="280"/>
      <c r="K271" s="276"/>
      <c r="L271" s="276"/>
      <c r="M271" s="281"/>
      <c r="N271" s="282"/>
      <c r="O271" s="283"/>
      <c r="P271" s="283"/>
      <c r="Q271" s="283"/>
      <c r="R271" s="283"/>
      <c r="S271" s="283"/>
      <c r="T271" s="283"/>
      <c r="U271" s="283"/>
      <c r="V271" s="283"/>
      <c r="W271" s="283"/>
      <c r="X271" s="284"/>
      <c r="Y271" s="15"/>
      <c r="Z271" s="15"/>
      <c r="AA271" s="15"/>
      <c r="AB271" s="15"/>
      <c r="AC271" s="15"/>
      <c r="AD271" s="15"/>
      <c r="AE271" s="15"/>
      <c r="AT271" s="285" t="s">
        <v>196</v>
      </c>
      <c r="AU271" s="285" t="s">
        <v>84</v>
      </c>
      <c r="AV271" s="15" t="s">
        <v>190</v>
      </c>
      <c r="AW271" s="15" t="s">
        <v>5</v>
      </c>
      <c r="AX271" s="15" t="s">
        <v>82</v>
      </c>
      <c r="AY271" s="285" t="s">
        <v>182</v>
      </c>
    </row>
    <row r="272" s="2" customFormat="1" ht="66.75" customHeight="1">
      <c r="A272" s="39"/>
      <c r="B272" s="40"/>
      <c r="C272" s="233" t="s">
        <v>309</v>
      </c>
      <c r="D272" s="233" t="s">
        <v>185</v>
      </c>
      <c r="E272" s="234" t="s">
        <v>771</v>
      </c>
      <c r="F272" s="235" t="s">
        <v>772</v>
      </c>
      <c r="G272" s="236" t="s">
        <v>416</v>
      </c>
      <c r="H272" s="237">
        <v>12.449999999999999</v>
      </c>
      <c r="I272" s="238"/>
      <c r="J272" s="238"/>
      <c r="K272" s="239">
        <f>ROUND(P272*H272,2)</f>
        <v>0</v>
      </c>
      <c r="L272" s="235" t="s">
        <v>189</v>
      </c>
      <c r="M272" s="45"/>
      <c r="N272" s="240" t="s">
        <v>1</v>
      </c>
      <c r="O272" s="241" t="s">
        <v>38</v>
      </c>
      <c r="P272" s="242">
        <f>I272+J272</f>
        <v>0</v>
      </c>
      <c r="Q272" s="242">
        <f>ROUND(I272*H272,2)</f>
        <v>0</v>
      </c>
      <c r="R272" s="242">
        <f>ROUND(J272*H272,2)</f>
        <v>0</v>
      </c>
      <c r="S272" s="92"/>
      <c r="T272" s="243">
        <f>S272*H272</f>
        <v>0</v>
      </c>
      <c r="U272" s="243">
        <v>0</v>
      </c>
      <c r="V272" s="243">
        <f>U272*H272</f>
        <v>0</v>
      </c>
      <c r="W272" s="243">
        <v>0</v>
      </c>
      <c r="X272" s="244">
        <f>W272*H272</f>
        <v>0</v>
      </c>
      <c r="Y272" s="39"/>
      <c r="Z272" s="39"/>
      <c r="AA272" s="39"/>
      <c r="AB272" s="39"/>
      <c r="AC272" s="39"/>
      <c r="AD272" s="39"/>
      <c r="AE272" s="39"/>
      <c r="AR272" s="245" t="s">
        <v>190</v>
      </c>
      <c r="AT272" s="245" t="s">
        <v>185</v>
      </c>
      <c r="AU272" s="245" t="s">
        <v>84</v>
      </c>
      <c r="AY272" s="18" t="s">
        <v>182</v>
      </c>
      <c r="BE272" s="246">
        <f>IF(O272="základní",K272,0)</f>
        <v>0</v>
      </c>
      <c r="BF272" s="246">
        <f>IF(O272="snížená",K272,0)</f>
        <v>0</v>
      </c>
      <c r="BG272" s="246">
        <f>IF(O272="zákl. přenesená",K272,0)</f>
        <v>0</v>
      </c>
      <c r="BH272" s="246">
        <f>IF(O272="sníž. přenesená",K272,0)</f>
        <v>0</v>
      </c>
      <c r="BI272" s="246">
        <f>IF(O272="nulová",K272,0)</f>
        <v>0</v>
      </c>
      <c r="BJ272" s="18" t="s">
        <v>82</v>
      </c>
      <c r="BK272" s="246">
        <f>ROUND(P272*H272,2)</f>
        <v>0</v>
      </c>
      <c r="BL272" s="18" t="s">
        <v>190</v>
      </c>
      <c r="BM272" s="245" t="s">
        <v>428</v>
      </c>
    </row>
    <row r="273" s="2" customFormat="1">
      <c r="A273" s="39"/>
      <c r="B273" s="40"/>
      <c r="C273" s="41"/>
      <c r="D273" s="247" t="s">
        <v>192</v>
      </c>
      <c r="E273" s="41"/>
      <c r="F273" s="248" t="s">
        <v>773</v>
      </c>
      <c r="G273" s="41"/>
      <c r="H273" s="41"/>
      <c r="I273" s="249"/>
      <c r="J273" s="249"/>
      <c r="K273" s="41"/>
      <c r="L273" s="41"/>
      <c r="M273" s="45"/>
      <c r="N273" s="250"/>
      <c r="O273" s="251"/>
      <c r="P273" s="92"/>
      <c r="Q273" s="92"/>
      <c r="R273" s="92"/>
      <c r="S273" s="92"/>
      <c r="T273" s="92"/>
      <c r="U273" s="92"/>
      <c r="V273" s="92"/>
      <c r="W273" s="92"/>
      <c r="X273" s="93"/>
      <c r="Y273" s="39"/>
      <c r="Z273" s="39"/>
      <c r="AA273" s="39"/>
      <c r="AB273" s="39"/>
      <c r="AC273" s="39"/>
      <c r="AD273" s="39"/>
      <c r="AE273" s="39"/>
      <c r="AT273" s="18" t="s">
        <v>192</v>
      </c>
      <c r="AU273" s="18" t="s">
        <v>84</v>
      </c>
    </row>
    <row r="274" s="2" customFormat="1">
      <c r="A274" s="39"/>
      <c r="B274" s="40"/>
      <c r="C274" s="41"/>
      <c r="D274" s="252" t="s">
        <v>194</v>
      </c>
      <c r="E274" s="41"/>
      <c r="F274" s="253" t="s">
        <v>774</v>
      </c>
      <c r="G274" s="41"/>
      <c r="H274" s="41"/>
      <c r="I274" s="249"/>
      <c r="J274" s="249"/>
      <c r="K274" s="41"/>
      <c r="L274" s="41"/>
      <c r="M274" s="45"/>
      <c r="N274" s="250"/>
      <c r="O274" s="251"/>
      <c r="P274" s="92"/>
      <c r="Q274" s="92"/>
      <c r="R274" s="92"/>
      <c r="S274" s="92"/>
      <c r="T274" s="92"/>
      <c r="U274" s="92"/>
      <c r="V274" s="92"/>
      <c r="W274" s="92"/>
      <c r="X274" s="93"/>
      <c r="Y274" s="39"/>
      <c r="Z274" s="39"/>
      <c r="AA274" s="39"/>
      <c r="AB274" s="39"/>
      <c r="AC274" s="39"/>
      <c r="AD274" s="39"/>
      <c r="AE274" s="39"/>
      <c r="AT274" s="18" t="s">
        <v>194</v>
      </c>
      <c r="AU274" s="18" t="s">
        <v>84</v>
      </c>
    </row>
    <row r="275" s="14" customFormat="1">
      <c r="A275" s="14"/>
      <c r="B275" s="265"/>
      <c r="C275" s="266"/>
      <c r="D275" s="247" t="s">
        <v>196</v>
      </c>
      <c r="E275" s="267" t="s">
        <v>1</v>
      </c>
      <c r="F275" s="268" t="s">
        <v>775</v>
      </c>
      <c r="G275" s="266"/>
      <c r="H275" s="267" t="s">
        <v>1</v>
      </c>
      <c r="I275" s="269"/>
      <c r="J275" s="269"/>
      <c r="K275" s="266"/>
      <c r="L275" s="266"/>
      <c r="M275" s="270"/>
      <c r="N275" s="271"/>
      <c r="O275" s="272"/>
      <c r="P275" s="272"/>
      <c r="Q275" s="272"/>
      <c r="R275" s="272"/>
      <c r="S275" s="272"/>
      <c r="T275" s="272"/>
      <c r="U275" s="272"/>
      <c r="V275" s="272"/>
      <c r="W275" s="272"/>
      <c r="X275" s="273"/>
      <c r="Y275" s="14"/>
      <c r="Z275" s="14"/>
      <c r="AA275" s="14"/>
      <c r="AB275" s="14"/>
      <c r="AC275" s="14"/>
      <c r="AD275" s="14"/>
      <c r="AE275" s="14"/>
      <c r="AT275" s="274" t="s">
        <v>196</v>
      </c>
      <c r="AU275" s="274" t="s">
        <v>84</v>
      </c>
      <c r="AV275" s="14" t="s">
        <v>82</v>
      </c>
      <c r="AW275" s="14" t="s">
        <v>5</v>
      </c>
      <c r="AX275" s="14" t="s">
        <v>75</v>
      </c>
      <c r="AY275" s="274" t="s">
        <v>182</v>
      </c>
    </row>
    <row r="276" s="13" customFormat="1">
      <c r="A276" s="13"/>
      <c r="B276" s="254"/>
      <c r="C276" s="255"/>
      <c r="D276" s="247" t="s">
        <v>196</v>
      </c>
      <c r="E276" s="256" t="s">
        <v>1</v>
      </c>
      <c r="F276" s="257" t="s">
        <v>776</v>
      </c>
      <c r="G276" s="255"/>
      <c r="H276" s="258">
        <v>6.25</v>
      </c>
      <c r="I276" s="259"/>
      <c r="J276" s="259"/>
      <c r="K276" s="255"/>
      <c r="L276" s="255"/>
      <c r="M276" s="260"/>
      <c r="N276" s="261"/>
      <c r="O276" s="262"/>
      <c r="P276" s="262"/>
      <c r="Q276" s="262"/>
      <c r="R276" s="262"/>
      <c r="S276" s="262"/>
      <c r="T276" s="262"/>
      <c r="U276" s="262"/>
      <c r="V276" s="262"/>
      <c r="W276" s="262"/>
      <c r="X276" s="263"/>
      <c r="Y276" s="13"/>
      <c r="Z276" s="13"/>
      <c r="AA276" s="13"/>
      <c r="AB276" s="13"/>
      <c r="AC276" s="13"/>
      <c r="AD276" s="13"/>
      <c r="AE276" s="13"/>
      <c r="AT276" s="264" t="s">
        <v>196</v>
      </c>
      <c r="AU276" s="264" t="s">
        <v>84</v>
      </c>
      <c r="AV276" s="13" t="s">
        <v>84</v>
      </c>
      <c r="AW276" s="13" t="s">
        <v>5</v>
      </c>
      <c r="AX276" s="13" t="s">
        <v>75</v>
      </c>
      <c r="AY276" s="264" t="s">
        <v>182</v>
      </c>
    </row>
    <row r="277" s="14" customFormat="1">
      <c r="A277" s="14"/>
      <c r="B277" s="265"/>
      <c r="C277" s="266"/>
      <c r="D277" s="247" t="s">
        <v>196</v>
      </c>
      <c r="E277" s="267" t="s">
        <v>1</v>
      </c>
      <c r="F277" s="268" t="s">
        <v>777</v>
      </c>
      <c r="G277" s="266"/>
      <c r="H277" s="267" t="s">
        <v>1</v>
      </c>
      <c r="I277" s="269"/>
      <c r="J277" s="269"/>
      <c r="K277" s="266"/>
      <c r="L277" s="266"/>
      <c r="M277" s="270"/>
      <c r="N277" s="271"/>
      <c r="O277" s="272"/>
      <c r="P277" s="272"/>
      <c r="Q277" s="272"/>
      <c r="R277" s="272"/>
      <c r="S277" s="272"/>
      <c r="T277" s="272"/>
      <c r="U277" s="272"/>
      <c r="V277" s="272"/>
      <c r="W277" s="272"/>
      <c r="X277" s="273"/>
      <c r="Y277" s="14"/>
      <c r="Z277" s="14"/>
      <c r="AA277" s="14"/>
      <c r="AB277" s="14"/>
      <c r="AC277" s="14"/>
      <c r="AD277" s="14"/>
      <c r="AE277" s="14"/>
      <c r="AT277" s="274" t="s">
        <v>196</v>
      </c>
      <c r="AU277" s="274" t="s">
        <v>84</v>
      </c>
      <c r="AV277" s="14" t="s">
        <v>82</v>
      </c>
      <c r="AW277" s="14" t="s">
        <v>5</v>
      </c>
      <c r="AX277" s="14" t="s">
        <v>75</v>
      </c>
      <c r="AY277" s="274" t="s">
        <v>182</v>
      </c>
    </row>
    <row r="278" s="13" customFormat="1">
      <c r="A278" s="13"/>
      <c r="B278" s="254"/>
      <c r="C278" s="255"/>
      <c r="D278" s="247" t="s">
        <v>196</v>
      </c>
      <c r="E278" s="256" t="s">
        <v>1</v>
      </c>
      <c r="F278" s="257" t="s">
        <v>778</v>
      </c>
      <c r="G278" s="255"/>
      <c r="H278" s="258">
        <v>6.2000000000000002</v>
      </c>
      <c r="I278" s="259"/>
      <c r="J278" s="259"/>
      <c r="K278" s="255"/>
      <c r="L278" s="255"/>
      <c r="M278" s="260"/>
      <c r="N278" s="261"/>
      <c r="O278" s="262"/>
      <c r="P278" s="262"/>
      <c r="Q278" s="262"/>
      <c r="R278" s="262"/>
      <c r="S278" s="262"/>
      <c r="T278" s="262"/>
      <c r="U278" s="262"/>
      <c r="V278" s="262"/>
      <c r="W278" s="262"/>
      <c r="X278" s="263"/>
      <c r="Y278" s="13"/>
      <c r="Z278" s="13"/>
      <c r="AA278" s="13"/>
      <c r="AB278" s="13"/>
      <c r="AC278" s="13"/>
      <c r="AD278" s="13"/>
      <c r="AE278" s="13"/>
      <c r="AT278" s="264" t="s">
        <v>196</v>
      </c>
      <c r="AU278" s="264" t="s">
        <v>84</v>
      </c>
      <c r="AV278" s="13" t="s">
        <v>84</v>
      </c>
      <c r="AW278" s="13" t="s">
        <v>5</v>
      </c>
      <c r="AX278" s="13" t="s">
        <v>75</v>
      </c>
      <c r="AY278" s="264" t="s">
        <v>182</v>
      </c>
    </row>
    <row r="279" s="15" customFormat="1">
      <c r="A279" s="15"/>
      <c r="B279" s="275"/>
      <c r="C279" s="276"/>
      <c r="D279" s="247" t="s">
        <v>196</v>
      </c>
      <c r="E279" s="277" t="s">
        <v>1</v>
      </c>
      <c r="F279" s="278" t="s">
        <v>208</v>
      </c>
      <c r="G279" s="276"/>
      <c r="H279" s="279">
        <v>12.449999999999999</v>
      </c>
      <c r="I279" s="280"/>
      <c r="J279" s="280"/>
      <c r="K279" s="276"/>
      <c r="L279" s="276"/>
      <c r="M279" s="281"/>
      <c r="N279" s="282"/>
      <c r="O279" s="283"/>
      <c r="P279" s="283"/>
      <c r="Q279" s="283"/>
      <c r="R279" s="283"/>
      <c r="S279" s="283"/>
      <c r="T279" s="283"/>
      <c r="U279" s="283"/>
      <c r="V279" s="283"/>
      <c r="W279" s="283"/>
      <c r="X279" s="284"/>
      <c r="Y279" s="15"/>
      <c r="Z279" s="15"/>
      <c r="AA279" s="15"/>
      <c r="AB279" s="15"/>
      <c r="AC279" s="15"/>
      <c r="AD279" s="15"/>
      <c r="AE279" s="15"/>
      <c r="AT279" s="285" t="s">
        <v>196</v>
      </c>
      <c r="AU279" s="285" t="s">
        <v>84</v>
      </c>
      <c r="AV279" s="15" t="s">
        <v>190</v>
      </c>
      <c r="AW279" s="15" t="s">
        <v>5</v>
      </c>
      <c r="AX279" s="15" t="s">
        <v>82</v>
      </c>
      <c r="AY279" s="285" t="s">
        <v>182</v>
      </c>
    </row>
    <row r="280" s="2" customFormat="1" ht="66.75" customHeight="1">
      <c r="A280" s="39"/>
      <c r="B280" s="40"/>
      <c r="C280" s="233" t="s">
        <v>313</v>
      </c>
      <c r="D280" s="233" t="s">
        <v>185</v>
      </c>
      <c r="E280" s="234" t="s">
        <v>779</v>
      </c>
      <c r="F280" s="235" t="s">
        <v>780</v>
      </c>
      <c r="G280" s="236" t="s">
        <v>416</v>
      </c>
      <c r="H280" s="237">
        <v>83.019999999999996</v>
      </c>
      <c r="I280" s="238"/>
      <c r="J280" s="238"/>
      <c r="K280" s="239">
        <f>ROUND(P280*H280,2)</f>
        <v>0</v>
      </c>
      <c r="L280" s="235" t="s">
        <v>189</v>
      </c>
      <c r="M280" s="45"/>
      <c r="N280" s="240" t="s">
        <v>1</v>
      </c>
      <c r="O280" s="241" t="s">
        <v>38</v>
      </c>
      <c r="P280" s="242">
        <f>I280+J280</f>
        <v>0</v>
      </c>
      <c r="Q280" s="242">
        <f>ROUND(I280*H280,2)</f>
        <v>0</v>
      </c>
      <c r="R280" s="242">
        <f>ROUND(J280*H280,2)</f>
        <v>0</v>
      </c>
      <c r="S280" s="92"/>
      <c r="T280" s="243">
        <f>S280*H280</f>
        <v>0</v>
      </c>
      <c r="U280" s="243">
        <v>0</v>
      </c>
      <c r="V280" s="243">
        <f>U280*H280</f>
        <v>0</v>
      </c>
      <c r="W280" s="243">
        <v>0</v>
      </c>
      <c r="X280" s="244">
        <f>W280*H280</f>
        <v>0</v>
      </c>
      <c r="Y280" s="39"/>
      <c r="Z280" s="39"/>
      <c r="AA280" s="39"/>
      <c r="AB280" s="39"/>
      <c r="AC280" s="39"/>
      <c r="AD280" s="39"/>
      <c r="AE280" s="39"/>
      <c r="AR280" s="245" t="s">
        <v>190</v>
      </c>
      <c r="AT280" s="245" t="s">
        <v>185</v>
      </c>
      <c r="AU280" s="245" t="s">
        <v>84</v>
      </c>
      <c r="AY280" s="18" t="s">
        <v>182</v>
      </c>
      <c r="BE280" s="246">
        <f>IF(O280="základní",K280,0)</f>
        <v>0</v>
      </c>
      <c r="BF280" s="246">
        <f>IF(O280="snížená",K280,0)</f>
        <v>0</v>
      </c>
      <c r="BG280" s="246">
        <f>IF(O280="zákl. přenesená",K280,0)</f>
        <v>0</v>
      </c>
      <c r="BH280" s="246">
        <f>IF(O280="sníž. přenesená",K280,0)</f>
        <v>0</v>
      </c>
      <c r="BI280" s="246">
        <f>IF(O280="nulová",K280,0)</f>
        <v>0</v>
      </c>
      <c r="BJ280" s="18" t="s">
        <v>82</v>
      </c>
      <c r="BK280" s="246">
        <f>ROUND(P280*H280,2)</f>
        <v>0</v>
      </c>
      <c r="BL280" s="18" t="s">
        <v>190</v>
      </c>
      <c r="BM280" s="245" t="s">
        <v>447</v>
      </c>
    </row>
    <row r="281" s="2" customFormat="1">
      <c r="A281" s="39"/>
      <c r="B281" s="40"/>
      <c r="C281" s="41"/>
      <c r="D281" s="247" t="s">
        <v>192</v>
      </c>
      <c r="E281" s="41"/>
      <c r="F281" s="248" t="s">
        <v>781</v>
      </c>
      <c r="G281" s="41"/>
      <c r="H281" s="41"/>
      <c r="I281" s="249"/>
      <c r="J281" s="249"/>
      <c r="K281" s="41"/>
      <c r="L281" s="41"/>
      <c r="M281" s="45"/>
      <c r="N281" s="250"/>
      <c r="O281" s="251"/>
      <c r="P281" s="92"/>
      <c r="Q281" s="92"/>
      <c r="R281" s="92"/>
      <c r="S281" s="92"/>
      <c r="T281" s="92"/>
      <c r="U281" s="92"/>
      <c r="V281" s="92"/>
      <c r="W281" s="92"/>
      <c r="X281" s="93"/>
      <c r="Y281" s="39"/>
      <c r="Z281" s="39"/>
      <c r="AA281" s="39"/>
      <c r="AB281" s="39"/>
      <c r="AC281" s="39"/>
      <c r="AD281" s="39"/>
      <c r="AE281" s="39"/>
      <c r="AT281" s="18" t="s">
        <v>192</v>
      </c>
      <c r="AU281" s="18" t="s">
        <v>84</v>
      </c>
    </row>
    <row r="282" s="2" customFormat="1">
      <c r="A282" s="39"/>
      <c r="B282" s="40"/>
      <c r="C282" s="41"/>
      <c r="D282" s="252" t="s">
        <v>194</v>
      </c>
      <c r="E282" s="41"/>
      <c r="F282" s="253" t="s">
        <v>782</v>
      </c>
      <c r="G282" s="41"/>
      <c r="H282" s="41"/>
      <c r="I282" s="249"/>
      <c r="J282" s="249"/>
      <c r="K282" s="41"/>
      <c r="L282" s="41"/>
      <c r="M282" s="45"/>
      <c r="N282" s="250"/>
      <c r="O282" s="251"/>
      <c r="P282" s="92"/>
      <c r="Q282" s="92"/>
      <c r="R282" s="92"/>
      <c r="S282" s="92"/>
      <c r="T282" s="92"/>
      <c r="U282" s="92"/>
      <c r="V282" s="92"/>
      <c r="W282" s="92"/>
      <c r="X282" s="93"/>
      <c r="Y282" s="39"/>
      <c r="Z282" s="39"/>
      <c r="AA282" s="39"/>
      <c r="AB282" s="39"/>
      <c r="AC282" s="39"/>
      <c r="AD282" s="39"/>
      <c r="AE282" s="39"/>
      <c r="AT282" s="18" t="s">
        <v>194</v>
      </c>
      <c r="AU282" s="18" t="s">
        <v>84</v>
      </c>
    </row>
    <row r="283" s="14" customFormat="1">
      <c r="A283" s="14"/>
      <c r="B283" s="265"/>
      <c r="C283" s="266"/>
      <c r="D283" s="247" t="s">
        <v>196</v>
      </c>
      <c r="E283" s="267" t="s">
        <v>1</v>
      </c>
      <c r="F283" s="268" t="s">
        <v>761</v>
      </c>
      <c r="G283" s="266"/>
      <c r="H283" s="267" t="s">
        <v>1</v>
      </c>
      <c r="I283" s="269"/>
      <c r="J283" s="269"/>
      <c r="K283" s="266"/>
      <c r="L283" s="266"/>
      <c r="M283" s="270"/>
      <c r="N283" s="271"/>
      <c r="O283" s="272"/>
      <c r="P283" s="272"/>
      <c r="Q283" s="272"/>
      <c r="R283" s="272"/>
      <c r="S283" s="272"/>
      <c r="T283" s="272"/>
      <c r="U283" s="272"/>
      <c r="V283" s="272"/>
      <c r="W283" s="272"/>
      <c r="X283" s="273"/>
      <c r="Y283" s="14"/>
      <c r="Z283" s="14"/>
      <c r="AA283" s="14"/>
      <c r="AB283" s="14"/>
      <c r="AC283" s="14"/>
      <c r="AD283" s="14"/>
      <c r="AE283" s="14"/>
      <c r="AT283" s="274" t="s">
        <v>196</v>
      </c>
      <c r="AU283" s="274" t="s">
        <v>84</v>
      </c>
      <c r="AV283" s="14" t="s">
        <v>82</v>
      </c>
      <c r="AW283" s="14" t="s">
        <v>5</v>
      </c>
      <c r="AX283" s="14" t="s">
        <v>75</v>
      </c>
      <c r="AY283" s="274" t="s">
        <v>182</v>
      </c>
    </row>
    <row r="284" s="13" customFormat="1">
      <c r="A284" s="13"/>
      <c r="B284" s="254"/>
      <c r="C284" s="255"/>
      <c r="D284" s="247" t="s">
        <v>196</v>
      </c>
      <c r="E284" s="256" t="s">
        <v>1</v>
      </c>
      <c r="F284" s="257" t="s">
        <v>783</v>
      </c>
      <c r="G284" s="255"/>
      <c r="H284" s="258">
        <v>5.5999999999999996</v>
      </c>
      <c r="I284" s="259"/>
      <c r="J284" s="259"/>
      <c r="K284" s="255"/>
      <c r="L284" s="255"/>
      <c r="M284" s="260"/>
      <c r="N284" s="261"/>
      <c r="O284" s="262"/>
      <c r="P284" s="262"/>
      <c r="Q284" s="262"/>
      <c r="R284" s="262"/>
      <c r="S284" s="262"/>
      <c r="T284" s="262"/>
      <c r="U284" s="262"/>
      <c r="V284" s="262"/>
      <c r="W284" s="262"/>
      <c r="X284" s="263"/>
      <c r="Y284" s="13"/>
      <c r="Z284" s="13"/>
      <c r="AA284" s="13"/>
      <c r="AB284" s="13"/>
      <c r="AC284" s="13"/>
      <c r="AD284" s="13"/>
      <c r="AE284" s="13"/>
      <c r="AT284" s="264" t="s">
        <v>196</v>
      </c>
      <c r="AU284" s="264" t="s">
        <v>84</v>
      </c>
      <c r="AV284" s="13" t="s">
        <v>84</v>
      </c>
      <c r="AW284" s="13" t="s">
        <v>5</v>
      </c>
      <c r="AX284" s="13" t="s">
        <v>75</v>
      </c>
      <c r="AY284" s="264" t="s">
        <v>182</v>
      </c>
    </row>
    <row r="285" s="14" customFormat="1">
      <c r="A285" s="14"/>
      <c r="B285" s="265"/>
      <c r="C285" s="266"/>
      <c r="D285" s="247" t="s">
        <v>196</v>
      </c>
      <c r="E285" s="267" t="s">
        <v>1</v>
      </c>
      <c r="F285" s="268" t="s">
        <v>784</v>
      </c>
      <c r="G285" s="266"/>
      <c r="H285" s="267" t="s">
        <v>1</v>
      </c>
      <c r="I285" s="269"/>
      <c r="J285" s="269"/>
      <c r="K285" s="266"/>
      <c r="L285" s="266"/>
      <c r="M285" s="270"/>
      <c r="N285" s="271"/>
      <c r="O285" s="272"/>
      <c r="P285" s="272"/>
      <c r="Q285" s="272"/>
      <c r="R285" s="272"/>
      <c r="S285" s="272"/>
      <c r="T285" s="272"/>
      <c r="U285" s="272"/>
      <c r="V285" s="272"/>
      <c r="W285" s="272"/>
      <c r="X285" s="273"/>
      <c r="Y285" s="14"/>
      <c r="Z285" s="14"/>
      <c r="AA285" s="14"/>
      <c r="AB285" s="14"/>
      <c r="AC285" s="14"/>
      <c r="AD285" s="14"/>
      <c r="AE285" s="14"/>
      <c r="AT285" s="274" t="s">
        <v>196</v>
      </c>
      <c r="AU285" s="274" t="s">
        <v>84</v>
      </c>
      <c r="AV285" s="14" t="s">
        <v>82</v>
      </c>
      <c r="AW285" s="14" t="s">
        <v>5</v>
      </c>
      <c r="AX285" s="14" t="s">
        <v>75</v>
      </c>
      <c r="AY285" s="274" t="s">
        <v>182</v>
      </c>
    </row>
    <row r="286" s="13" customFormat="1">
      <c r="A286" s="13"/>
      <c r="B286" s="254"/>
      <c r="C286" s="255"/>
      <c r="D286" s="247" t="s">
        <v>196</v>
      </c>
      <c r="E286" s="256" t="s">
        <v>1</v>
      </c>
      <c r="F286" s="257" t="s">
        <v>785</v>
      </c>
      <c r="G286" s="255"/>
      <c r="H286" s="258">
        <v>8.4100000000000001</v>
      </c>
      <c r="I286" s="259"/>
      <c r="J286" s="259"/>
      <c r="K286" s="255"/>
      <c r="L286" s="255"/>
      <c r="M286" s="260"/>
      <c r="N286" s="261"/>
      <c r="O286" s="262"/>
      <c r="P286" s="262"/>
      <c r="Q286" s="262"/>
      <c r="R286" s="262"/>
      <c r="S286" s="262"/>
      <c r="T286" s="262"/>
      <c r="U286" s="262"/>
      <c r="V286" s="262"/>
      <c r="W286" s="262"/>
      <c r="X286" s="263"/>
      <c r="Y286" s="13"/>
      <c r="Z286" s="13"/>
      <c r="AA286" s="13"/>
      <c r="AB286" s="13"/>
      <c r="AC286" s="13"/>
      <c r="AD286" s="13"/>
      <c r="AE286" s="13"/>
      <c r="AT286" s="264" t="s">
        <v>196</v>
      </c>
      <c r="AU286" s="264" t="s">
        <v>84</v>
      </c>
      <c r="AV286" s="13" t="s">
        <v>84</v>
      </c>
      <c r="AW286" s="13" t="s">
        <v>5</v>
      </c>
      <c r="AX286" s="13" t="s">
        <v>75</v>
      </c>
      <c r="AY286" s="264" t="s">
        <v>182</v>
      </c>
    </row>
    <row r="287" s="14" customFormat="1">
      <c r="A287" s="14"/>
      <c r="B287" s="265"/>
      <c r="C287" s="266"/>
      <c r="D287" s="247" t="s">
        <v>196</v>
      </c>
      <c r="E287" s="267" t="s">
        <v>1</v>
      </c>
      <c r="F287" s="268" t="s">
        <v>786</v>
      </c>
      <c r="G287" s="266"/>
      <c r="H287" s="267" t="s">
        <v>1</v>
      </c>
      <c r="I287" s="269"/>
      <c r="J287" s="269"/>
      <c r="K287" s="266"/>
      <c r="L287" s="266"/>
      <c r="M287" s="270"/>
      <c r="N287" s="271"/>
      <c r="O287" s="272"/>
      <c r="P287" s="272"/>
      <c r="Q287" s="272"/>
      <c r="R287" s="272"/>
      <c r="S287" s="272"/>
      <c r="T287" s="272"/>
      <c r="U287" s="272"/>
      <c r="V287" s="272"/>
      <c r="W287" s="272"/>
      <c r="X287" s="273"/>
      <c r="Y287" s="14"/>
      <c r="Z287" s="14"/>
      <c r="AA287" s="14"/>
      <c r="AB287" s="14"/>
      <c r="AC287" s="14"/>
      <c r="AD287" s="14"/>
      <c r="AE287" s="14"/>
      <c r="AT287" s="274" t="s">
        <v>196</v>
      </c>
      <c r="AU287" s="274" t="s">
        <v>84</v>
      </c>
      <c r="AV287" s="14" t="s">
        <v>82</v>
      </c>
      <c r="AW287" s="14" t="s">
        <v>5</v>
      </c>
      <c r="AX287" s="14" t="s">
        <v>75</v>
      </c>
      <c r="AY287" s="274" t="s">
        <v>182</v>
      </c>
    </row>
    <row r="288" s="13" customFormat="1">
      <c r="A288" s="13"/>
      <c r="B288" s="254"/>
      <c r="C288" s="255"/>
      <c r="D288" s="247" t="s">
        <v>196</v>
      </c>
      <c r="E288" s="256" t="s">
        <v>1</v>
      </c>
      <c r="F288" s="257" t="s">
        <v>787</v>
      </c>
      <c r="G288" s="255"/>
      <c r="H288" s="258">
        <v>0.69999999999999996</v>
      </c>
      <c r="I288" s="259"/>
      <c r="J288" s="259"/>
      <c r="K288" s="255"/>
      <c r="L288" s="255"/>
      <c r="M288" s="260"/>
      <c r="N288" s="261"/>
      <c r="O288" s="262"/>
      <c r="P288" s="262"/>
      <c r="Q288" s="262"/>
      <c r="R288" s="262"/>
      <c r="S288" s="262"/>
      <c r="T288" s="262"/>
      <c r="U288" s="262"/>
      <c r="V288" s="262"/>
      <c r="W288" s="262"/>
      <c r="X288" s="263"/>
      <c r="Y288" s="13"/>
      <c r="Z288" s="13"/>
      <c r="AA288" s="13"/>
      <c r="AB288" s="13"/>
      <c r="AC288" s="13"/>
      <c r="AD288" s="13"/>
      <c r="AE288" s="13"/>
      <c r="AT288" s="264" t="s">
        <v>196</v>
      </c>
      <c r="AU288" s="264" t="s">
        <v>84</v>
      </c>
      <c r="AV288" s="13" t="s">
        <v>84</v>
      </c>
      <c r="AW288" s="13" t="s">
        <v>5</v>
      </c>
      <c r="AX288" s="13" t="s">
        <v>75</v>
      </c>
      <c r="AY288" s="264" t="s">
        <v>182</v>
      </c>
    </row>
    <row r="289" s="13" customFormat="1">
      <c r="A289" s="13"/>
      <c r="B289" s="254"/>
      <c r="C289" s="255"/>
      <c r="D289" s="247" t="s">
        <v>196</v>
      </c>
      <c r="E289" s="256" t="s">
        <v>1</v>
      </c>
      <c r="F289" s="257" t="s">
        <v>788</v>
      </c>
      <c r="G289" s="255"/>
      <c r="H289" s="258">
        <v>10.550000000000001</v>
      </c>
      <c r="I289" s="259"/>
      <c r="J289" s="259"/>
      <c r="K289" s="255"/>
      <c r="L289" s="255"/>
      <c r="M289" s="260"/>
      <c r="N289" s="261"/>
      <c r="O289" s="262"/>
      <c r="P289" s="262"/>
      <c r="Q289" s="262"/>
      <c r="R289" s="262"/>
      <c r="S289" s="262"/>
      <c r="T289" s="262"/>
      <c r="U289" s="262"/>
      <c r="V289" s="262"/>
      <c r="W289" s="262"/>
      <c r="X289" s="263"/>
      <c r="Y289" s="13"/>
      <c r="Z289" s="13"/>
      <c r="AA289" s="13"/>
      <c r="AB289" s="13"/>
      <c r="AC289" s="13"/>
      <c r="AD289" s="13"/>
      <c r="AE289" s="13"/>
      <c r="AT289" s="264" t="s">
        <v>196</v>
      </c>
      <c r="AU289" s="264" t="s">
        <v>84</v>
      </c>
      <c r="AV289" s="13" t="s">
        <v>84</v>
      </c>
      <c r="AW289" s="13" t="s">
        <v>5</v>
      </c>
      <c r="AX289" s="13" t="s">
        <v>75</v>
      </c>
      <c r="AY289" s="264" t="s">
        <v>182</v>
      </c>
    </row>
    <row r="290" s="13" customFormat="1">
      <c r="A290" s="13"/>
      <c r="B290" s="254"/>
      <c r="C290" s="255"/>
      <c r="D290" s="247" t="s">
        <v>196</v>
      </c>
      <c r="E290" s="256" t="s">
        <v>1</v>
      </c>
      <c r="F290" s="257" t="s">
        <v>789</v>
      </c>
      <c r="G290" s="255"/>
      <c r="H290" s="258">
        <v>8.9000000000000004</v>
      </c>
      <c r="I290" s="259"/>
      <c r="J290" s="259"/>
      <c r="K290" s="255"/>
      <c r="L290" s="255"/>
      <c r="M290" s="260"/>
      <c r="N290" s="261"/>
      <c r="O290" s="262"/>
      <c r="P290" s="262"/>
      <c r="Q290" s="262"/>
      <c r="R290" s="262"/>
      <c r="S290" s="262"/>
      <c r="T290" s="262"/>
      <c r="U290" s="262"/>
      <c r="V290" s="262"/>
      <c r="W290" s="262"/>
      <c r="X290" s="263"/>
      <c r="Y290" s="13"/>
      <c r="Z290" s="13"/>
      <c r="AA290" s="13"/>
      <c r="AB290" s="13"/>
      <c r="AC290" s="13"/>
      <c r="AD290" s="13"/>
      <c r="AE290" s="13"/>
      <c r="AT290" s="264" t="s">
        <v>196</v>
      </c>
      <c r="AU290" s="264" t="s">
        <v>84</v>
      </c>
      <c r="AV290" s="13" t="s">
        <v>84</v>
      </c>
      <c r="AW290" s="13" t="s">
        <v>5</v>
      </c>
      <c r="AX290" s="13" t="s">
        <v>75</v>
      </c>
      <c r="AY290" s="264" t="s">
        <v>182</v>
      </c>
    </row>
    <row r="291" s="14" customFormat="1">
      <c r="A291" s="14"/>
      <c r="B291" s="265"/>
      <c r="C291" s="266"/>
      <c r="D291" s="247" t="s">
        <v>196</v>
      </c>
      <c r="E291" s="267" t="s">
        <v>1</v>
      </c>
      <c r="F291" s="268" t="s">
        <v>763</v>
      </c>
      <c r="G291" s="266"/>
      <c r="H291" s="267" t="s">
        <v>1</v>
      </c>
      <c r="I291" s="269"/>
      <c r="J291" s="269"/>
      <c r="K291" s="266"/>
      <c r="L291" s="266"/>
      <c r="M291" s="270"/>
      <c r="N291" s="271"/>
      <c r="O291" s="272"/>
      <c r="P291" s="272"/>
      <c r="Q291" s="272"/>
      <c r="R291" s="272"/>
      <c r="S291" s="272"/>
      <c r="T291" s="272"/>
      <c r="U291" s="272"/>
      <c r="V291" s="272"/>
      <c r="W291" s="272"/>
      <c r="X291" s="273"/>
      <c r="Y291" s="14"/>
      <c r="Z291" s="14"/>
      <c r="AA291" s="14"/>
      <c r="AB291" s="14"/>
      <c r="AC291" s="14"/>
      <c r="AD291" s="14"/>
      <c r="AE291" s="14"/>
      <c r="AT291" s="274" t="s">
        <v>196</v>
      </c>
      <c r="AU291" s="274" t="s">
        <v>84</v>
      </c>
      <c r="AV291" s="14" t="s">
        <v>82</v>
      </c>
      <c r="AW291" s="14" t="s">
        <v>5</v>
      </c>
      <c r="AX291" s="14" t="s">
        <v>75</v>
      </c>
      <c r="AY291" s="274" t="s">
        <v>182</v>
      </c>
    </row>
    <row r="292" s="13" customFormat="1">
      <c r="A292" s="13"/>
      <c r="B292" s="254"/>
      <c r="C292" s="255"/>
      <c r="D292" s="247" t="s">
        <v>196</v>
      </c>
      <c r="E292" s="256" t="s">
        <v>1</v>
      </c>
      <c r="F292" s="257" t="s">
        <v>790</v>
      </c>
      <c r="G292" s="255"/>
      <c r="H292" s="258">
        <v>9</v>
      </c>
      <c r="I292" s="259"/>
      <c r="J292" s="259"/>
      <c r="K292" s="255"/>
      <c r="L292" s="255"/>
      <c r="M292" s="260"/>
      <c r="N292" s="261"/>
      <c r="O292" s="262"/>
      <c r="P292" s="262"/>
      <c r="Q292" s="262"/>
      <c r="R292" s="262"/>
      <c r="S292" s="262"/>
      <c r="T292" s="262"/>
      <c r="U292" s="262"/>
      <c r="V292" s="262"/>
      <c r="W292" s="262"/>
      <c r="X292" s="263"/>
      <c r="Y292" s="13"/>
      <c r="Z292" s="13"/>
      <c r="AA292" s="13"/>
      <c r="AB292" s="13"/>
      <c r="AC292" s="13"/>
      <c r="AD292" s="13"/>
      <c r="AE292" s="13"/>
      <c r="AT292" s="264" t="s">
        <v>196</v>
      </c>
      <c r="AU292" s="264" t="s">
        <v>84</v>
      </c>
      <c r="AV292" s="13" t="s">
        <v>84</v>
      </c>
      <c r="AW292" s="13" t="s">
        <v>5</v>
      </c>
      <c r="AX292" s="13" t="s">
        <v>75</v>
      </c>
      <c r="AY292" s="264" t="s">
        <v>182</v>
      </c>
    </row>
    <row r="293" s="14" customFormat="1">
      <c r="A293" s="14"/>
      <c r="B293" s="265"/>
      <c r="C293" s="266"/>
      <c r="D293" s="247" t="s">
        <v>196</v>
      </c>
      <c r="E293" s="267" t="s">
        <v>1</v>
      </c>
      <c r="F293" s="268" t="s">
        <v>791</v>
      </c>
      <c r="G293" s="266"/>
      <c r="H293" s="267" t="s">
        <v>1</v>
      </c>
      <c r="I293" s="269"/>
      <c r="J293" s="269"/>
      <c r="K293" s="266"/>
      <c r="L293" s="266"/>
      <c r="M293" s="270"/>
      <c r="N293" s="271"/>
      <c r="O293" s="272"/>
      <c r="P293" s="272"/>
      <c r="Q293" s="272"/>
      <c r="R293" s="272"/>
      <c r="S293" s="272"/>
      <c r="T293" s="272"/>
      <c r="U293" s="272"/>
      <c r="V293" s="272"/>
      <c r="W293" s="272"/>
      <c r="X293" s="273"/>
      <c r="Y293" s="14"/>
      <c r="Z293" s="14"/>
      <c r="AA293" s="14"/>
      <c r="AB293" s="14"/>
      <c r="AC293" s="14"/>
      <c r="AD293" s="14"/>
      <c r="AE293" s="14"/>
      <c r="AT293" s="274" t="s">
        <v>196</v>
      </c>
      <c r="AU293" s="274" t="s">
        <v>84</v>
      </c>
      <c r="AV293" s="14" t="s">
        <v>82</v>
      </c>
      <c r="AW293" s="14" t="s">
        <v>5</v>
      </c>
      <c r="AX293" s="14" t="s">
        <v>75</v>
      </c>
      <c r="AY293" s="274" t="s">
        <v>182</v>
      </c>
    </row>
    <row r="294" s="13" customFormat="1">
      <c r="A294" s="13"/>
      <c r="B294" s="254"/>
      <c r="C294" s="255"/>
      <c r="D294" s="247" t="s">
        <v>196</v>
      </c>
      <c r="E294" s="256" t="s">
        <v>1</v>
      </c>
      <c r="F294" s="257" t="s">
        <v>792</v>
      </c>
      <c r="G294" s="255"/>
      <c r="H294" s="258">
        <v>6.4500000000000002</v>
      </c>
      <c r="I294" s="259"/>
      <c r="J294" s="259"/>
      <c r="K294" s="255"/>
      <c r="L294" s="255"/>
      <c r="M294" s="260"/>
      <c r="N294" s="261"/>
      <c r="O294" s="262"/>
      <c r="P294" s="262"/>
      <c r="Q294" s="262"/>
      <c r="R294" s="262"/>
      <c r="S294" s="262"/>
      <c r="T294" s="262"/>
      <c r="U294" s="262"/>
      <c r="V294" s="262"/>
      <c r="W294" s="262"/>
      <c r="X294" s="263"/>
      <c r="Y294" s="13"/>
      <c r="Z294" s="13"/>
      <c r="AA294" s="13"/>
      <c r="AB294" s="13"/>
      <c r="AC294" s="13"/>
      <c r="AD294" s="13"/>
      <c r="AE294" s="13"/>
      <c r="AT294" s="264" t="s">
        <v>196</v>
      </c>
      <c r="AU294" s="264" t="s">
        <v>84</v>
      </c>
      <c r="AV294" s="13" t="s">
        <v>84</v>
      </c>
      <c r="AW294" s="13" t="s">
        <v>5</v>
      </c>
      <c r="AX294" s="13" t="s">
        <v>75</v>
      </c>
      <c r="AY294" s="264" t="s">
        <v>182</v>
      </c>
    </row>
    <row r="295" s="14" customFormat="1">
      <c r="A295" s="14"/>
      <c r="B295" s="265"/>
      <c r="C295" s="266"/>
      <c r="D295" s="247" t="s">
        <v>196</v>
      </c>
      <c r="E295" s="267" t="s">
        <v>1</v>
      </c>
      <c r="F295" s="268" t="s">
        <v>793</v>
      </c>
      <c r="G295" s="266"/>
      <c r="H295" s="267" t="s">
        <v>1</v>
      </c>
      <c r="I295" s="269"/>
      <c r="J295" s="269"/>
      <c r="K295" s="266"/>
      <c r="L295" s="266"/>
      <c r="M295" s="270"/>
      <c r="N295" s="271"/>
      <c r="O295" s="272"/>
      <c r="P295" s="272"/>
      <c r="Q295" s="272"/>
      <c r="R295" s="272"/>
      <c r="S295" s="272"/>
      <c r="T295" s="272"/>
      <c r="U295" s="272"/>
      <c r="V295" s="272"/>
      <c r="W295" s="272"/>
      <c r="X295" s="273"/>
      <c r="Y295" s="14"/>
      <c r="Z295" s="14"/>
      <c r="AA295" s="14"/>
      <c r="AB295" s="14"/>
      <c r="AC295" s="14"/>
      <c r="AD295" s="14"/>
      <c r="AE295" s="14"/>
      <c r="AT295" s="274" t="s">
        <v>196</v>
      </c>
      <c r="AU295" s="274" t="s">
        <v>84</v>
      </c>
      <c r="AV295" s="14" t="s">
        <v>82</v>
      </c>
      <c r="AW295" s="14" t="s">
        <v>5</v>
      </c>
      <c r="AX295" s="14" t="s">
        <v>75</v>
      </c>
      <c r="AY295" s="274" t="s">
        <v>182</v>
      </c>
    </row>
    <row r="296" s="13" customFormat="1">
      <c r="A296" s="13"/>
      <c r="B296" s="254"/>
      <c r="C296" s="255"/>
      <c r="D296" s="247" t="s">
        <v>196</v>
      </c>
      <c r="E296" s="256" t="s">
        <v>1</v>
      </c>
      <c r="F296" s="257" t="s">
        <v>794</v>
      </c>
      <c r="G296" s="255"/>
      <c r="H296" s="258">
        <v>6.4000000000000004</v>
      </c>
      <c r="I296" s="259"/>
      <c r="J296" s="259"/>
      <c r="K296" s="255"/>
      <c r="L296" s="255"/>
      <c r="M296" s="260"/>
      <c r="N296" s="261"/>
      <c r="O296" s="262"/>
      <c r="P296" s="262"/>
      <c r="Q296" s="262"/>
      <c r="R296" s="262"/>
      <c r="S296" s="262"/>
      <c r="T296" s="262"/>
      <c r="U296" s="262"/>
      <c r="V296" s="262"/>
      <c r="W296" s="262"/>
      <c r="X296" s="263"/>
      <c r="Y296" s="13"/>
      <c r="Z296" s="13"/>
      <c r="AA296" s="13"/>
      <c r="AB296" s="13"/>
      <c r="AC296" s="13"/>
      <c r="AD296" s="13"/>
      <c r="AE296" s="13"/>
      <c r="AT296" s="264" t="s">
        <v>196</v>
      </c>
      <c r="AU296" s="264" t="s">
        <v>84</v>
      </c>
      <c r="AV296" s="13" t="s">
        <v>84</v>
      </c>
      <c r="AW296" s="13" t="s">
        <v>5</v>
      </c>
      <c r="AX296" s="13" t="s">
        <v>75</v>
      </c>
      <c r="AY296" s="264" t="s">
        <v>182</v>
      </c>
    </row>
    <row r="297" s="14" customFormat="1">
      <c r="A297" s="14"/>
      <c r="B297" s="265"/>
      <c r="C297" s="266"/>
      <c r="D297" s="247" t="s">
        <v>196</v>
      </c>
      <c r="E297" s="267" t="s">
        <v>1</v>
      </c>
      <c r="F297" s="268" t="s">
        <v>795</v>
      </c>
      <c r="G297" s="266"/>
      <c r="H297" s="267" t="s">
        <v>1</v>
      </c>
      <c r="I297" s="269"/>
      <c r="J297" s="269"/>
      <c r="K297" s="266"/>
      <c r="L297" s="266"/>
      <c r="M297" s="270"/>
      <c r="N297" s="271"/>
      <c r="O297" s="272"/>
      <c r="P297" s="272"/>
      <c r="Q297" s="272"/>
      <c r="R297" s="272"/>
      <c r="S297" s="272"/>
      <c r="T297" s="272"/>
      <c r="U297" s="272"/>
      <c r="V297" s="272"/>
      <c r="W297" s="272"/>
      <c r="X297" s="273"/>
      <c r="Y297" s="14"/>
      <c r="Z297" s="14"/>
      <c r="AA297" s="14"/>
      <c r="AB297" s="14"/>
      <c r="AC297" s="14"/>
      <c r="AD297" s="14"/>
      <c r="AE297" s="14"/>
      <c r="AT297" s="274" t="s">
        <v>196</v>
      </c>
      <c r="AU297" s="274" t="s">
        <v>84</v>
      </c>
      <c r="AV297" s="14" t="s">
        <v>82</v>
      </c>
      <c r="AW297" s="14" t="s">
        <v>5</v>
      </c>
      <c r="AX297" s="14" t="s">
        <v>75</v>
      </c>
      <c r="AY297" s="274" t="s">
        <v>182</v>
      </c>
    </row>
    <row r="298" s="13" customFormat="1">
      <c r="A298" s="13"/>
      <c r="B298" s="254"/>
      <c r="C298" s="255"/>
      <c r="D298" s="247" t="s">
        <v>196</v>
      </c>
      <c r="E298" s="256" t="s">
        <v>1</v>
      </c>
      <c r="F298" s="257" t="s">
        <v>796</v>
      </c>
      <c r="G298" s="255"/>
      <c r="H298" s="258">
        <v>4.0499999999999998</v>
      </c>
      <c r="I298" s="259"/>
      <c r="J298" s="259"/>
      <c r="K298" s="255"/>
      <c r="L298" s="255"/>
      <c r="M298" s="260"/>
      <c r="N298" s="261"/>
      <c r="O298" s="262"/>
      <c r="P298" s="262"/>
      <c r="Q298" s="262"/>
      <c r="R298" s="262"/>
      <c r="S298" s="262"/>
      <c r="T298" s="262"/>
      <c r="U298" s="262"/>
      <c r="V298" s="262"/>
      <c r="W298" s="262"/>
      <c r="X298" s="263"/>
      <c r="Y298" s="13"/>
      <c r="Z298" s="13"/>
      <c r="AA298" s="13"/>
      <c r="AB298" s="13"/>
      <c r="AC298" s="13"/>
      <c r="AD298" s="13"/>
      <c r="AE298" s="13"/>
      <c r="AT298" s="264" t="s">
        <v>196</v>
      </c>
      <c r="AU298" s="264" t="s">
        <v>84</v>
      </c>
      <c r="AV298" s="13" t="s">
        <v>84</v>
      </c>
      <c r="AW298" s="13" t="s">
        <v>5</v>
      </c>
      <c r="AX298" s="13" t="s">
        <v>75</v>
      </c>
      <c r="AY298" s="264" t="s">
        <v>182</v>
      </c>
    </row>
    <row r="299" s="14" customFormat="1">
      <c r="A299" s="14"/>
      <c r="B299" s="265"/>
      <c r="C299" s="266"/>
      <c r="D299" s="247" t="s">
        <v>196</v>
      </c>
      <c r="E299" s="267" t="s">
        <v>1</v>
      </c>
      <c r="F299" s="268" t="s">
        <v>754</v>
      </c>
      <c r="G299" s="266"/>
      <c r="H299" s="267" t="s">
        <v>1</v>
      </c>
      <c r="I299" s="269"/>
      <c r="J299" s="269"/>
      <c r="K299" s="266"/>
      <c r="L299" s="266"/>
      <c r="M299" s="270"/>
      <c r="N299" s="271"/>
      <c r="O299" s="272"/>
      <c r="P299" s="272"/>
      <c r="Q299" s="272"/>
      <c r="R299" s="272"/>
      <c r="S299" s="272"/>
      <c r="T299" s="272"/>
      <c r="U299" s="272"/>
      <c r="V299" s="272"/>
      <c r="W299" s="272"/>
      <c r="X299" s="273"/>
      <c r="Y299" s="14"/>
      <c r="Z299" s="14"/>
      <c r="AA299" s="14"/>
      <c r="AB299" s="14"/>
      <c r="AC299" s="14"/>
      <c r="AD299" s="14"/>
      <c r="AE299" s="14"/>
      <c r="AT299" s="274" t="s">
        <v>196</v>
      </c>
      <c r="AU299" s="274" t="s">
        <v>84</v>
      </c>
      <c r="AV299" s="14" t="s">
        <v>82</v>
      </c>
      <c r="AW299" s="14" t="s">
        <v>5</v>
      </c>
      <c r="AX299" s="14" t="s">
        <v>75</v>
      </c>
      <c r="AY299" s="274" t="s">
        <v>182</v>
      </c>
    </row>
    <row r="300" s="13" customFormat="1">
      <c r="A300" s="13"/>
      <c r="B300" s="254"/>
      <c r="C300" s="255"/>
      <c r="D300" s="247" t="s">
        <v>196</v>
      </c>
      <c r="E300" s="256" t="s">
        <v>1</v>
      </c>
      <c r="F300" s="257" t="s">
        <v>797</v>
      </c>
      <c r="G300" s="255"/>
      <c r="H300" s="258">
        <v>1.905</v>
      </c>
      <c r="I300" s="259"/>
      <c r="J300" s="259"/>
      <c r="K300" s="255"/>
      <c r="L300" s="255"/>
      <c r="M300" s="260"/>
      <c r="N300" s="261"/>
      <c r="O300" s="262"/>
      <c r="P300" s="262"/>
      <c r="Q300" s="262"/>
      <c r="R300" s="262"/>
      <c r="S300" s="262"/>
      <c r="T300" s="262"/>
      <c r="U300" s="262"/>
      <c r="V300" s="262"/>
      <c r="W300" s="262"/>
      <c r="X300" s="263"/>
      <c r="Y300" s="13"/>
      <c r="Z300" s="13"/>
      <c r="AA300" s="13"/>
      <c r="AB300" s="13"/>
      <c r="AC300" s="13"/>
      <c r="AD300" s="13"/>
      <c r="AE300" s="13"/>
      <c r="AT300" s="264" t="s">
        <v>196</v>
      </c>
      <c r="AU300" s="264" t="s">
        <v>84</v>
      </c>
      <c r="AV300" s="13" t="s">
        <v>84</v>
      </c>
      <c r="AW300" s="13" t="s">
        <v>5</v>
      </c>
      <c r="AX300" s="13" t="s">
        <v>75</v>
      </c>
      <c r="AY300" s="264" t="s">
        <v>182</v>
      </c>
    </row>
    <row r="301" s="13" customFormat="1">
      <c r="A301" s="13"/>
      <c r="B301" s="254"/>
      <c r="C301" s="255"/>
      <c r="D301" s="247" t="s">
        <v>196</v>
      </c>
      <c r="E301" s="256" t="s">
        <v>1</v>
      </c>
      <c r="F301" s="257" t="s">
        <v>798</v>
      </c>
      <c r="G301" s="255"/>
      <c r="H301" s="258">
        <v>12.449999999999999</v>
      </c>
      <c r="I301" s="259"/>
      <c r="J301" s="259"/>
      <c r="K301" s="255"/>
      <c r="L301" s="255"/>
      <c r="M301" s="260"/>
      <c r="N301" s="261"/>
      <c r="O301" s="262"/>
      <c r="P301" s="262"/>
      <c r="Q301" s="262"/>
      <c r="R301" s="262"/>
      <c r="S301" s="262"/>
      <c r="T301" s="262"/>
      <c r="U301" s="262"/>
      <c r="V301" s="262"/>
      <c r="W301" s="262"/>
      <c r="X301" s="263"/>
      <c r="Y301" s="13"/>
      <c r="Z301" s="13"/>
      <c r="AA301" s="13"/>
      <c r="AB301" s="13"/>
      <c r="AC301" s="13"/>
      <c r="AD301" s="13"/>
      <c r="AE301" s="13"/>
      <c r="AT301" s="264" t="s">
        <v>196</v>
      </c>
      <c r="AU301" s="264" t="s">
        <v>84</v>
      </c>
      <c r="AV301" s="13" t="s">
        <v>84</v>
      </c>
      <c r="AW301" s="13" t="s">
        <v>5</v>
      </c>
      <c r="AX301" s="13" t="s">
        <v>75</v>
      </c>
      <c r="AY301" s="264" t="s">
        <v>182</v>
      </c>
    </row>
    <row r="302" s="14" customFormat="1">
      <c r="A302" s="14"/>
      <c r="B302" s="265"/>
      <c r="C302" s="266"/>
      <c r="D302" s="247" t="s">
        <v>196</v>
      </c>
      <c r="E302" s="267" t="s">
        <v>1</v>
      </c>
      <c r="F302" s="268" t="s">
        <v>767</v>
      </c>
      <c r="G302" s="266"/>
      <c r="H302" s="267" t="s">
        <v>1</v>
      </c>
      <c r="I302" s="269"/>
      <c r="J302" s="269"/>
      <c r="K302" s="266"/>
      <c r="L302" s="266"/>
      <c r="M302" s="270"/>
      <c r="N302" s="271"/>
      <c r="O302" s="272"/>
      <c r="P302" s="272"/>
      <c r="Q302" s="272"/>
      <c r="R302" s="272"/>
      <c r="S302" s="272"/>
      <c r="T302" s="272"/>
      <c r="U302" s="272"/>
      <c r="V302" s="272"/>
      <c r="W302" s="272"/>
      <c r="X302" s="273"/>
      <c r="Y302" s="14"/>
      <c r="Z302" s="14"/>
      <c r="AA302" s="14"/>
      <c r="AB302" s="14"/>
      <c r="AC302" s="14"/>
      <c r="AD302" s="14"/>
      <c r="AE302" s="14"/>
      <c r="AT302" s="274" t="s">
        <v>196</v>
      </c>
      <c r="AU302" s="274" t="s">
        <v>84</v>
      </c>
      <c r="AV302" s="14" t="s">
        <v>82</v>
      </c>
      <c r="AW302" s="14" t="s">
        <v>5</v>
      </c>
      <c r="AX302" s="14" t="s">
        <v>75</v>
      </c>
      <c r="AY302" s="274" t="s">
        <v>182</v>
      </c>
    </row>
    <row r="303" s="13" customFormat="1">
      <c r="A303" s="13"/>
      <c r="B303" s="254"/>
      <c r="C303" s="255"/>
      <c r="D303" s="247" t="s">
        <v>196</v>
      </c>
      <c r="E303" s="256" t="s">
        <v>1</v>
      </c>
      <c r="F303" s="257" t="s">
        <v>799</v>
      </c>
      <c r="G303" s="255"/>
      <c r="H303" s="258">
        <v>8.6050000000000004</v>
      </c>
      <c r="I303" s="259"/>
      <c r="J303" s="259"/>
      <c r="K303" s="255"/>
      <c r="L303" s="255"/>
      <c r="M303" s="260"/>
      <c r="N303" s="261"/>
      <c r="O303" s="262"/>
      <c r="P303" s="262"/>
      <c r="Q303" s="262"/>
      <c r="R303" s="262"/>
      <c r="S303" s="262"/>
      <c r="T303" s="262"/>
      <c r="U303" s="262"/>
      <c r="V303" s="262"/>
      <c r="W303" s="262"/>
      <c r="X303" s="263"/>
      <c r="Y303" s="13"/>
      <c r="Z303" s="13"/>
      <c r="AA303" s="13"/>
      <c r="AB303" s="13"/>
      <c r="AC303" s="13"/>
      <c r="AD303" s="13"/>
      <c r="AE303" s="13"/>
      <c r="AT303" s="264" t="s">
        <v>196</v>
      </c>
      <c r="AU303" s="264" t="s">
        <v>84</v>
      </c>
      <c r="AV303" s="13" t="s">
        <v>84</v>
      </c>
      <c r="AW303" s="13" t="s">
        <v>5</v>
      </c>
      <c r="AX303" s="13" t="s">
        <v>75</v>
      </c>
      <c r="AY303" s="264" t="s">
        <v>182</v>
      </c>
    </row>
    <row r="304" s="15" customFormat="1">
      <c r="A304" s="15"/>
      <c r="B304" s="275"/>
      <c r="C304" s="276"/>
      <c r="D304" s="247" t="s">
        <v>196</v>
      </c>
      <c r="E304" s="277" t="s">
        <v>1</v>
      </c>
      <c r="F304" s="278" t="s">
        <v>208</v>
      </c>
      <c r="G304" s="276"/>
      <c r="H304" s="279">
        <v>83.019999999999996</v>
      </c>
      <c r="I304" s="280"/>
      <c r="J304" s="280"/>
      <c r="K304" s="276"/>
      <c r="L304" s="276"/>
      <c r="M304" s="281"/>
      <c r="N304" s="282"/>
      <c r="O304" s="283"/>
      <c r="P304" s="283"/>
      <c r="Q304" s="283"/>
      <c r="R304" s="283"/>
      <c r="S304" s="283"/>
      <c r="T304" s="283"/>
      <c r="U304" s="283"/>
      <c r="V304" s="283"/>
      <c r="W304" s="283"/>
      <c r="X304" s="284"/>
      <c r="Y304" s="15"/>
      <c r="Z304" s="15"/>
      <c r="AA304" s="15"/>
      <c r="AB304" s="15"/>
      <c r="AC304" s="15"/>
      <c r="AD304" s="15"/>
      <c r="AE304" s="15"/>
      <c r="AT304" s="285" t="s">
        <v>196</v>
      </c>
      <c r="AU304" s="285" t="s">
        <v>84</v>
      </c>
      <c r="AV304" s="15" t="s">
        <v>190</v>
      </c>
      <c r="AW304" s="15" t="s">
        <v>5</v>
      </c>
      <c r="AX304" s="15" t="s">
        <v>82</v>
      </c>
      <c r="AY304" s="285" t="s">
        <v>182</v>
      </c>
    </row>
    <row r="305" s="2" customFormat="1" ht="66.75" customHeight="1">
      <c r="A305" s="39"/>
      <c r="B305" s="40"/>
      <c r="C305" s="233" t="s">
        <v>321</v>
      </c>
      <c r="D305" s="233" t="s">
        <v>185</v>
      </c>
      <c r="E305" s="234" t="s">
        <v>800</v>
      </c>
      <c r="F305" s="235" t="s">
        <v>801</v>
      </c>
      <c r="G305" s="236" t="s">
        <v>188</v>
      </c>
      <c r="H305" s="237">
        <v>40.956000000000003</v>
      </c>
      <c r="I305" s="238"/>
      <c r="J305" s="238"/>
      <c r="K305" s="239">
        <f>ROUND(P305*H305,2)</f>
        <v>0</v>
      </c>
      <c r="L305" s="235" t="s">
        <v>1</v>
      </c>
      <c r="M305" s="45"/>
      <c r="N305" s="240" t="s">
        <v>1</v>
      </c>
      <c r="O305" s="241" t="s">
        <v>38</v>
      </c>
      <c r="P305" s="242">
        <f>I305+J305</f>
        <v>0</v>
      </c>
      <c r="Q305" s="242">
        <f>ROUND(I305*H305,2)</f>
        <v>0</v>
      </c>
      <c r="R305" s="242">
        <f>ROUND(J305*H305,2)</f>
        <v>0</v>
      </c>
      <c r="S305" s="92"/>
      <c r="T305" s="243">
        <f>S305*H305</f>
        <v>0</v>
      </c>
      <c r="U305" s="243">
        <v>0</v>
      </c>
      <c r="V305" s="243">
        <f>U305*H305</f>
        <v>0</v>
      </c>
      <c r="W305" s="243">
        <v>0</v>
      </c>
      <c r="X305" s="244">
        <f>W305*H305</f>
        <v>0</v>
      </c>
      <c r="Y305" s="39"/>
      <c r="Z305" s="39"/>
      <c r="AA305" s="39"/>
      <c r="AB305" s="39"/>
      <c r="AC305" s="39"/>
      <c r="AD305" s="39"/>
      <c r="AE305" s="39"/>
      <c r="AR305" s="245" t="s">
        <v>190</v>
      </c>
      <c r="AT305" s="245" t="s">
        <v>185</v>
      </c>
      <c r="AU305" s="245" t="s">
        <v>84</v>
      </c>
      <c r="AY305" s="18" t="s">
        <v>182</v>
      </c>
      <c r="BE305" s="246">
        <f>IF(O305="základní",K305,0)</f>
        <v>0</v>
      </c>
      <c r="BF305" s="246">
        <f>IF(O305="snížená",K305,0)</f>
        <v>0</v>
      </c>
      <c r="BG305" s="246">
        <f>IF(O305="zákl. přenesená",K305,0)</f>
        <v>0</v>
      </c>
      <c r="BH305" s="246">
        <f>IF(O305="sníž. přenesená",K305,0)</f>
        <v>0</v>
      </c>
      <c r="BI305" s="246">
        <f>IF(O305="nulová",K305,0)</f>
        <v>0</v>
      </c>
      <c r="BJ305" s="18" t="s">
        <v>82</v>
      </c>
      <c r="BK305" s="246">
        <f>ROUND(P305*H305,2)</f>
        <v>0</v>
      </c>
      <c r="BL305" s="18" t="s">
        <v>190</v>
      </c>
      <c r="BM305" s="245" t="s">
        <v>458</v>
      </c>
    </row>
    <row r="306" s="2" customFormat="1">
      <c r="A306" s="39"/>
      <c r="B306" s="40"/>
      <c r="C306" s="41"/>
      <c r="D306" s="247" t="s">
        <v>192</v>
      </c>
      <c r="E306" s="41"/>
      <c r="F306" s="248" t="s">
        <v>802</v>
      </c>
      <c r="G306" s="41"/>
      <c r="H306" s="41"/>
      <c r="I306" s="249"/>
      <c r="J306" s="249"/>
      <c r="K306" s="41"/>
      <c r="L306" s="41"/>
      <c r="M306" s="45"/>
      <c r="N306" s="250"/>
      <c r="O306" s="251"/>
      <c r="P306" s="92"/>
      <c r="Q306" s="92"/>
      <c r="R306" s="92"/>
      <c r="S306" s="92"/>
      <c r="T306" s="92"/>
      <c r="U306" s="92"/>
      <c r="V306" s="92"/>
      <c r="W306" s="92"/>
      <c r="X306" s="93"/>
      <c r="Y306" s="39"/>
      <c r="Z306" s="39"/>
      <c r="AA306" s="39"/>
      <c r="AB306" s="39"/>
      <c r="AC306" s="39"/>
      <c r="AD306" s="39"/>
      <c r="AE306" s="39"/>
      <c r="AT306" s="18" t="s">
        <v>192</v>
      </c>
      <c r="AU306" s="18" t="s">
        <v>84</v>
      </c>
    </row>
    <row r="307" s="13" customFormat="1">
      <c r="A307" s="13"/>
      <c r="B307" s="254"/>
      <c r="C307" s="255"/>
      <c r="D307" s="247" t="s">
        <v>196</v>
      </c>
      <c r="E307" s="256" t="s">
        <v>1</v>
      </c>
      <c r="F307" s="257" t="s">
        <v>803</v>
      </c>
      <c r="G307" s="255"/>
      <c r="H307" s="258">
        <v>1.2</v>
      </c>
      <c r="I307" s="259"/>
      <c r="J307" s="259"/>
      <c r="K307" s="255"/>
      <c r="L307" s="255"/>
      <c r="M307" s="260"/>
      <c r="N307" s="261"/>
      <c r="O307" s="262"/>
      <c r="P307" s="262"/>
      <c r="Q307" s="262"/>
      <c r="R307" s="262"/>
      <c r="S307" s="262"/>
      <c r="T307" s="262"/>
      <c r="U307" s="262"/>
      <c r="V307" s="262"/>
      <c r="W307" s="262"/>
      <c r="X307" s="263"/>
      <c r="Y307" s="13"/>
      <c r="Z307" s="13"/>
      <c r="AA307" s="13"/>
      <c r="AB307" s="13"/>
      <c r="AC307" s="13"/>
      <c r="AD307" s="13"/>
      <c r="AE307" s="13"/>
      <c r="AT307" s="264" t="s">
        <v>196</v>
      </c>
      <c r="AU307" s="264" t="s">
        <v>84</v>
      </c>
      <c r="AV307" s="13" t="s">
        <v>84</v>
      </c>
      <c r="AW307" s="13" t="s">
        <v>5</v>
      </c>
      <c r="AX307" s="13" t="s">
        <v>75</v>
      </c>
      <c r="AY307" s="264" t="s">
        <v>182</v>
      </c>
    </row>
    <row r="308" s="13" customFormat="1">
      <c r="A308" s="13"/>
      <c r="B308" s="254"/>
      <c r="C308" s="255"/>
      <c r="D308" s="247" t="s">
        <v>196</v>
      </c>
      <c r="E308" s="256" t="s">
        <v>1</v>
      </c>
      <c r="F308" s="257" t="s">
        <v>804</v>
      </c>
      <c r="G308" s="255"/>
      <c r="H308" s="258">
        <v>0.78000000000000003</v>
      </c>
      <c r="I308" s="259"/>
      <c r="J308" s="259"/>
      <c r="K308" s="255"/>
      <c r="L308" s="255"/>
      <c r="M308" s="260"/>
      <c r="N308" s="261"/>
      <c r="O308" s="262"/>
      <c r="P308" s="262"/>
      <c r="Q308" s="262"/>
      <c r="R308" s="262"/>
      <c r="S308" s="262"/>
      <c r="T308" s="262"/>
      <c r="U308" s="262"/>
      <c r="V308" s="262"/>
      <c r="W308" s="262"/>
      <c r="X308" s="263"/>
      <c r="Y308" s="13"/>
      <c r="Z308" s="13"/>
      <c r="AA308" s="13"/>
      <c r="AB308" s="13"/>
      <c r="AC308" s="13"/>
      <c r="AD308" s="13"/>
      <c r="AE308" s="13"/>
      <c r="AT308" s="264" t="s">
        <v>196</v>
      </c>
      <c r="AU308" s="264" t="s">
        <v>84</v>
      </c>
      <c r="AV308" s="13" t="s">
        <v>84</v>
      </c>
      <c r="AW308" s="13" t="s">
        <v>5</v>
      </c>
      <c r="AX308" s="13" t="s">
        <v>75</v>
      </c>
      <c r="AY308" s="264" t="s">
        <v>182</v>
      </c>
    </row>
    <row r="309" s="13" customFormat="1">
      <c r="A309" s="13"/>
      <c r="B309" s="254"/>
      <c r="C309" s="255"/>
      <c r="D309" s="247" t="s">
        <v>196</v>
      </c>
      <c r="E309" s="256" t="s">
        <v>1</v>
      </c>
      <c r="F309" s="257" t="s">
        <v>805</v>
      </c>
      <c r="G309" s="255"/>
      <c r="H309" s="258">
        <v>1.9059999999999999</v>
      </c>
      <c r="I309" s="259"/>
      <c r="J309" s="259"/>
      <c r="K309" s="255"/>
      <c r="L309" s="255"/>
      <c r="M309" s="260"/>
      <c r="N309" s="261"/>
      <c r="O309" s="262"/>
      <c r="P309" s="262"/>
      <c r="Q309" s="262"/>
      <c r="R309" s="262"/>
      <c r="S309" s="262"/>
      <c r="T309" s="262"/>
      <c r="U309" s="262"/>
      <c r="V309" s="262"/>
      <c r="W309" s="262"/>
      <c r="X309" s="263"/>
      <c r="Y309" s="13"/>
      <c r="Z309" s="13"/>
      <c r="AA309" s="13"/>
      <c r="AB309" s="13"/>
      <c r="AC309" s="13"/>
      <c r="AD309" s="13"/>
      <c r="AE309" s="13"/>
      <c r="AT309" s="264" t="s">
        <v>196</v>
      </c>
      <c r="AU309" s="264" t="s">
        <v>84</v>
      </c>
      <c r="AV309" s="13" t="s">
        <v>84</v>
      </c>
      <c r="AW309" s="13" t="s">
        <v>5</v>
      </c>
      <c r="AX309" s="13" t="s">
        <v>75</v>
      </c>
      <c r="AY309" s="264" t="s">
        <v>182</v>
      </c>
    </row>
    <row r="310" s="13" customFormat="1">
      <c r="A310" s="13"/>
      <c r="B310" s="254"/>
      <c r="C310" s="255"/>
      <c r="D310" s="247" t="s">
        <v>196</v>
      </c>
      <c r="E310" s="256" t="s">
        <v>1</v>
      </c>
      <c r="F310" s="257" t="s">
        <v>806</v>
      </c>
      <c r="G310" s="255"/>
      <c r="H310" s="258">
        <v>1.3</v>
      </c>
      <c r="I310" s="259"/>
      <c r="J310" s="259"/>
      <c r="K310" s="255"/>
      <c r="L310" s="255"/>
      <c r="M310" s="260"/>
      <c r="N310" s="261"/>
      <c r="O310" s="262"/>
      <c r="P310" s="262"/>
      <c r="Q310" s="262"/>
      <c r="R310" s="262"/>
      <c r="S310" s="262"/>
      <c r="T310" s="262"/>
      <c r="U310" s="262"/>
      <c r="V310" s="262"/>
      <c r="W310" s="262"/>
      <c r="X310" s="263"/>
      <c r="Y310" s="13"/>
      <c r="Z310" s="13"/>
      <c r="AA310" s="13"/>
      <c r="AB310" s="13"/>
      <c r="AC310" s="13"/>
      <c r="AD310" s="13"/>
      <c r="AE310" s="13"/>
      <c r="AT310" s="264" t="s">
        <v>196</v>
      </c>
      <c r="AU310" s="264" t="s">
        <v>84</v>
      </c>
      <c r="AV310" s="13" t="s">
        <v>84</v>
      </c>
      <c r="AW310" s="13" t="s">
        <v>5</v>
      </c>
      <c r="AX310" s="13" t="s">
        <v>75</v>
      </c>
      <c r="AY310" s="264" t="s">
        <v>182</v>
      </c>
    </row>
    <row r="311" s="13" customFormat="1">
      <c r="A311" s="13"/>
      <c r="B311" s="254"/>
      <c r="C311" s="255"/>
      <c r="D311" s="247" t="s">
        <v>196</v>
      </c>
      <c r="E311" s="256" t="s">
        <v>1</v>
      </c>
      <c r="F311" s="257" t="s">
        <v>807</v>
      </c>
      <c r="G311" s="255"/>
      <c r="H311" s="258">
        <v>2.972</v>
      </c>
      <c r="I311" s="259"/>
      <c r="J311" s="259"/>
      <c r="K311" s="255"/>
      <c r="L311" s="255"/>
      <c r="M311" s="260"/>
      <c r="N311" s="261"/>
      <c r="O311" s="262"/>
      <c r="P311" s="262"/>
      <c r="Q311" s="262"/>
      <c r="R311" s="262"/>
      <c r="S311" s="262"/>
      <c r="T311" s="262"/>
      <c r="U311" s="262"/>
      <c r="V311" s="262"/>
      <c r="W311" s="262"/>
      <c r="X311" s="263"/>
      <c r="Y311" s="13"/>
      <c r="Z311" s="13"/>
      <c r="AA311" s="13"/>
      <c r="AB311" s="13"/>
      <c r="AC311" s="13"/>
      <c r="AD311" s="13"/>
      <c r="AE311" s="13"/>
      <c r="AT311" s="264" t="s">
        <v>196</v>
      </c>
      <c r="AU311" s="264" t="s">
        <v>84</v>
      </c>
      <c r="AV311" s="13" t="s">
        <v>84</v>
      </c>
      <c r="AW311" s="13" t="s">
        <v>5</v>
      </c>
      <c r="AX311" s="13" t="s">
        <v>75</v>
      </c>
      <c r="AY311" s="264" t="s">
        <v>182</v>
      </c>
    </row>
    <row r="312" s="13" customFormat="1">
      <c r="A312" s="13"/>
      <c r="B312" s="254"/>
      <c r="C312" s="255"/>
      <c r="D312" s="247" t="s">
        <v>196</v>
      </c>
      <c r="E312" s="256" t="s">
        <v>1</v>
      </c>
      <c r="F312" s="257" t="s">
        <v>808</v>
      </c>
      <c r="G312" s="255"/>
      <c r="H312" s="258">
        <v>1.0920000000000001</v>
      </c>
      <c r="I312" s="259"/>
      <c r="J312" s="259"/>
      <c r="K312" s="255"/>
      <c r="L312" s="255"/>
      <c r="M312" s="260"/>
      <c r="N312" s="261"/>
      <c r="O312" s="262"/>
      <c r="P312" s="262"/>
      <c r="Q312" s="262"/>
      <c r="R312" s="262"/>
      <c r="S312" s="262"/>
      <c r="T312" s="262"/>
      <c r="U312" s="262"/>
      <c r="V312" s="262"/>
      <c r="W312" s="262"/>
      <c r="X312" s="263"/>
      <c r="Y312" s="13"/>
      <c r="Z312" s="13"/>
      <c r="AA312" s="13"/>
      <c r="AB312" s="13"/>
      <c r="AC312" s="13"/>
      <c r="AD312" s="13"/>
      <c r="AE312" s="13"/>
      <c r="AT312" s="264" t="s">
        <v>196</v>
      </c>
      <c r="AU312" s="264" t="s">
        <v>84</v>
      </c>
      <c r="AV312" s="13" t="s">
        <v>84</v>
      </c>
      <c r="AW312" s="13" t="s">
        <v>5</v>
      </c>
      <c r="AX312" s="13" t="s">
        <v>75</v>
      </c>
      <c r="AY312" s="264" t="s">
        <v>182</v>
      </c>
    </row>
    <row r="313" s="13" customFormat="1">
      <c r="A313" s="13"/>
      <c r="B313" s="254"/>
      <c r="C313" s="255"/>
      <c r="D313" s="247" t="s">
        <v>196</v>
      </c>
      <c r="E313" s="256" t="s">
        <v>1</v>
      </c>
      <c r="F313" s="257" t="s">
        <v>809</v>
      </c>
      <c r="G313" s="255"/>
      <c r="H313" s="258">
        <v>1.6220000000000001</v>
      </c>
      <c r="I313" s="259"/>
      <c r="J313" s="259"/>
      <c r="K313" s="255"/>
      <c r="L313" s="255"/>
      <c r="M313" s="260"/>
      <c r="N313" s="261"/>
      <c r="O313" s="262"/>
      <c r="P313" s="262"/>
      <c r="Q313" s="262"/>
      <c r="R313" s="262"/>
      <c r="S313" s="262"/>
      <c r="T313" s="262"/>
      <c r="U313" s="262"/>
      <c r="V313" s="262"/>
      <c r="W313" s="262"/>
      <c r="X313" s="263"/>
      <c r="Y313" s="13"/>
      <c r="Z313" s="13"/>
      <c r="AA313" s="13"/>
      <c r="AB313" s="13"/>
      <c r="AC313" s="13"/>
      <c r="AD313" s="13"/>
      <c r="AE313" s="13"/>
      <c r="AT313" s="264" t="s">
        <v>196</v>
      </c>
      <c r="AU313" s="264" t="s">
        <v>84</v>
      </c>
      <c r="AV313" s="13" t="s">
        <v>84</v>
      </c>
      <c r="AW313" s="13" t="s">
        <v>5</v>
      </c>
      <c r="AX313" s="13" t="s">
        <v>75</v>
      </c>
      <c r="AY313" s="264" t="s">
        <v>182</v>
      </c>
    </row>
    <row r="314" s="13" customFormat="1">
      <c r="A314" s="13"/>
      <c r="B314" s="254"/>
      <c r="C314" s="255"/>
      <c r="D314" s="247" t="s">
        <v>196</v>
      </c>
      <c r="E314" s="256" t="s">
        <v>1</v>
      </c>
      <c r="F314" s="257" t="s">
        <v>810</v>
      </c>
      <c r="G314" s="255"/>
      <c r="H314" s="258">
        <v>0.69999999999999996</v>
      </c>
      <c r="I314" s="259"/>
      <c r="J314" s="259"/>
      <c r="K314" s="255"/>
      <c r="L314" s="255"/>
      <c r="M314" s="260"/>
      <c r="N314" s="261"/>
      <c r="O314" s="262"/>
      <c r="P314" s="262"/>
      <c r="Q314" s="262"/>
      <c r="R314" s="262"/>
      <c r="S314" s="262"/>
      <c r="T314" s="262"/>
      <c r="U314" s="262"/>
      <c r="V314" s="262"/>
      <c r="W314" s="262"/>
      <c r="X314" s="263"/>
      <c r="Y314" s="13"/>
      <c r="Z314" s="13"/>
      <c r="AA314" s="13"/>
      <c r="AB314" s="13"/>
      <c r="AC314" s="13"/>
      <c r="AD314" s="13"/>
      <c r="AE314" s="13"/>
      <c r="AT314" s="264" t="s">
        <v>196</v>
      </c>
      <c r="AU314" s="264" t="s">
        <v>84</v>
      </c>
      <c r="AV314" s="13" t="s">
        <v>84</v>
      </c>
      <c r="AW314" s="13" t="s">
        <v>5</v>
      </c>
      <c r="AX314" s="13" t="s">
        <v>75</v>
      </c>
      <c r="AY314" s="264" t="s">
        <v>182</v>
      </c>
    </row>
    <row r="315" s="13" customFormat="1">
      <c r="A315" s="13"/>
      <c r="B315" s="254"/>
      <c r="C315" s="255"/>
      <c r="D315" s="247" t="s">
        <v>196</v>
      </c>
      <c r="E315" s="256" t="s">
        <v>1</v>
      </c>
      <c r="F315" s="257" t="s">
        <v>811</v>
      </c>
      <c r="G315" s="255"/>
      <c r="H315" s="258">
        <v>1.6739999999999999</v>
      </c>
      <c r="I315" s="259"/>
      <c r="J315" s="259"/>
      <c r="K315" s="255"/>
      <c r="L315" s="255"/>
      <c r="M315" s="260"/>
      <c r="N315" s="261"/>
      <c r="O315" s="262"/>
      <c r="P315" s="262"/>
      <c r="Q315" s="262"/>
      <c r="R315" s="262"/>
      <c r="S315" s="262"/>
      <c r="T315" s="262"/>
      <c r="U315" s="262"/>
      <c r="V315" s="262"/>
      <c r="W315" s="262"/>
      <c r="X315" s="263"/>
      <c r="Y315" s="13"/>
      <c r="Z315" s="13"/>
      <c r="AA315" s="13"/>
      <c r="AB315" s="13"/>
      <c r="AC315" s="13"/>
      <c r="AD315" s="13"/>
      <c r="AE315" s="13"/>
      <c r="AT315" s="264" t="s">
        <v>196</v>
      </c>
      <c r="AU315" s="264" t="s">
        <v>84</v>
      </c>
      <c r="AV315" s="13" t="s">
        <v>84</v>
      </c>
      <c r="AW315" s="13" t="s">
        <v>5</v>
      </c>
      <c r="AX315" s="13" t="s">
        <v>75</v>
      </c>
      <c r="AY315" s="264" t="s">
        <v>182</v>
      </c>
    </row>
    <row r="316" s="13" customFormat="1">
      <c r="A316" s="13"/>
      <c r="B316" s="254"/>
      <c r="C316" s="255"/>
      <c r="D316" s="247" t="s">
        <v>196</v>
      </c>
      <c r="E316" s="256" t="s">
        <v>1</v>
      </c>
      <c r="F316" s="257" t="s">
        <v>812</v>
      </c>
      <c r="G316" s="255"/>
      <c r="H316" s="258">
        <v>2.4300000000000002</v>
      </c>
      <c r="I316" s="259"/>
      <c r="J316" s="259"/>
      <c r="K316" s="255"/>
      <c r="L316" s="255"/>
      <c r="M316" s="260"/>
      <c r="N316" s="261"/>
      <c r="O316" s="262"/>
      <c r="P316" s="262"/>
      <c r="Q316" s="262"/>
      <c r="R316" s="262"/>
      <c r="S316" s="262"/>
      <c r="T316" s="262"/>
      <c r="U316" s="262"/>
      <c r="V316" s="262"/>
      <c r="W316" s="262"/>
      <c r="X316" s="263"/>
      <c r="Y316" s="13"/>
      <c r="Z316" s="13"/>
      <c r="AA316" s="13"/>
      <c r="AB316" s="13"/>
      <c r="AC316" s="13"/>
      <c r="AD316" s="13"/>
      <c r="AE316" s="13"/>
      <c r="AT316" s="264" t="s">
        <v>196</v>
      </c>
      <c r="AU316" s="264" t="s">
        <v>84</v>
      </c>
      <c r="AV316" s="13" t="s">
        <v>84</v>
      </c>
      <c r="AW316" s="13" t="s">
        <v>5</v>
      </c>
      <c r="AX316" s="13" t="s">
        <v>75</v>
      </c>
      <c r="AY316" s="264" t="s">
        <v>182</v>
      </c>
    </row>
    <row r="317" s="13" customFormat="1">
      <c r="A317" s="13"/>
      <c r="B317" s="254"/>
      <c r="C317" s="255"/>
      <c r="D317" s="247" t="s">
        <v>196</v>
      </c>
      <c r="E317" s="256" t="s">
        <v>1</v>
      </c>
      <c r="F317" s="257" t="s">
        <v>813</v>
      </c>
      <c r="G317" s="255"/>
      <c r="H317" s="258">
        <v>3.105</v>
      </c>
      <c r="I317" s="259"/>
      <c r="J317" s="259"/>
      <c r="K317" s="255"/>
      <c r="L317" s="255"/>
      <c r="M317" s="260"/>
      <c r="N317" s="261"/>
      <c r="O317" s="262"/>
      <c r="P317" s="262"/>
      <c r="Q317" s="262"/>
      <c r="R317" s="262"/>
      <c r="S317" s="262"/>
      <c r="T317" s="262"/>
      <c r="U317" s="262"/>
      <c r="V317" s="262"/>
      <c r="W317" s="262"/>
      <c r="X317" s="263"/>
      <c r="Y317" s="13"/>
      <c r="Z317" s="13"/>
      <c r="AA317" s="13"/>
      <c r="AB317" s="13"/>
      <c r="AC317" s="13"/>
      <c r="AD317" s="13"/>
      <c r="AE317" s="13"/>
      <c r="AT317" s="264" t="s">
        <v>196</v>
      </c>
      <c r="AU317" s="264" t="s">
        <v>84</v>
      </c>
      <c r="AV317" s="13" t="s">
        <v>84</v>
      </c>
      <c r="AW317" s="13" t="s">
        <v>5</v>
      </c>
      <c r="AX317" s="13" t="s">
        <v>75</v>
      </c>
      <c r="AY317" s="264" t="s">
        <v>182</v>
      </c>
    </row>
    <row r="318" s="13" customFormat="1">
      <c r="A318" s="13"/>
      <c r="B318" s="254"/>
      <c r="C318" s="255"/>
      <c r="D318" s="247" t="s">
        <v>196</v>
      </c>
      <c r="E318" s="256" t="s">
        <v>1</v>
      </c>
      <c r="F318" s="257" t="s">
        <v>814</v>
      </c>
      <c r="G318" s="255"/>
      <c r="H318" s="258">
        <v>1.9310000000000001</v>
      </c>
      <c r="I318" s="259"/>
      <c r="J318" s="259"/>
      <c r="K318" s="255"/>
      <c r="L318" s="255"/>
      <c r="M318" s="260"/>
      <c r="N318" s="261"/>
      <c r="O318" s="262"/>
      <c r="P318" s="262"/>
      <c r="Q318" s="262"/>
      <c r="R318" s="262"/>
      <c r="S318" s="262"/>
      <c r="T318" s="262"/>
      <c r="U318" s="262"/>
      <c r="V318" s="262"/>
      <c r="W318" s="262"/>
      <c r="X318" s="263"/>
      <c r="Y318" s="13"/>
      <c r="Z318" s="13"/>
      <c r="AA318" s="13"/>
      <c r="AB318" s="13"/>
      <c r="AC318" s="13"/>
      <c r="AD318" s="13"/>
      <c r="AE318" s="13"/>
      <c r="AT318" s="264" t="s">
        <v>196</v>
      </c>
      <c r="AU318" s="264" t="s">
        <v>84</v>
      </c>
      <c r="AV318" s="13" t="s">
        <v>84</v>
      </c>
      <c r="AW318" s="13" t="s">
        <v>5</v>
      </c>
      <c r="AX318" s="13" t="s">
        <v>75</v>
      </c>
      <c r="AY318" s="264" t="s">
        <v>182</v>
      </c>
    </row>
    <row r="319" s="13" customFormat="1">
      <c r="A319" s="13"/>
      <c r="B319" s="254"/>
      <c r="C319" s="255"/>
      <c r="D319" s="247" t="s">
        <v>196</v>
      </c>
      <c r="E319" s="256" t="s">
        <v>1</v>
      </c>
      <c r="F319" s="257" t="s">
        <v>814</v>
      </c>
      <c r="G319" s="255"/>
      <c r="H319" s="258">
        <v>1.9310000000000001</v>
      </c>
      <c r="I319" s="259"/>
      <c r="J319" s="259"/>
      <c r="K319" s="255"/>
      <c r="L319" s="255"/>
      <c r="M319" s="260"/>
      <c r="N319" s="261"/>
      <c r="O319" s="262"/>
      <c r="P319" s="262"/>
      <c r="Q319" s="262"/>
      <c r="R319" s="262"/>
      <c r="S319" s="262"/>
      <c r="T319" s="262"/>
      <c r="U319" s="262"/>
      <c r="V319" s="262"/>
      <c r="W319" s="262"/>
      <c r="X319" s="263"/>
      <c r="Y319" s="13"/>
      <c r="Z319" s="13"/>
      <c r="AA319" s="13"/>
      <c r="AB319" s="13"/>
      <c r="AC319" s="13"/>
      <c r="AD319" s="13"/>
      <c r="AE319" s="13"/>
      <c r="AT319" s="264" t="s">
        <v>196</v>
      </c>
      <c r="AU319" s="264" t="s">
        <v>84</v>
      </c>
      <c r="AV319" s="13" t="s">
        <v>84</v>
      </c>
      <c r="AW319" s="13" t="s">
        <v>5</v>
      </c>
      <c r="AX319" s="13" t="s">
        <v>75</v>
      </c>
      <c r="AY319" s="264" t="s">
        <v>182</v>
      </c>
    </row>
    <row r="320" s="13" customFormat="1">
      <c r="A320" s="13"/>
      <c r="B320" s="254"/>
      <c r="C320" s="255"/>
      <c r="D320" s="247" t="s">
        <v>196</v>
      </c>
      <c r="E320" s="256" t="s">
        <v>1</v>
      </c>
      <c r="F320" s="257" t="s">
        <v>815</v>
      </c>
      <c r="G320" s="255"/>
      <c r="H320" s="258">
        <v>2.3999999999999999</v>
      </c>
      <c r="I320" s="259"/>
      <c r="J320" s="259"/>
      <c r="K320" s="255"/>
      <c r="L320" s="255"/>
      <c r="M320" s="260"/>
      <c r="N320" s="261"/>
      <c r="O320" s="262"/>
      <c r="P320" s="262"/>
      <c r="Q320" s="262"/>
      <c r="R320" s="262"/>
      <c r="S320" s="262"/>
      <c r="T320" s="262"/>
      <c r="U320" s="262"/>
      <c r="V320" s="262"/>
      <c r="W320" s="262"/>
      <c r="X320" s="263"/>
      <c r="Y320" s="13"/>
      <c r="Z320" s="13"/>
      <c r="AA320" s="13"/>
      <c r="AB320" s="13"/>
      <c r="AC320" s="13"/>
      <c r="AD320" s="13"/>
      <c r="AE320" s="13"/>
      <c r="AT320" s="264" t="s">
        <v>196</v>
      </c>
      <c r="AU320" s="264" t="s">
        <v>84</v>
      </c>
      <c r="AV320" s="13" t="s">
        <v>84</v>
      </c>
      <c r="AW320" s="13" t="s">
        <v>5</v>
      </c>
      <c r="AX320" s="13" t="s">
        <v>75</v>
      </c>
      <c r="AY320" s="264" t="s">
        <v>182</v>
      </c>
    </row>
    <row r="321" s="13" customFormat="1">
      <c r="A321" s="13"/>
      <c r="B321" s="254"/>
      <c r="C321" s="255"/>
      <c r="D321" s="247" t="s">
        <v>196</v>
      </c>
      <c r="E321" s="256" t="s">
        <v>1</v>
      </c>
      <c r="F321" s="257" t="s">
        <v>815</v>
      </c>
      <c r="G321" s="255"/>
      <c r="H321" s="258">
        <v>2.3999999999999999</v>
      </c>
      <c r="I321" s="259"/>
      <c r="J321" s="259"/>
      <c r="K321" s="255"/>
      <c r="L321" s="255"/>
      <c r="M321" s="260"/>
      <c r="N321" s="261"/>
      <c r="O321" s="262"/>
      <c r="P321" s="262"/>
      <c r="Q321" s="262"/>
      <c r="R321" s="262"/>
      <c r="S321" s="262"/>
      <c r="T321" s="262"/>
      <c r="U321" s="262"/>
      <c r="V321" s="262"/>
      <c r="W321" s="262"/>
      <c r="X321" s="263"/>
      <c r="Y321" s="13"/>
      <c r="Z321" s="13"/>
      <c r="AA321" s="13"/>
      <c r="AB321" s="13"/>
      <c r="AC321" s="13"/>
      <c r="AD321" s="13"/>
      <c r="AE321" s="13"/>
      <c r="AT321" s="264" t="s">
        <v>196</v>
      </c>
      <c r="AU321" s="264" t="s">
        <v>84</v>
      </c>
      <c r="AV321" s="13" t="s">
        <v>84</v>
      </c>
      <c r="AW321" s="13" t="s">
        <v>5</v>
      </c>
      <c r="AX321" s="13" t="s">
        <v>75</v>
      </c>
      <c r="AY321" s="264" t="s">
        <v>182</v>
      </c>
    </row>
    <row r="322" s="13" customFormat="1">
      <c r="A322" s="13"/>
      <c r="B322" s="254"/>
      <c r="C322" s="255"/>
      <c r="D322" s="247" t="s">
        <v>196</v>
      </c>
      <c r="E322" s="256" t="s">
        <v>1</v>
      </c>
      <c r="F322" s="257" t="s">
        <v>815</v>
      </c>
      <c r="G322" s="255"/>
      <c r="H322" s="258">
        <v>2.3999999999999999</v>
      </c>
      <c r="I322" s="259"/>
      <c r="J322" s="259"/>
      <c r="K322" s="255"/>
      <c r="L322" s="255"/>
      <c r="M322" s="260"/>
      <c r="N322" s="261"/>
      <c r="O322" s="262"/>
      <c r="P322" s="262"/>
      <c r="Q322" s="262"/>
      <c r="R322" s="262"/>
      <c r="S322" s="262"/>
      <c r="T322" s="262"/>
      <c r="U322" s="262"/>
      <c r="V322" s="262"/>
      <c r="W322" s="262"/>
      <c r="X322" s="263"/>
      <c r="Y322" s="13"/>
      <c r="Z322" s="13"/>
      <c r="AA322" s="13"/>
      <c r="AB322" s="13"/>
      <c r="AC322" s="13"/>
      <c r="AD322" s="13"/>
      <c r="AE322" s="13"/>
      <c r="AT322" s="264" t="s">
        <v>196</v>
      </c>
      <c r="AU322" s="264" t="s">
        <v>84</v>
      </c>
      <c r="AV322" s="13" t="s">
        <v>84</v>
      </c>
      <c r="AW322" s="13" t="s">
        <v>5</v>
      </c>
      <c r="AX322" s="13" t="s">
        <v>75</v>
      </c>
      <c r="AY322" s="264" t="s">
        <v>182</v>
      </c>
    </row>
    <row r="323" s="13" customFormat="1">
      <c r="A323" s="13"/>
      <c r="B323" s="254"/>
      <c r="C323" s="255"/>
      <c r="D323" s="247" t="s">
        <v>196</v>
      </c>
      <c r="E323" s="256" t="s">
        <v>1</v>
      </c>
      <c r="F323" s="257" t="s">
        <v>812</v>
      </c>
      <c r="G323" s="255"/>
      <c r="H323" s="258">
        <v>2.4300000000000002</v>
      </c>
      <c r="I323" s="259"/>
      <c r="J323" s="259"/>
      <c r="K323" s="255"/>
      <c r="L323" s="255"/>
      <c r="M323" s="260"/>
      <c r="N323" s="261"/>
      <c r="O323" s="262"/>
      <c r="P323" s="262"/>
      <c r="Q323" s="262"/>
      <c r="R323" s="262"/>
      <c r="S323" s="262"/>
      <c r="T323" s="262"/>
      <c r="U323" s="262"/>
      <c r="V323" s="262"/>
      <c r="W323" s="262"/>
      <c r="X323" s="263"/>
      <c r="Y323" s="13"/>
      <c r="Z323" s="13"/>
      <c r="AA323" s="13"/>
      <c r="AB323" s="13"/>
      <c r="AC323" s="13"/>
      <c r="AD323" s="13"/>
      <c r="AE323" s="13"/>
      <c r="AT323" s="264" t="s">
        <v>196</v>
      </c>
      <c r="AU323" s="264" t="s">
        <v>84</v>
      </c>
      <c r="AV323" s="13" t="s">
        <v>84</v>
      </c>
      <c r="AW323" s="13" t="s">
        <v>5</v>
      </c>
      <c r="AX323" s="13" t="s">
        <v>75</v>
      </c>
      <c r="AY323" s="264" t="s">
        <v>182</v>
      </c>
    </row>
    <row r="324" s="13" customFormat="1">
      <c r="A324" s="13"/>
      <c r="B324" s="254"/>
      <c r="C324" s="255"/>
      <c r="D324" s="247" t="s">
        <v>196</v>
      </c>
      <c r="E324" s="256" t="s">
        <v>1</v>
      </c>
      <c r="F324" s="257" t="s">
        <v>816</v>
      </c>
      <c r="G324" s="255"/>
      <c r="H324" s="258">
        <v>1.7549999999999999</v>
      </c>
      <c r="I324" s="259"/>
      <c r="J324" s="259"/>
      <c r="K324" s="255"/>
      <c r="L324" s="255"/>
      <c r="M324" s="260"/>
      <c r="N324" s="261"/>
      <c r="O324" s="262"/>
      <c r="P324" s="262"/>
      <c r="Q324" s="262"/>
      <c r="R324" s="262"/>
      <c r="S324" s="262"/>
      <c r="T324" s="262"/>
      <c r="U324" s="262"/>
      <c r="V324" s="262"/>
      <c r="W324" s="262"/>
      <c r="X324" s="263"/>
      <c r="Y324" s="13"/>
      <c r="Z324" s="13"/>
      <c r="AA324" s="13"/>
      <c r="AB324" s="13"/>
      <c r="AC324" s="13"/>
      <c r="AD324" s="13"/>
      <c r="AE324" s="13"/>
      <c r="AT324" s="264" t="s">
        <v>196</v>
      </c>
      <c r="AU324" s="264" t="s">
        <v>84</v>
      </c>
      <c r="AV324" s="13" t="s">
        <v>84</v>
      </c>
      <c r="AW324" s="13" t="s">
        <v>5</v>
      </c>
      <c r="AX324" s="13" t="s">
        <v>75</v>
      </c>
      <c r="AY324" s="264" t="s">
        <v>182</v>
      </c>
    </row>
    <row r="325" s="13" customFormat="1">
      <c r="A325" s="13"/>
      <c r="B325" s="254"/>
      <c r="C325" s="255"/>
      <c r="D325" s="247" t="s">
        <v>196</v>
      </c>
      <c r="E325" s="256" t="s">
        <v>1</v>
      </c>
      <c r="F325" s="257" t="s">
        <v>817</v>
      </c>
      <c r="G325" s="255"/>
      <c r="H325" s="258">
        <v>0.93500000000000005</v>
      </c>
      <c r="I325" s="259"/>
      <c r="J325" s="259"/>
      <c r="K325" s="255"/>
      <c r="L325" s="255"/>
      <c r="M325" s="260"/>
      <c r="N325" s="261"/>
      <c r="O325" s="262"/>
      <c r="P325" s="262"/>
      <c r="Q325" s="262"/>
      <c r="R325" s="262"/>
      <c r="S325" s="262"/>
      <c r="T325" s="262"/>
      <c r="U325" s="262"/>
      <c r="V325" s="262"/>
      <c r="W325" s="262"/>
      <c r="X325" s="263"/>
      <c r="Y325" s="13"/>
      <c r="Z325" s="13"/>
      <c r="AA325" s="13"/>
      <c r="AB325" s="13"/>
      <c r="AC325" s="13"/>
      <c r="AD325" s="13"/>
      <c r="AE325" s="13"/>
      <c r="AT325" s="264" t="s">
        <v>196</v>
      </c>
      <c r="AU325" s="264" t="s">
        <v>84</v>
      </c>
      <c r="AV325" s="13" t="s">
        <v>84</v>
      </c>
      <c r="AW325" s="13" t="s">
        <v>5</v>
      </c>
      <c r="AX325" s="13" t="s">
        <v>75</v>
      </c>
      <c r="AY325" s="264" t="s">
        <v>182</v>
      </c>
    </row>
    <row r="326" s="13" customFormat="1">
      <c r="A326" s="13"/>
      <c r="B326" s="254"/>
      <c r="C326" s="255"/>
      <c r="D326" s="247" t="s">
        <v>196</v>
      </c>
      <c r="E326" s="256" t="s">
        <v>1</v>
      </c>
      <c r="F326" s="257" t="s">
        <v>818</v>
      </c>
      <c r="G326" s="255"/>
      <c r="H326" s="258">
        <v>0.82499999999999996</v>
      </c>
      <c r="I326" s="259"/>
      <c r="J326" s="259"/>
      <c r="K326" s="255"/>
      <c r="L326" s="255"/>
      <c r="M326" s="260"/>
      <c r="N326" s="261"/>
      <c r="O326" s="262"/>
      <c r="P326" s="262"/>
      <c r="Q326" s="262"/>
      <c r="R326" s="262"/>
      <c r="S326" s="262"/>
      <c r="T326" s="262"/>
      <c r="U326" s="262"/>
      <c r="V326" s="262"/>
      <c r="W326" s="262"/>
      <c r="X326" s="263"/>
      <c r="Y326" s="13"/>
      <c r="Z326" s="13"/>
      <c r="AA326" s="13"/>
      <c r="AB326" s="13"/>
      <c r="AC326" s="13"/>
      <c r="AD326" s="13"/>
      <c r="AE326" s="13"/>
      <c r="AT326" s="264" t="s">
        <v>196</v>
      </c>
      <c r="AU326" s="264" t="s">
        <v>84</v>
      </c>
      <c r="AV326" s="13" t="s">
        <v>84</v>
      </c>
      <c r="AW326" s="13" t="s">
        <v>5</v>
      </c>
      <c r="AX326" s="13" t="s">
        <v>75</v>
      </c>
      <c r="AY326" s="264" t="s">
        <v>182</v>
      </c>
    </row>
    <row r="327" s="13" customFormat="1">
      <c r="A327" s="13"/>
      <c r="B327" s="254"/>
      <c r="C327" s="255"/>
      <c r="D327" s="247" t="s">
        <v>196</v>
      </c>
      <c r="E327" s="256" t="s">
        <v>1</v>
      </c>
      <c r="F327" s="257" t="s">
        <v>819</v>
      </c>
      <c r="G327" s="255"/>
      <c r="H327" s="258">
        <v>2.5840000000000001</v>
      </c>
      <c r="I327" s="259"/>
      <c r="J327" s="259"/>
      <c r="K327" s="255"/>
      <c r="L327" s="255"/>
      <c r="M327" s="260"/>
      <c r="N327" s="261"/>
      <c r="O327" s="262"/>
      <c r="P327" s="262"/>
      <c r="Q327" s="262"/>
      <c r="R327" s="262"/>
      <c r="S327" s="262"/>
      <c r="T327" s="262"/>
      <c r="U327" s="262"/>
      <c r="V327" s="262"/>
      <c r="W327" s="262"/>
      <c r="X327" s="263"/>
      <c r="Y327" s="13"/>
      <c r="Z327" s="13"/>
      <c r="AA327" s="13"/>
      <c r="AB327" s="13"/>
      <c r="AC327" s="13"/>
      <c r="AD327" s="13"/>
      <c r="AE327" s="13"/>
      <c r="AT327" s="264" t="s">
        <v>196</v>
      </c>
      <c r="AU327" s="264" t="s">
        <v>84</v>
      </c>
      <c r="AV327" s="13" t="s">
        <v>84</v>
      </c>
      <c r="AW327" s="13" t="s">
        <v>5</v>
      </c>
      <c r="AX327" s="13" t="s">
        <v>75</v>
      </c>
      <c r="AY327" s="264" t="s">
        <v>182</v>
      </c>
    </row>
    <row r="328" s="13" customFormat="1">
      <c r="A328" s="13"/>
      <c r="B328" s="254"/>
      <c r="C328" s="255"/>
      <c r="D328" s="247" t="s">
        <v>196</v>
      </c>
      <c r="E328" s="256" t="s">
        <v>1</v>
      </c>
      <c r="F328" s="257" t="s">
        <v>819</v>
      </c>
      <c r="G328" s="255"/>
      <c r="H328" s="258">
        <v>2.5840000000000001</v>
      </c>
      <c r="I328" s="259"/>
      <c r="J328" s="259"/>
      <c r="K328" s="255"/>
      <c r="L328" s="255"/>
      <c r="M328" s="260"/>
      <c r="N328" s="261"/>
      <c r="O328" s="262"/>
      <c r="P328" s="262"/>
      <c r="Q328" s="262"/>
      <c r="R328" s="262"/>
      <c r="S328" s="262"/>
      <c r="T328" s="262"/>
      <c r="U328" s="262"/>
      <c r="V328" s="262"/>
      <c r="W328" s="262"/>
      <c r="X328" s="263"/>
      <c r="Y328" s="13"/>
      <c r="Z328" s="13"/>
      <c r="AA328" s="13"/>
      <c r="AB328" s="13"/>
      <c r="AC328" s="13"/>
      <c r="AD328" s="13"/>
      <c r="AE328" s="13"/>
      <c r="AT328" s="264" t="s">
        <v>196</v>
      </c>
      <c r="AU328" s="264" t="s">
        <v>84</v>
      </c>
      <c r="AV328" s="13" t="s">
        <v>84</v>
      </c>
      <c r="AW328" s="13" t="s">
        <v>5</v>
      </c>
      <c r="AX328" s="13" t="s">
        <v>75</v>
      </c>
      <c r="AY328" s="264" t="s">
        <v>182</v>
      </c>
    </row>
    <row r="329" s="15" customFormat="1">
      <c r="A329" s="15"/>
      <c r="B329" s="275"/>
      <c r="C329" s="276"/>
      <c r="D329" s="247" t="s">
        <v>196</v>
      </c>
      <c r="E329" s="277" t="s">
        <v>1</v>
      </c>
      <c r="F329" s="278" t="s">
        <v>208</v>
      </c>
      <c r="G329" s="276"/>
      <c r="H329" s="279">
        <v>40.956000000000003</v>
      </c>
      <c r="I329" s="280"/>
      <c r="J329" s="280"/>
      <c r="K329" s="276"/>
      <c r="L329" s="276"/>
      <c r="M329" s="281"/>
      <c r="N329" s="282"/>
      <c r="O329" s="283"/>
      <c r="P329" s="283"/>
      <c r="Q329" s="283"/>
      <c r="R329" s="283"/>
      <c r="S329" s="283"/>
      <c r="T329" s="283"/>
      <c r="U329" s="283"/>
      <c r="V329" s="283"/>
      <c r="W329" s="283"/>
      <c r="X329" s="284"/>
      <c r="Y329" s="15"/>
      <c r="Z329" s="15"/>
      <c r="AA329" s="15"/>
      <c r="AB329" s="15"/>
      <c r="AC329" s="15"/>
      <c r="AD329" s="15"/>
      <c r="AE329" s="15"/>
      <c r="AT329" s="285" t="s">
        <v>196</v>
      </c>
      <c r="AU329" s="285" t="s">
        <v>84</v>
      </c>
      <c r="AV329" s="15" t="s">
        <v>190</v>
      </c>
      <c r="AW329" s="15" t="s">
        <v>5</v>
      </c>
      <c r="AX329" s="15" t="s">
        <v>82</v>
      </c>
      <c r="AY329" s="285" t="s">
        <v>182</v>
      </c>
    </row>
    <row r="330" s="2" customFormat="1" ht="76.35" customHeight="1">
      <c r="A330" s="39"/>
      <c r="B330" s="40"/>
      <c r="C330" s="233" t="s">
        <v>8</v>
      </c>
      <c r="D330" s="233" t="s">
        <v>185</v>
      </c>
      <c r="E330" s="234" t="s">
        <v>820</v>
      </c>
      <c r="F330" s="235" t="s">
        <v>821</v>
      </c>
      <c r="G330" s="236" t="s">
        <v>416</v>
      </c>
      <c r="H330" s="237">
        <v>16.289999999999999</v>
      </c>
      <c r="I330" s="238"/>
      <c r="J330" s="238"/>
      <c r="K330" s="239">
        <f>ROUND(P330*H330,2)</f>
        <v>0</v>
      </c>
      <c r="L330" s="235" t="s">
        <v>1</v>
      </c>
      <c r="M330" s="45"/>
      <c r="N330" s="240" t="s">
        <v>1</v>
      </c>
      <c r="O330" s="241" t="s">
        <v>38</v>
      </c>
      <c r="P330" s="242">
        <f>I330+J330</f>
        <v>0</v>
      </c>
      <c r="Q330" s="242">
        <f>ROUND(I330*H330,2)</f>
        <v>0</v>
      </c>
      <c r="R330" s="242">
        <f>ROUND(J330*H330,2)</f>
        <v>0</v>
      </c>
      <c r="S330" s="92"/>
      <c r="T330" s="243">
        <f>S330*H330</f>
        <v>0</v>
      </c>
      <c r="U330" s="243">
        <v>0</v>
      </c>
      <c r="V330" s="243">
        <f>U330*H330</f>
        <v>0</v>
      </c>
      <c r="W330" s="243">
        <v>0</v>
      </c>
      <c r="X330" s="244">
        <f>W330*H330</f>
        <v>0</v>
      </c>
      <c r="Y330" s="39"/>
      <c r="Z330" s="39"/>
      <c r="AA330" s="39"/>
      <c r="AB330" s="39"/>
      <c r="AC330" s="39"/>
      <c r="AD330" s="39"/>
      <c r="AE330" s="39"/>
      <c r="AR330" s="245" t="s">
        <v>190</v>
      </c>
      <c r="AT330" s="245" t="s">
        <v>185</v>
      </c>
      <c r="AU330" s="245" t="s">
        <v>84</v>
      </c>
      <c r="AY330" s="18" t="s">
        <v>182</v>
      </c>
      <c r="BE330" s="246">
        <f>IF(O330="základní",K330,0)</f>
        <v>0</v>
      </c>
      <c r="BF330" s="246">
        <f>IF(O330="snížená",K330,0)</f>
        <v>0</v>
      </c>
      <c r="BG330" s="246">
        <f>IF(O330="zákl. přenesená",K330,0)</f>
        <v>0</v>
      </c>
      <c r="BH330" s="246">
        <f>IF(O330="sníž. přenesená",K330,0)</f>
        <v>0</v>
      </c>
      <c r="BI330" s="246">
        <f>IF(O330="nulová",K330,0)</f>
        <v>0</v>
      </c>
      <c r="BJ330" s="18" t="s">
        <v>82</v>
      </c>
      <c r="BK330" s="246">
        <f>ROUND(P330*H330,2)</f>
        <v>0</v>
      </c>
      <c r="BL330" s="18" t="s">
        <v>190</v>
      </c>
      <c r="BM330" s="245" t="s">
        <v>469</v>
      </c>
    </row>
    <row r="331" s="2" customFormat="1">
      <c r="A331" s="39"/>
      <c r="B331" s="40"/>
      <c r="C331" s="41"/>
      <c r="D331" s="247" t="s">
        <v>192</v>
      </c>
      <c r="E331" s="41"/>
      <c r="F331" s="248" t="s">
        <v>822</v>
      </c>
      <c r="G331" s="41"/>
      <c r="H331" s="41"/>
      <c r="I331" s="249"/>
      <c r="J331" s="249"/>
      <c r="K331" s="41"/>
      <c r="L331" s="41"/>
      <c r="M331" s="45"/>
      <c r="N331" s="250"/>
      <c r="O331" s="251"/>
      <c r="P331" s="92"/>
      <c r="Q331" s="92"/>
      <c r="R331" s="92"/>
      <c r="S331" s="92"/>
      <c r="T331" s="92"/>
      <c r="U331" s="92"/>
      <c r="V331" s="92"/>
      <c r="W331" s="92"/>
      <c r="X331" s="93"/>
      <c r="Y331" s="39"/>
      <c r="Z331" s="39"/>
      <c r="AA331" s="39"/>
      <c r="AB331" s="39"/>
      <c r="AC331" s="39"/>
      <c r="AD331" s="39"/>
      <c r="AE331" s="39"/>
      <c r="AT331" s="18" t="s">
        <v>192</v>
      </c>
      <c r="AU331" s="18" t="s">
        <v>84</v>
      </c>
    </row>
    <row r="332" s="14" customFormat="1">
      <c r="A332" s="14"/>
      <c r="B332" s="265"/>
      <c r="C332" s="266"/>
      <c r="D332" s="247" t="s">
        <v>196</v>
      </c>
      <c r="E332" s="267" t="s">
        <v>1</v>
      </c>
      <c r="F332" s="268" t="s">
        <v>823</v>
      </c>
      <c r="G332" s="266"/>
      <c r="H332" s="267" t="s">
        <v>1</v>
      </c>
      <c r="I332" s="269"/>
      <c r="J332" s="269"/>
      <c r="K332" s="266"/>
      <c r="L332" s="266"/>
      <c r="M332" s="270"/>
      <c r="N332" s="271"/>
      <c r="O332" s="272"/>
      <c r="P332" s="272"/>
      <c r="Q332" s="272"/>
      <c r="R332" s="272"/>
      <c r="S332" s="272"/>
      <c r="T332" s="272"/>
      <c r="U332" s="272"/>
      <c r="V332" s="272"/>
      <c r="W332" s="272"/>
      <c r="X332" s="273"/>
      <c r="Y332" s="14"/>
      <c r="Z332" s="14"/>
      <c r="AA332" s="14"/>
      <c r="AB332" s="14"/>
      <c r="AC332" s="14"/>
      <c r="AD332" s="14"/>
      <c r="AE332" s="14"/>
      <c r="AT332" s="274" t="s">
        <v>196</v>
      </c>
      <c r="AU332" s="274" t="s">
        <v>84</v>
      </c>
      <c r="AV332" s="14" t="s">
        <v>82</v>
      </c>
      <c r="AW332" s="14" t="s">
        <v>5</v>
      </c>
      <c r="AX332" s="14" t="s">
        <v>75</v>
      </c>
      <c r="AY332" s="274" t="s">
        <v>182</v>
      </c>
    </row>
    <row r="333" s="14" customFormat="1">
      <c r="A333" s="14"/>
      <c r="B333" s="265"/>
      <c r="C333" s="266"/>
      <c r="D333" s="247" t="s">
        <v>196</v>
      </c>
      <c r="E333" s="267" t="s">
        <v>1</v>
      </c>
      <c r="F333" s="268" t="s">
        <v>824</v>
      </c>
      <c r="G333" s="266"/>
      <c r="H333" s="267" t="s">
        <v>1</v>
      </c>
      <c r="I333" s="269"/>
      <c r="J333" s="269"/>
      <c r="K333" s="266"/>
      <c r="L333" s="266"/>
      <c r="M333" s="270"/>
      <c r="N333" s="271"/>
      <c r="O333" s="272"/>
      <c r="P333" s="272"/>
      <c r="Q333" s="272"/>
      <c r="R333" s="272"/>
      <c r="S333" s="272"/>
      <c r="T333" s="272"/>
      <c r="U333" s="272"/>
      <c r="V333" s="272"/>
      <c r="W333" s="272"/>
      <c r="X333" s="273"/>
      <c r="Y333" s="14"/>
      <c r="Z333" s="14"/>
      <c r="AA333" s="14"/>
      <c r="AB333" s="14"/>
      <c r="AC333" s="14"/>
      <c r="AD333" s="14"/>
      <c r="AE333" s="14"/>
      <c r="AT333" s="274" t="s">
        <v>196</v>
      </c>
      <c r="AU333" s="274" t="s">
        <v>84</v>
      </c>
      <c r="AV333" s="14" t="s">
        <v>82</v>
      </c>
      <c r="AW333" s="14" t="s">
        <v>5</v>
      </c>
      <c r="AX333" s="14" t="s">
        <v>75</v>
      </c>
      <c r="AY333" s="274" t="s">
        <v>182</v>
      </c>
    </row>
    <row r="334" s="13" customFormat="1">
      <c r="A334" s="13"/>
      <c r="B334" s="254"/>
      <c r="C334" s="255"/>
      <c r="D334" s="247" t="s">
        <v>196</v>
      </c>
      <c r="E334" s="256" t="s">
        <v>1</v>
      </c>
      <c r="F334" s="257" t="s">
        <v>825</v>
      </c>
      <c r="G334" s="255"/>
      <c r="H334" s="258">
        <v>14.82</v>
      </c>
      <c r="I334" s="259"/>
      <c r="J334" s="259"/>
      <c r="K334" s="255"/>
      <c r="L334" s="255"/>
      <c r="M334" s="260"/>
      <c r="N334" s="261"/>
      <c r="O334" s="262"/>
      <c r="P334" s="262"/>
      <c r="Q334" s="262"/>
      <c r="R334" s="262"/>
      <c r="S334" s="262"/>
      <c r="T334" s="262"/>
      <c r="U334" s="262"/>
      <c r="V334" s="262"/>
      <c r="W334" s="262"/>
      <c r="X334" s="263"/>
      <c r="Y334" s="13"/>
      <c r="Z334" s="13"/>
      <c r="AA334" s="13"/>
      <c r="AB334" s="13"/>
      <c r="AC334" s="13"/>
      <c r="AD334" s="13"/>
      <c r="AE334" s="13"/>
      <c r="AT334" s="264" t="s">
        <v>196</v>
      </c>
      <c r="AU334" s="264" t="s">
        <v>84</v>
      </c>
      <c r="AV334" s="13" t="s">
        <v>84</v>
      </c>
      <c r="AW334" s="13" t="s">
        <v>5</v>
      </c>
      <c r="AX334" s="13" t="s">
        <v>75</v>
      </c>
      <c r="AY334" s="264" t="s">
        <v>182</v>
      </c>
    </row>
    <row r="335" s="14" customFormat="1">
      <c r="A335" s="14"/>
      <c r="B335" s="265"/>
      <c r="C335" s="266"/>
      <c r="D335" s="247" t="s">
        <v>196</v>
      </c>
      <c r="E335" s="267" t="s">
        <v>1</v>
      </c>
      <c r="F335" s="268" t="s">
        <v>826</v>
      </c>
      <c r="G335" s="266"/>
      <c r="H335" s="267" t="s">
        <v>1</v>
      </c>
      <c r="I335" s="269"/>
      <c r="J335" s="269"/>
      <c r="K335" s="266"/>
      <c r="L335" s="266"/>
      <c r="M335" s="270"/>
      <c r="N335" s="271"/>
      <c r="O335" s="272"/>
      <c r="P335" s="272"/>
      <c r="Q335" s="272"/>
      <c r="R335" s="272"/>
      <c r="S335" s="272"/>
      <c r="T335" s="272"/>
      <c r="U335" s="272"/>
      <c r="V335" s="272"/>
      <c r="W335" s="272"/>
      <c r="X335" s="273"/>
      <c r="Y335" s="14"/>
      <c r="Z335" s="14"/>
      <c r="AA335" s="14"/>
      <c r="AB335" s="14"/>
      <c r="AC335" s="14"/>
      <c r="AD335" s="14"/>
      <c r="AE335" s="14"/>
      <c r="AT335" s="274" t="s">
        <v>196</v>
      </c>
      <c r="AU335" s="274" t="s">
        <v>84</v>
      </c>
      <c r="AV335" s="14" t="s">
        <v>82</v>
      </c>
      <c r="AW335" s="14" t="s">
        <v>5</v>
      </c>
      <c r="AX335" s="14" t="s">
        <v>75</v>
      </c>
      <c r="AY335" s="274" t="s">
        <v>182</v>
      </c>
    </row>
    <row r="336" s="13" customFormat="1">
      <c r="A336" s="13"/>
      <c r="B336" s="254"/>
      <c r="C336" s="255"/>
      <c r="D336" s="247" t="s">
        <v>196</v>
      </c>
      <c r="E336" s="256" t="s">
        <v>1</v>
      </c>
      <c r="F336" s="257" t="s">
        <v>827</v>
      </c>
      <c r="G336" s="255"/>
      <c r="H336" s="258">
        <v>1.47</v>
      </c>
      <c r="I336" s="259"/>
      <c r="J336" s="259"/>
      <c r="K336" s="255"/>
      <c r="L336" s="255"/>
      <c r="M336" s="260"/>
      <c r="N336" s="261"/>
      <c r="O336" s="262"/>
      <c r="P336" s="262"/>
      <c r="Q336" s="262"/>
      <c r="R336" s="262"/>
      <c r="S336" s="262"/>
      <c r="T336" s="262"/>
      <c r="U336" s="262"/>
      <c r="V336" s="262"/>
      <c r="W336" s="262"/>
      <c r="X336" s="263"/>
      <c r="Y336" s="13"/>
      <c r="Z336" s="13"/>
      <c r="AA336" s="13"/>
      <c r="AB336" s="13"/>
      <c r="AC336" s="13"/>
      <c r="AD336" s="13"/>
      <c r="AE336" s="13"/>
      <c r="AT336" s="264" t="s">
        <v>196</v>
      </c>
      <c r="AU336" s="264" t="s">
        <v>84</v>
      </c>
      <c r="AV336" s="13" t="s">
        <v>84</v>
      </c>
      <c r="AW336" s="13" t="s">
        <v>5</v>
      </c>
      <c r="AX336" s="13" t="s">
        <v>75</v>
      </c>
      <c r="AY336" s="264" t="s">
        <v>182</v>
      </c>
    </row>
    <row r="337" s="15" customFormat="1">
      <c r="A337" s="15"/>
      <c r="B337" s="275"/>
      <c r="C337" s="276"/>
      <c r="D337" s="247" t="s">
        <v>196</v>
      </c>
      <c r="E337" s="277" t="s">
        <v>1</v>
      </c>
      <c r="F337" s="278" t="s">
        <v>208</v>
      </c>
      <c r="G337" s="276"/>
      <c r="H337" s="279">
        <v>16.289999999999999</v>
      </c>
      <c r="I337" s="280"/>
      <c r="J337" s="280"/>
      <c r="K337" s="276"/>
      <c r="L337" s="276"/>
      <c r="M337" s="281"/>
      <c r="N337" s="282"/>
      <c r="O337" s="283"/>
      <c r="P337" s="283"/>
      <c r="Q337" s="283"/>
      <c r="R337" s="283"/>
      <c r="S337" s="283"/>
      <c r="T337" s="283"/>
      <c r="U337" s="283"/>
      <c r="V337" s="283"/>
      <c r="W337" s="283"/>
      <c r="X337" s="284"/>
      <c r="Y337" s="15"/>
      <c r="Z337" s="15"/>
      <c r="AA337" s="15"/>
      <c r="AB337" s="15"/>
      <c r="AC337" s="15"/>
      <c r="AD337" s="15"/>
      <c r="AE337" s="15"/>
      <c r="AT337" s="285" t="s">
        <v>196</v>
      </c>
      <c r="AU337" s="285" t="s">
        <v>84</v>
      </c>
      <c r="AV337" s="15" t="s">
        <v>190</v>
      </c>
      <c r="AW337" s="15" t="s">
        <v>5</v>
      </c>
      <c r="AX337" s="15" t="s">
        <v>82</v>
      </c>
      <c r="AY337" s="285" t="s">
        <v>182</v>
      </c>
    </row>
    <row r="338" s="2" customFormat="1" ht="66.75" customHeight="1">
      <c r="A338" s="39"/>
      <c r="B338" s="40"/>
      <c r="C338" s="233" t="s">
        <v>335</v>
      </c>
      <c r="D338" s="233" t="s">
        <v>185</v>
      </c>
      <c r="E338" s="234" t="s">
        <v>828</v>
      </c>
      <c r="F338" s="235" t="s">
        <v>829</v>
      </c>
      <c r="G338" s="236" t="s">
        <v>416</v>
      </c>
      <c r="H338" s="237">
        <v>8.7089999999999996</v>
      </c>
      <c r="I338" s="238"/>
      <c r="J338" s="238"/>
      <c r="K338" s="239">
        <f>ROUND(P338*H338,2)</f>
        <v>0</v>
      </c>
      <c r="L338" s="235" t="s">
        <v>1</v>
      </c>
      <c r="M338" s="45"/>
      <c r="N338" s="240" t="s">
        <v>1</v>
      </c>
      <c r="O338" s="241" t="s">
        <v>38</v>
      </c>
      <c r="P338" s="242">
        <f>I338+J338</f>
        <v>0</v>
      </c>
      <c r="Q338" s="242">
        <f>ROUND(I338*H338,2)</f>
        <v>0</v>
      </c>
      <c r="R338" s="242">
        <f>ROUND(J338*H338,2)</f>
        <v>0</v>
      </c>
      <c r="S338" s="92"/>
      <c r="T338" s="243">
        <f>S338*H338</f>
        <v>0</v>
      </c>
      <c r="U338" s="243">
        <v>0</v>
      </c>
      <c r="V338" s="243">
        <f>U338*H338</f>
        <v>0</v>
      </c>
      <c r="W338" s="243">
        <v>0</v>
      </c>
      <c r="X338" s="244">
        <f>W338*H338</f>
        <v>0</v>
      </c>
      <c r="Y338" s="39"/>
      <c r="Z338" s="39"/>
      <c r="AA338" s="39"/>
      <c r="AB338" s="39"/>
      <c r="AC338" s="39"/>
      <c r="AD338" s="39"/>
      <c r="AE338" s="39"/>
      <c r="AR338" s="245" t="s">
        <v>190</v>
      </c>
      <c r="AT338" s="245" t="s">
        <v>185</v>
      </c>
      <c r="AU338" s="245" t="s">
        <v>84</v>
      </c>
      <c r="AY338" s="18" t="s">
        <v>182</v>
      </c>
      <c r="BE338" s="246">
        <f>IF(O338="základní",K338,0)</f>
        <v>0</v>
      </c>
      <c r="BF338" s="246">
        <f>IF(O338="snížená",K338,0)</f>
        <v>0</v>
      </c>
      <c r="BG338" s="246">
        <f>IF(O338="zákl. přenesená",K338,0)</f>
        <v>0</v>
      </c>
      <c r="BH338" s="246">
        <f>IF(O338="sníž. přenesená",K338,0)</f>
        <v>0</v>
      </c>
      <c r="BI338" s="246">
        <f>IF(O338="nulová",K338,0)</f>
        <v>0</v>
      </c>
      <c r="BJ338" s="18" t="s">
        <v>82</v>
      </c>
      <c r="BK338" s="246">
        <f>ROUND(P338*H338,2)</f>
        <v>0</v>
      </c>
      <c r="BL338" s="18" t="s">
        <v>190</v>
      </c>
      <c r="BM338" s="245" t="s">
        <v>483</v>
      </c>
    </row>
    <row r="339" s="2" customFormat="1">
      <c r="A339" s="39"/>
      <c r="B339" s="40"/>
      <c r="C339" s="41"/>
      <c r="D339" s="247" t="s">
        <v>192</v>
      </c>
      <c r="E339" s="41"/>
      <c r="F339" s="248" t="s">
        <v>830</v>
      </c>
      <c r="G339" s="41"/>
      <c r="H339" s="41"/>
      <c r="I339" s="249"/>
      <c r="J339" s="249"/>
      <c r="K339" s="41"/>
      <c r="L339" s="41"/>
      <c r="M339" s="45"/>
      <c r="N339" s="250"/>
      <c r="O339" s="251"/>
      <c r="P339" s="92"/>
      <c r="Q339" s="92"/>
      <c r="R339" s="92"/>
      <c r="S339" s="92"/>
      <c r="T339" s="92"/>
      <c r="U339" s="92"/>
      <c r="V339" s="92"/>
      <c r="W339" s="92"/>
      <c r="X339" s="93"/>
      <c r="Y339" s="39"/>
      <c r="Z339" s="39"/>
      <c r="AA339" s="39"/>
      <c r="AB339" s="39"/>
      <c r="AC339" s="39"/>
      <c r="AD339" s="39"/>
      <c r="AE339" s="39"/>
      <c r="AT339" s="18" t="s">
        <v>192</v>
      </c>
      <c r="AU339" s="18" t="s">
        <v>84</v>
      </c>
    </row>
    <row r="340" s="14" customFormat="1">
      <c r="A340" s="14"/>
      <c r="B340" s="265"/>
      <c r="C340" s="266"/>
      <c r="D340" s="247" t="s">
        <v>196</v>
      </c>
      <c r="E340" s="267" t="s">
        <v>1</v>
      </c>
      <c r="F340" s="268" t="s">
        <v>823</v>
      </c>
      <c r="G340" s="266"/>
      <c r="H340" s="267" t="s">
        <v>1</v>
      </c>
      <c r="I340" s="269"/>
      <c r="J340" s="269"/>
      <c r="K340" s="266"/>
      <c r="L340" s="266"/>
      <c r="M340" s="270"/>
      <c r="N340" s="271"/>
      <c r="O340" s="272"/>
      <c r="P340" s="272"/>
      <c r="Q340" s="272"/>
      <c r="R340" s="272"/>
      <c r="S340" s="272"/>
      <c r="T340" s="272"/>
      <c r="U340" s="272"/>
      <c r="V340" s="272"/>
      <c r="W340" s="272"/>
      <c r="X340" s="273"/>
      <c r="Y340" s="14"/>
      <c r="Z340" s="14"/>
      <c r="AA340" s="14"/>
      <c r="AB340" s="14"/>
      <c r="AC340" s="14"/>
      <c r="AD340" s="14"/>
      <c r="AE340" s="14"/>
      <c r="AT340" s="274" t="s">
        <v>196</v>
      </c>
      <c r="AU340" s="274" t="s">
        <v>84</v>
      </c>
      <c r="AV340" s="14" t="s">
        <v>82</v>
      </c>
      <c r="AW340" s="14" t="s">
        <v>5</v>
      </c>
      <c r="AX340" s="14" t="s">
        <v>75</v>
      </c>
      <c r="AY340" s="274" t="s">
        <v>182</v>
      </c>
    </row>
    <row r="341" s="14" customFormat="1">
      <c r="A341" s="14"/>
      <c r="B341" s="265"/>
      <c r="C341" s="266"/>
      <c r="D341" s="247" t="s">
        <v>196</v>
      </c>
      <c r="E341" s="267" t="s">
        <v>1</v>
      </c>
      <c r="F341" s="268" t="s">
        <v>759</v>
      </c>
      <c r="G341" s="266"/>
      <c r="H341" s="267" t="s">
        <v>1</v>
      </c>
      <c r="I341" s="269"/>
      <c r="J341" s="269"/>
      <c r="K341" s="266"/>
      <c r="L341" s="266"/>
      <c r="M341" s="270"/>
      <c r="N341" s="271"/>
      <c r="O341" s="272"/>
      <c r="P341" s="272"/>
      <c r="Q341" s="272"/>
      <c r="R341" s="272"/>
      <c r="S341" s="272"/>
      <c r="T341" s="272"/>
      <c r="U341" s="272"/>
      <c r="V341" s="272"/>
      <c r="W341" s="272"/>
      <c r="X341" s="273"/>
      <c r="Y341" s="14"/>
      <c r="Z341" s="14"/>
      <c r="AA341" s="14"/>
      <c r="AB341" s="14"/>
      <c r="AC341" s="14"/>
      <c r="AD341" s="14"/>
      <c r="AE341" s="14"/>
      <c r="AT341" s="274" t="s">
        <v>196</v>
      </c>
      <c r="AU341" s="274" t="s">
        <v>84</v>
      </c>
      <c r="AV341" s="14" t="s">
        <v>82</v>
      </c>
      <c r="AW341" s="14" t="s">
        <v>5</v>
      </c>
      <c r="AX341" s="14" t="s">
        <v>75</v>
      </c>
      <c r="AY341" s="274" t="s">
        <v>182</v>
      </c>
    </row>
    <row r="342" s="13" customFormat="1">
      <c r="A342" s="13"/>
      <c r="B342" s="254"/>
      <c r="C342" s="255"/>
      <c r="D342" s="247" t="s">
        <v>196</v>
      </c>
      <c r="E342" s="256" t="s">
        <v>1</v>
      </c>
      <c r="F342" s="257" t="s">
        <v>831</v>
      </c>
      <c r="G342" s="255"/>
      <c r="H342" s="258">
        <v>1.825</v>
      </c>
      <c r="I342" s="259"/>
      <c r="J342" s="259"/>
      <c r="K342" s="255"/>
      <c r="L342" s="255"/>
      <c r="M342" s="260"/>
      <c r="N342" s="261"/>
      <c r="O342" s="262"/>
      <c r="P342" s="262"/>
      <c r="Q342" s="262"/>
      <c r="R342" s="262"/>
      <c r="S342" s="262"/>
      <c r="T342" s="262"/>
      <c r="U342" s="262"/>
      <c r="V342" s="262"/>
      <c r="W342" s="262"/>
      <c r="X342" s="263"/>
      <c r="Y342" s="13"/>
      <c r="Z342" s="13"/>
      <c r="AA342" s="13"/>
      <c r="AB342" s="13"/>
      <c r="AC342" s="13"/>
      <c r="AD342" s="13"/>
      <c r="AE342" s="13"/>
      <c r="AT342" s="264" t="s">
        <v>196</v>
      </c>
      <c r="AU342" s="264" t="s">
        <v>84</v>
      </c>
      <c r="AV342" s="13" t="s">
        <v>84</v>
      </c>
      <c r="AW342" s="13" t="s">
        <v>5</v>
      </c>
      <c r="AX342" s="13" t="s">
        <v>75</v>
      </c>
      <c r="AY342" s="264" t="s">
        <v>182</v>
      </c>
    </row>
    <row r="343" s="14" customFormat="1">
      <c r="A343" s="14"/>
      <c r="B343" s="265"/>
      <c r="C343" s="266"/>
      <c r="D343" s="247" t="s">
        <v>196</v>
      </c>
      <c r="E343" s="267" t="s">
        <v>1</v>
      </c>
      <c r="F343" s="268" t="s">
        <v>832</v>
      </c>
      <c r="G343" s="266"/>
      <c r="H343" s="267" t="s">
        <v>1</v>
      </c>
      <c r="I343" s="269"/>
      <c r="J343" s="269"/>
      <c r="K343" s="266"/>
      <c r="L343" s="266"/>
      <c r="M343" s="270"/>
      <c r="N343" s="271"/>
      <c r="O343" s="272"/>
      <c r="P343" s="272"/>
      <c r="Q343" s="272"/>
      <c r="R343" s="272"/>
      <c r="S343" s="272"/>
      <c r="T343" s="272"/>
      <c r="U343" s="272"/>
      <c r="V343" s="272"/>
      <c r="W343" s="272"/>
      <c r="X343" s="273"/>
      <c r="Y343" s="14"/>
      <c r="Z343" s="14"/>
      <c r="AA343" s="14"/>
      <c r="AB343" s="14"/>
      <c r="AC343" s="14"/>
      <c r="AD343" s="14"/>
      <c r="AE343" s="14"/>
      <c r="AT343" s="274" t="s">
        <v>196</v>
      </c>
      <c r="AU343" s="274" t="s">
        <v>84</v>
      </c>
      <c r="AV343" s="14" t="s">
        <v>82</v>
      </c>
      <c r="AW343" s="14" t="s">
        <v>5</v>
      </c>
      <c r="AX343" s="14" t="s">
        <v>75</v>
      </c>
      <c r="AY343" s="274" t="s">
        <v>182</v>
      </c>
    </row>
    <row r="344" s="13" customFormat="1">
      <c r="A344" s="13"/>
      <c r="B344" s="254"/>
      <c r="C344" s="255"/>
      <c r="D344" s="247" t="s">
        <v>196</v>
      </c>
      <c r="E344" s="256" t="s">
        <v>1</v>
      </c>
      <c r="F344" s="257" t="s">
        <v>833</v>
      </c>
      <c r="G344" s="255"/>
      <c r="H344" s="258">
        <v>6.8840000000000003</v>
      </c>
      <c r="I344" s="259"/>
      <c r="J344" s="259"/>
      <c r="K344" s="255"/>
      <c r="L344" s="255"/>
      <c r="M344" s="260"/>
      <c r="N344" s="261"/>
      <c r="O344" s="262"/>
      <c r="P344" s="262"/>
      <c r="Q344" s="262"/>
      <c r="R344" s="262"/>
      <c r="S344" s="262"/>
      <c r="T344" s="262"/>
      <c r="U344" s="262"/>
      <c r="V344" s="262"/>
      <c r="W344" s="262"/>
      <c r="X344" s="263"/>
      <c r="Y344" s="13"/>
      <c r="Z344" s="13"/>
      <c r="AA344" s="13"/>
      <c r="AB344" s="13"/>
      <c r="AC344" s="13"/>
      <c r="AD344" s="13"/>
      <c r="AE344" s="13"/>
      <c r="AT344" s="264" t="s">
        <v>196</v>
      </c>
      <c r="AU344" s="264" t="s">
        <v>84</v>
      </c>
      <c r="AV344" s="13" t="s">
        <v>84</v>
      </c>
      <c r="AW344" s="13" t="s">
        <v>5</v>
      </c>
      <c r="AX344" s="13" t="s">
        <v>75</v>
      </c>
      <c r="AY344" s="264" t="s">
        <v>182</v>
      </c>
    </row>
    <row r="345" s="15" customFormat="1">
      <c r="A345" s="15"/>
      <c r="B345" s="275"/>
      <c r="C345" s="276"/>
      <c r="D345" s="247" t="s">
        <v>196</v>
      </c>
      <c r="E345" s="277" t="s">
        <v>1</v>
      </c>
      <c r="F345" s="278" t="s">
        <v>208</v>
      </c>
      <c r="G345" s="276"/>
      <c r="H345" s="279">
        <v>8.7089999999999996</v>
      </c>
      <c r="I345" s="280"/>
      <c r="J345" s="280"/>
      <c r="K345" s="276"/>
      <c r="L345" s="276"/>
      <c r="M345" s="281"/>
      <c r="N345" s="282"/>
      <c r="O345" s="283"/>
      <c r="P345" s="283"/>
      <c r="Q345" s="283"/>
      <c r="R345" s="283"/>
      <c r="S345" s="283"/>
      <c r="T345" s="283"/>
      <c r="U345" s="283"/>
      <c r="V345" s="283"/>
      <c r="W345" s="283"/>
      <c r="X345" s="284"/>
      <c r="Y345" s="15"/>
      <c r="Z345" s="15"/>
      <c r="AA345" s="15"/>
      <c r="AB345" s="15"/>
      <c r="AC345" s="15"/>
      <c r="AD345" s="15"/>
      <c r="AE345" s="15"/>
      <c r="AT345" s="285" t="s">
        <v>196</v>
      </c>
      <c r="AU345" s="285" t="s">
        <v>84</v>
      </c>
      <c r="AV345" s="15" t="s">
        <v>190</v>
      </c>
      <c r="AW345" s="15" t="s">
        <v>5</v>
      </c>
      <c r="AX345" s="15" t="s">
        <v>82</v>
      </c>
      <c r="AY345" s="285" t="s">
        <v>182</v>
      </c>
    </row>
    <row r="346" s="2" customFormat="1" ht="66.75" customHeight="1">
      <c r="A346" s="39"/>
      <c r="B346" s="40"/>
      <c r="C346" s="233" t="s">
        <v>342</v>
      </c>
      <c r="D346" s="233" t="s">
        <v>185</v>
      </c>
      <c r="E346" s="234" t="s">
        <v>834</v>
      </c>
      <c r="F346" s="235" t="s">
        <v>835</v>
      </c>
      <c r="G346" s="236" t="s">
        <v>416</v>
      </c>
      <c r="H346" s="237">
        <v>21.550000000000001</v>
      </c>
      <c r="I346" s="238"/>
      <c r="J346" s="238"/>
      <c r="K346" s="239">
        <f>ROUND(P346*H346,2)</f>
        <v>0</v>
      </c>
      <c r="L346" s="235" t="s">
        <v>1</v>
      </c>
      <c r="M346" s="45"/>
      <c r="N346" s="240" t="s">
        <v>1</v>
      </c>
      <c r="O346" s="241" t="s">
        <v>38</v>
      </c>
      <c r="P346" s="242">
        <f>I346+J346</f>
        <v>0</v>
      </c>
      <c r="Q346" s="242">
        <f>ROUND(I346*H346,2)</f>
        <v>0</v>
      </c>
      <c r="R346" s="242">
        <f>ROUND(J346*H346,2)</f>
        <v>0</v>
      </c>
      <c r="S346" s="92"/>
      <c r="T346" s="243">
        <f>S346*H346</f>
        <v>0</v>
      </c>
      <c r="U346" s="243">
        <v>0</v>
      </c>
      <c r="V346" s="243">
        <f>U346*H346</f>
        <v>0</v>
      </c>
      <c r="W346" s="243">
        <v>0</v>
      </c>
      <c r="X346" s="244">
        <f>W346*H346</f>
        <v>0</v>
      </c>
      <c r="Y346" s="39"/>
      <c r="Z346" s="39"/>
      <c r="AA346" s="39"/>
      <c r="AB346" s="39"/>
      <c r="AC346" s="39"/>
      <c r="AD346" s="39"/>
      <c r="AE346" s="39"/>
      <c r="AR346" s="245" t="s">
        <v>190</v>
      </c>
      <c r="AT346" s="245" t="s">
        <v>185</v>
      </c>
      <c r="AU346" s="245" t="s">
        <v>84</v>
      </c>
      <c r="AY346" s="18" t="s">
        <v>182</v>
      </c>
      <c r="BE346" s="246">
        <f>IF(O346="základní",K346,0)</f>
        <v>0</v>
      </c>
      <c r="BF346" s="246">
        <f>IF(O346="snížená",K346,0)</f>
        <v>0</v>
      </c>
      <c r="BG346" s="246">
        <f>IF(O346="zákl. přenesená",K346,0)</f>
        <v>0</v>
      </c>
      <c r="BH346" s="246">
        <f>IF(O346="sníž. přenesená",K346,0)</f>
        <v>0</v>
      </c>
      <c r="BI346" s="246">
        <f>IF(O346="nulová",K346,0)</f>
        <v>0</v>
      </c>
      <c r="BJ346" s="18" t="s">
        <v>82</v>
      </c>
      <c r="BK346" s="246">
        <f>ROUND(P346*H346,2)</f>
        <v>0</v>
      </c>
      <c r="BL346" s="18" t="s">
        <v>190</v>
      </c>
      <c r="BM346" s="245" t="s">
        <v>496</v>
      </c>
    </row>
    <row r="347" s="2" customFormat="1">
      <c r="A347" s="39"/>
      <c r="B347" s="40"/>
      <c r="C347" s="41"/>
      <c r="D347" s="247" t="s">
        <v>192</v>
      </c>
      <c r="E347" s="41"/>
      <c r="F347" s="248" t="s">
        <v>836</v>
      </c>
      <c r="G347" s="41"/>
      <c r="H347" s="41"/>
      <c r="I347" s="249"/>
      <c r="J347" s="249"/>
      <c r="K347" s="41"/>
      <c r="L347" s="41"/>
      <c r="M347" s="45"/>
      <c r="N347" s="250"/>
      <c r="O347" s="251"/>
      <c r="P347" s="92"/>
      <c r="Q347" s="92"/>
      <c r="R347" s="92"/>
      <c r="S347" s="92"/>
      <c r="T347" s="92"/>
      <c r="U347" s="92"/>
      <c r="V347" s="92"/>
      <c r="W347" s="92"/>
      <c r="X347" s="93"/>
      <c r="Y347" s="39"/>
      <c r="Z347" s="39"/>
      <c r="AA347" s="39"/>
      <c r="AB347" s="39"/>
      <c r="AC347" s="39"/>
      <c r="AD347" s="39"/>
      <c r="AE347" s="39"/>
      <c r="AT347" s="18" t="s">
        <v>192</v>
      </c>
      <c r="AU347" s="18" t="s">
        <v>84</v>
      </c>
    </row>
    <row r="348" s="14" customFormat="1">
      <c r="A348" s="14"/>
      <c r="B348" s="265"/>
      <c r="C348" s="266"/>
      <c r="D348" s="247" t="s">
        <v>196</v>
      </c>
      <c r="E348" s="267" t="s">
        <v>1</v>
      </c>
      <c r="F348" s="268" t="s">
        <v>823</v>
      </c>
      <c r="G348" s="266"/>
      <c r="H348" s="267" t="s">
        <v>1</v>
      </c>
      <c r="I348" s="269"/>
      <c r="J348" s="269"/>
      <c r="K348" s="266"/>
      <c r="L348" s="266"/>
      <c r="M348" s="270"/>
      <c r="N348" s="271"/>
      <c r="O348" s="272"/>
      <c r="P348" s="272"/>
      <c r="Q348" s="272"/>
      <c r="R348" s="272"/>
      <c r="S348" s="272"/>
      <c r="T348" s="272"/>
      <c r="U348" s="272"/>
      <c r="V348" s="272"/>
      <c r="W348" s="272"/>
      <c r="X348" s="273"/>
      <c r="Y348" s="14"/>
      <c r="Z348" s="14"/>
      <c r="AA348" s="14"/>
      <c r="AB348" s="14"/>
      <c r="AC348" s="14"/>
      <c r="AD348" s="14"/>
      <c r="AE348" s="14"/>
      <c r="AT348" s="274" t="s">
        <v>196</v>
      </c>
      <c r="AU348" s="274" t="s">
        <v>84</v>
      </c>
      <c r="AV348" s="14" t="s">
        <v>82</v>
      </c>
      <c r="AW348" s="14" t="s">
        <v>5</v>
      </c>
      <c r="AX348" s="14" t="s">
        <v>75</v>
      </c>
      <c r="AY348" s="274" t="s">
        <v>182</v>
      </c>
    </row>
    <row r="349" s="14" customFormat="1">
      <c r="A349" s="14"/>
      <c r="B349" s="265"/>
      <c r="C349" s="266"/>
      <c r="D349" s="247" t="s">
        <v>196</v>
      </c>
      <c r="E349" s="267" t="s">
        <v>1</v>
      </c>
      <c r="F349" s="268" t="s">
        <v>837</v>
      </c>
      <c r="G349" s="266"/>
      <c r="H349" s="267" t="s">
        <v>1</v>
      </c>
      <c r="I349" s="269"/>
      <c r="J349" s="269"/>
      <c r="K349" s="266"/>
      <c r="L349" s="266"/>
      <c r="M349" s="270"/>
      <c r="N349" s="271"/>
      <c r="O349" s="272"/>
      <c r="P349" s="272"/>
      <c r="Q349" s="272"/>
      <c r="R349" s="272"/>
      <c r="S349" s="272"/>
      <c r="T349" s="272"/>
      <c r="U349" s="272"/>
      <c r="V349" s="272"/>
      <c r="W349" s="272"/>
      <c r="X349" s="273"/>
      <c r="Y349" s="14"/>
      <c r="Z349" s="14"/>
      <c r="AA349" s="14"/>
      <c r="AB349" s="14"/>
      <c r="AC349" s="14"/>
      <c r="AD349" s="14"/>
      <c r="AE349" s="14"/>
      <c r="AT349" s="274" t="s">
        <v>196</v>
      </c>
      <c r="AU349" s="274" t="s">
        <v>84</v>
      </c>
      <c r="AV349" s="14" t="s">
        <v>82</v>
      </c>
      <c r="AW349" s="14" t="s">
        <v>5</v>
      </c>
      <c r="AX349" s="14" t="s">
        <v>75</v>
      </c>
      <c r="AY349" s="274" t="s">
        <v>182</v>
      </c>
    </row>
    <row r="350" s="13" customFormat="1">
      <c r="A350" s="13"/>
      <c r="B350" s="254"/>
      <c r="C350" s="255"/>
      <c r="D350" s="247" t="s">
        <v>196</v>
      </c>
      <c r="E350" s="256" t="s">
        <v>1</v>
      </c>
      <c r="F350" s="257" t="s">
        <v>838</v>
      </c>
      <c r="G350" s="255"/>
      <c r="H350" s="258">
        <v>3.6400000000000001</v>
      </c>
      <c r="I350" s="259"/>
      <c r="J350" s="259"/>
      <c r="K350" s="255"/>
      <c r="L350" s="255"/>
      <c r="M350" s="260"/>
      <c r="N350" s="261"/>
      <c r="O350" s="262"/>
      <c r="P350" s="262"/>
      <c r="Q350" s="262"/>
      <c r="R350" s="262"/>
      <c r="S350" s="262"/>
      <c r="T350" s="262"/>
      <c r="U350" s="262"/>
      <c r="V350" s="262"/>
      <c r="W350" s="262"/>
      <c r="X350" s="263"/>
      <c r="Y350" s="13"/>
      <c r="Z350" s="13"/>
      <c r="AA350" s="13"/>
      <c r="AB350" s="13"/>
      <c r="AC350" s="13"/>
      <c r="AD350" s="13"/>
      <c r="AE350" s="13"/>
      <c r="AT350" s="264" t="s">
        <v>196</v>
      </c>
      <c r="AU350" s="264" t="s">
        <v>84</v>
      </c>
      <c r="AV350" s="13" t="s">
        <v>84</v>
      </c>
      <c r="AW350" s="13" t="s">
        <v>5</v>
      </c>
      <c r="AX350" s="13" t="s">
        <v>75</v>
      </c>
      <c r="AY350" s="264" t="s">
        <v>182</v>
      </c>
    </row>
    <row r="351" s="13" customFormat="1">
      <c r="A351" s="13"/>
      <c r="B351" s="254"/>
      <c r="C351" s="255"/>
      <c r="D351" s="247" t="s">
        <v>196</v>
      </c>
      <c r="E351" s="256" t="s">
        <v>1</v>
      </c>
      <c r="F351" s="257" t="s">
        <v>839</v>
      </c>
      <c r="G351" s="255"/>
      <c r="H351" s="258">
        <v>0.30499999999999999</v>
      </c>
      <c r="I351" s="259"/>
      <c r="J351" s="259"/>
      <c r="K351" s="255"/>
      <c r="L351" s="255"/>
      <c r="M351" s="260"/>
      <c r="N351" s="261"/>
      <c r="O351" s="262"/>
      <c r="P351" s="262"/>
      <c r="Q351" s="262"/>
      <c r="R351" s="262"/>
      <c r="S351" s="262"/>
      <c r="T351" s="262"/>
      <c r="U351" s="262"/>
      <c r="V351" s="262"/>
      <c r="W351" s="262"/>
      <c r="X351" s="263"/>
      <c r="Y351" s="13"/>
      <c r="Z351" s="13"/>
      <c r="AA351" s="13"/>
      <c r="AB351" s="13"/>
      <c r="AC351" s="13"/>
      <c r="AD351" s="13"/>
      <c r="AE351" s="13"/>
      <c r="AT351" s="264" t="s">
        <v>196</v>
      </c>
      <c r="AU351" s="264" t="s">
        <v>84</v>
      </c>
      <c r="AV351" s="13" t="s">
        <v>84</v>
      </c>
      <c r="AW351" s="13" t="s">
        <v>5</v>
      </c>
      <c r="AX351" s="13" t="s">
        <v>75</v>
      </c>
      <c r="AY351" s="264" t="s">
        <v>182</v>
      </c>
    </row>
    <row r="352" s="14" customFormat="1">
      <c r="A352" s="14"/>
      <c r="B352" s="265"/>
      <c r="C352" s="266"/>
      <c r="D352" s="247" t="s">
        <v>196</v>
      </c>
      <c r="E352" s="267" t="s">
        <v>1</v>
      </c>
      <c r="F352" s="268" t="s">
        <v>840</v>
      </c>
      <c r="G352" s="266"/>
      <c r="H352" s="267" t="s">
        <v>1</v>
      </c>
      <c r="I352" s="269"/>
      <c r="J352" s="269"/>
      <c r="K352" s="266"/>
      <c r="L352" s="266"/>
      <c r="M352" s="270"/>
      <c r="N352" s="271"/>
      <c r="O352" s="272"/>
      <c r="P352" s="272"/>
      <c r="Q352" s="272"/>
      <c r="R352" s="272"/>
      <c r="S352" s="272"/>
      <c r="T352" s="272"/>
      <c r="U352" s="272"/>
      <c r="V352" s="272"/>
      <c r="W352" s="272"/>
      <c r="X352" s="273"/>
      <c r="Y352" s="14"/>
      <c r="Z352" s="14"/>
      <c r="AA352" s="14"/>
      <c r="AB352" s="14"/>
      <c r="AC352" s="14"/>
      <c r="AD352" s="14"/>
      <c r="AE352" s="14"/>
      <c r="AT352" s="274" t="s">
        <v>196</v>
      </c>
      <c r="AU352" s="274" t="s">
        <v>84</v>
      </c>
      <c r="AV352" s="14" t="s">
        <v>82</v>
      </c>
      <c r="AW352" s="14" t="s">
        <v>5</v>
      </c>
      <c r="AX352" s="14" t="s">
        <v>75</v>
      </c>
      <c r="AY352" s="274" t="s">
        <v>182</v>
      </c>
    </row>
    <row r="353" s="13" customFormat="1">
      <c r="A353" s="13"/>
      <c r="B353" s="254"/>
      <c r="C353" s="255"/>
      <c r="D353" s="247" t="s">
        <v>196</v>
      </c>
      <c r="E353" s="256" t="s">
        <v>1</v>
      </c>
      <c r="F353" s="257" t="s">
        <v>841</v>
      </c>
      <c r="G353" s="255"/>
      <c r="H353" s="258">
        <v>1.19</v>
      </c>
      <c r="I353" s="259"/>
      <c r="J353" s="259"/>
      <c r="K353" s="255"/>
      <c r="L353" s="255"/>
      <c r="M353" s="260"/>
      <c r="N353" s="261"/>
      <c r="O353" s="262"/>
      <c r="P353" s="262"/>
      <c r="Q353" s="262"/>
      <c r="R353" s="262"/>
      <c r="S353" s="262"/>
      <c r="T353" s="262"/>
      <c r="U353" s="262"/>
      <c r="V353" s="262"/>
      <c r="W353" s="262"/>
      <c r="X353" s="263"/>
      <c r="Y353" s="13"/>
      <c r="Z353" s="13"/>
      <c r="AA353" s="13"/>
      <c r="AB353" s="13"/>
      <c r="AC353" s="13"/>
      <c r="AD353" s="13"/>
      <c r="AE353" s="13"/>
      <c r="AT353" s="264" t="s">
        <v>196</v>
      </c>
      <c r="AU353" s="264" t="s">
        <v>84</v>
      </c>
      <c r="AV353" s="13" t="s">
        <v>84</v>
      </c>
      <c r="AW353" s="13" t="s">
        <v>5</v>
      </c>
      <c r="AX353" s="13" t="s">
        <v>75</v>
      </c>
      <c r="AY353" s="264" t="s">
        <v>182</v>
      </c>
    </row>
    <row r="354" s="14" customFormat="1">
      <c r="A354" s="14"/>
      <c r="B354" s="265"/>
      <c r="C354" s="266"/>
      <c r="D354" s="247" t="s">
        <v>196</v>
      </c>
      <c r="E354" s="267" t="s">
        <v>1</v>
      </c>
      <c r="F354" s="268" t="s">
        <v>842</v>
      </c>
      <c r="G354" s="266"/>
      <c r="H354" s="267" t="s">
        <v>1</v>
      </c>
      <c r="I354" s="269"/>
      <c r="J354" s="269"/>
      <c r="K354" s="266"/>
      <c r="L354" s="266"/>
      <c r="M354" s="270"/>
      <c r="N354" s="271"/>
      <c r="O354" s="272"/>
      <c r="P354" s="272"/>
      <c r="Q354" s="272"/>
      <c r="R354" s="272"/>
      <c r="S354" s="272"/>
      <c r="T354" s="272"/>
      <c r="U354" s="272"/>
      <c r="V354" s="272"/>
      <c r="W354" s="272"/>
      <c r="X354" s="273"/>
      <c r="Y354" s="14"/>
      <c r="Z354" s="14"/>
      <c r="AA354" s="14"/>
      <c r="AB354" s="14"/>
      <c r="AC354" s="14"/>
      <c r="AD354" s="14"/>
      <c r="AE354" s="14"/>
      <c r="AT354" s="274" t="s">
        <v>196</v>
      </c>
      <c r="AU354" s="274" t="s">
        <v>84</v>
      </c>
      <c r="AV354" s="14" t="s">
        <v>82</v>
      </c>
      <c r="AW354" s="14" t="s">
        <v>5</v>
      </c>
      <c r="AX354" s="14" t="s">
        <v>75</v>
      </c>
      <c r="AY354" s="274" t="s">
        <v>182</v>
      </c>
    </row>
    <row r="355" s="13" customFormat="1">
      <c r="A355" s="13"/>
      <c r="B355" s="254"/>
      <c r="C355" s="255"/>
      <c r="D355" s="247" t="s">
        <v>196</v>
      </c>
      <c r="E355" s="256" t="s">
        <v>1</v>
      </c>
      <c r="F355" s="257" t="s">
        <v>843</v>
      </c>
      <c r="G355" s="255"/>
      <c r="H355" s="258">
        <v>1.0900000000000001</v>
      </c>
      <c r="I355" s="259"/>
      <c r="J355" s="259"/>
      <c r="K355" s="255"/>
      <c r="L355" s="255"/>
      <c r="M355" s="260"/>
      <c r="N355" s="261"/>
      <c r="O355" s="262"/>
      <c r="P355" s="262"/>
      <c r="Q355" s="262"/>
      <c r="R355" s="262"/>
      <c r="S355" s="262"/>
      <c r="T355" s="262"/>
      <c r="U355" s="262"/>
      <c r="V355" s="262"/>
      <c r="W355" s="262"/>
      <c r="X355" s="263"/>
      <c r="Y355" s="13"/>
      <c r="Z355" s="13"/>
      <c r="AA355" s="13"/>
      <c r="AB355" s="13"/>
      <c r="AC355" s="13"/>
      <c r="AD355" s="13"/>
      <c r="AE355" s="13"/>
      <c r="AT355" s="264" t="s">
        <v>196</v>
      </c>
      <c r="AU355" s="264" t="s">
        <v>84</v>
      </c>
      <c r="AV355" s="13" t="s">
        <v>84</v>
      </c>
      <c r="AW355" s="13" t="s">
        <v>5</v>
      </c>
      <c r="AX355" s="13" t="s">
        <v>75</v>
      </c>
      <c r="AY355" s="264" t="s">
        <v>182</v>
      </c>
    </row>
    <row r="356" s="14" customFormat="1">
      <c r="A356" s="14"/>
      <c r="B356" s="265"/>
      <c r="C356" s="266"/>
      <c r="D356" s="247" t="s">
        <v>196</v>
      </c>
      <c r="E356" s="267" t="s">
        <v>1</v>
      </c>
      <c r="F356" s="268" t="s">
        <v>844</v>
      </c>
      <c r="G356" s="266"/>
      <c r="H356" s="267" t="s">
        <v>1</v>
      </c>
      <c r="I356" s="269"/>
      <c r="J356" s="269"/>
      <c r="K356" s="266"/>
      <c r="L356" s="266"/>
      <c r="M356" s="270"/>
      <c r="N356" s="271"/>
      <c r="O356" s="272"/>
      <c r="P356" s="272"/>
      <c r="Q356" s="272"/>
      <c r="R356" s="272"/>
      <c r="S356" s="272"/>
      <c r="T356" s="272"/>
      <c r="U356" s="272"/>
      <c r="V356" s="272"/>
      <c r="W356" s="272"/>
      <c r="X356" s="273"/>
      <c r="Y356" s="14"/>
      <c r="Z356" s="14"/>
      <c r="AA356" s="14"/>
      <c r="AB356" s="14"/>
      <c r="AC356" s="14"/>
      <c r="AD356" s="14"/>
      <c r="AE356" s="14"/>
      <c r="AT356" s="274" t="s">
        <v>196</v>
      </c>
      <c r="AU356" s="274" t="s">
        <v>84</v>
      </c>
      <c r="AV356" s="14" t="s">
        <v>82</v>
      </c>
      <c r="AW356" s="14" t="s">
        <v>5</v>
      </c>
      <c r="AX356" s="14" t="s">
        <v>75</v>
      </c>
      <c r="AY356" s="274" t="s">
        <v>182</v>
      </c>
    </row>
    <row r="357" s="13" customFormat="1">
      <c r="A357" s="13"/>
      <c r="B357" s="254"/>
      <c r="C357" s="255"/>
      <c r="D357" s="247" t="s">
        <v>196</v>
      </c>
      <c r="E357" s="256" t="s">
        <v>1</v>
      </c>
      <c r="F357" s="257" t="s">
        <v>845</v>
      </c>
      <c r="G357" s="255"/>
      <c r="H357" s="258">
        <v>1.155</v>
      </c>
      <c r="I357" s="259"/>
      <c r="J357" s="259"/>
      <c r="K357" s="255"/>
      <c r="L357" s="255"/>
      <c r="M357" s="260"/>
      <c r="N357" s="261"/>
      <c r="O357" s="262"/>
      <c r="P357" s="262"/>
      <c r="Q357" s="262"/>
      <c r="R357" s="262"/>
      <c r="S357" s="262"/>
      <c r="T357" s="262"/>
      <c r="U357" s="262"/>
      <c r="V357" s="262"/>
      <c r="W357" s="262"/>
      <c r="X357" s="263"/>
      <c r="Y357" s="13"/>
      <c r="Z357" s="13"/>
      <c r="AA357" s="13"/>
      <c r="AB357" s="13"/>
      <c r="AC357" s="13"/>
      <c r="AD357" s="13"/>
      <c r="AE357" s="13"/>
      <c r="AT357" s="264" t="s">
        <v>196</v>
      </c>
      <c r="AU357" s="264" t="s">
        <v>84</v>
      </c>
      <c r="AV357" s="13" t="s">
        <v>84</v>
      </c>
      <c r="AW357" s="13" t="s">
        <v>5</v>
      </c>
      <c r="AX357" s="13" t="s">
        <v>75</v>
      </c>
      <c r="AY357" s="264" t="s">
        <v>182</v>
      </c>
    </row>
    <row r="358" s="14" customFormat="1">
      <c r="A358" s="14"/>
      <c r="B358" s="265"/>
      <c r="C358" s="266"/>
      <c r="D358" s="247" t="s">
        <v>196</v>
      </c>
      <c r="E358" s="267" t="s">
        <v>1</v>
      </c>
      <c r="F358" s="268" t="s">
        <v>846</v>
      </c>
      <c r="G358" s="266"/>
      <c r="H358" s="267" t="s">
        <v>1</v>
      </c>
      <c r="I358" s="269"/>
      <c r="J358" s="269"/>
      <c r="K358" s="266"/>
      <c r="L358" s="266"/>
      <c r="M358" s="270"/>
      <c r="N358" s="271"/>
      <c r="O358" s="272"/>
      <c r="P358" s="272"/>
      <c r="Q358" s="272"/>
      <c r="R358" s="272"/>
      <c r="S358" s="272"/>
      <c r="T358" s="272"/>
      <c r="U358" s="272"/>
      <c r="V358" s="272"/>
      <c r="W358" s="272"/>
      <c r="X358" s="273"/>
      <c r="Y358" s="14"/>
      <c r="Z358" s="14"/>
      <c r="AA358" s="14"/>
      <c r="AB358" s="14"/>
      <c r="AC358" s="14"/>
      <c r="AD358" s="14"/>
      <c r="AE358" s="14"/>
      <c r="AT358" s="274" t="s">
        <v>196</v>
      </c>
      <c r="AU358" s="274" t="s">
        <v>84</v>
      </c>
      <c r="AV358" s="14" t="s">
        <v>82</v>
      </c>
      <c r="AW358" s="14" t="s">
        <v>5</v>
      </c>
      <c r="AX358" s="14" t="s">
        <v>75</v>
      </c>
      <c r="AY358" s="274" t="s">
        <v>182</v>
      </c>
    </row>
    <row r="359" s="13" customFormat="1">
      <c r="A359" s="13"/>
      <c r="B359" s="254"/>
      <c r="C359" s="255"/>
      <c r="D359" s="247" t="s">
        <v>196</v>
      </c>
      <c r="E359" s="256" t="s">
        <v>1</v>
      </c>
      <c r="F359" s="257" t="s">
        <v>847</v>
      </c>
      <c r="G359" s="255"/>
      <c r="H359" s="258">
        <v>1.8</v>
      </c>
      <c r="I359" s="259"/>
      <c r="J359" s="259"/>
      <c r="K359" s="255"/>
      <c r="L359" s="255"/>
      <c r="M359" s="260"/>
      <c r="N359" s="261"/>
      <c r="O359" s="262"/>
      <c r="P359" s="262"/>
      <c r="Q359" s="262"/>
      <c r="R359" s="262"/>
      <c r="S359" s="262"/>
      <c r="T359" s="262"/>
      <c r="U359" s="262"/>
      <c r="V359" s="262"/>
      <c r="W359" s="262"/>
      <c r="X359" s="263"/>
      <c r="Y359" s="13"/>
      <c r="Z359" s="13"/>
      <c r="AA359" s="13"/>
      <c r="AB359" s="13"/>
      <c r="AC359" s="13"/>
      <c r="AD359" s="13"/>
      <c r="AE359" s="13"/>
      <c r="AT359" s="264" t="s">
        <v>196</v>
      </c>
      <c r="AU359" s="264" t="s">
        <v>84</v>
      </c>
      <c r="AV359" s="13" t="s">
        <v>84</v>
      </c>
      <c r="AW359" s="13" t="s">
        <v>5</v>
      </c>
      <c r="AX359" s="13" t="s">
        <v>75</v>
      </c>
      <c r="AY359" s="264" t="s">
        <v>182</v>
      </c>
    </row>
    <row r="360" s="14" customFormat="1">
      <c r="A360" s="14"/>
      <c r="B360" s="265"/>
      <c r="C360" s="266"/>
      <c r="D360" s="247" t="s">
        <v>196</v>
      </c>
      <c r="E360" s="267" t="s">
        <v>1</v>
      </c>
      <c r="F360" s="268" t="s">
        <v>848</v>
      </c>
      <c r="G360" s="266"/>
      <c r="H360" s="267" t="s">
        <v>1</v>
      </c>
      <c r="I360" s="269"/>
      <c r="J360" s="269"/>
      <c r="K360" s="266"/>
      <c r="L360" s="266"/>
      <c r="M360" s="270"/>
      <c r="N360" s="271"/>
      <c r="O360" s="272"/>
      <c r="P360" s="272"/>
      <c r="Q360" s="272"/>
      <c r="R360" s="272"/>
      <c r="S360" s="272"/>
      <c r="T360" s="272"/>
      <c r="U360" s="272"/>
      <c r="V360" s="272"/>
      <c r="W360" s="272"/>
      <c r="X360" s="273"/>
      <c r="Y360" s="14"/>
      <c r="Z360" s="14"/>
      <c r="AA360" s="14"/>
      <c r="AB360" s="14"/>
      <c r="AC360" s="14"/>
      <c r="AD360" s="14"/>
      <c r="AE360" s="14"/>
      <c r="AT360" s="274" t="s">
        <v>196</v>
      </c>
      <c r="AU360" s="274" t="s">
        <v>84</v>
      </c>
      <c r="AV360" s="14" t="s">
        <v>82</v>
      </c>
      <c r="AW360" s="14" t="s">
        <v>5</v>
      </c>
      <c r="AX360" s="14" t="s">
        <v>75</v>
      </c>
      <c r="AY360" s="274" t="s">
        <v>182</v>
      </c>
    </row>
    <row r="361" s="13" customFormat="1">
      <c r="A361" s="13"/>
      <c r="B361" s="254"/>
      <c r="C361" s="255"/>
      <c r="D361" s="247" t="s">
        <v>196</v>
      </c>
      <c r="E361" s="256" t="s">
        <v>1</v>
      </c>
      <c r="F361" s="257" t="s">
        <v>849</v>
      </c>
      <c r="G361" s="255"/>
      <c r="H361" s="258">
        <v>0.58999999999999997</v>
      </c>
      <c r="I361" s="259"/>
      <c r="J361" s="259"/>
      <c r="K361" s="255"/>
      <c r="L361" s="255"/>
      <c r="M361" s="260"/>
      <c r="N361" s="261"/>
      <c r="O361" s="262"/>
      <c r="P361" s="262"/>
      <c r="Q361" s="262"/>
      <c r="R361" s="262"/>
      <c r="S361" s="262"/>
      <c r="T361" s="262"/>
      <c r="U361" s="262"/>
      <c r="V361" s="262"/>
      <c r="W361" s="262"/>
      <c r="X361" s="263"/>
      <c r="Y361" s="13"/>
      <c r="Z361" s="13"/>
      <c r="AA361" s="13"/>
      <c r="AB361" s="13"/>
      <c r="AC361" s="13"/>
      <c r="AD361" s="13"/>
      <c r="AE361" s="13"/>
      <c r="AT361" s="264" t="s">
        <v>196</v>
      </c>
      <c r="AU361" s="264" t="s">
        <v>84</v>
      </c>
      <c r="AV361" s="13" t="s">
        <v>84</v>
      </c>
      <c r="AW361" s="13" t="s">
        <v>5</v>
      </c>
      <c r="AX361" s="13" t="s">
        <v>75</v>
      </c>
      <c r="AY361" s="264" t="s">
        <v>182</v>
      </c>
    </row>
    <row r="362" s="16" customFormat="1">
      <c r="A362" s="16"/>
      <c r="B362" s="299"/>
      <c r="C362" s="300"/>
      <c r="D362" s="247" t="s">
        <v>196</v>
      </c>
      <c r="E362" s="301" t="s">
        <v>1</v>
      </c>
      <c r="F362" s="302" t="s">
        <v>735</v>
      </c>
      <c r="G362" s="300"/>
      <c r="H362" s="303">
        <v>9.7699999999999996</v>
      </c>
      <c r="I362" s="304"/>
      <c r="J362" s="304"/>
      <c r="K362" s="300"/>
      <c r="L362" s="300"/>
      <c r="M362" s="305"/>
      <c r="N362" s="306"/>
      <c r="O362" s="307"/>
      <c r="P362" s="307"/>
      <c r="Q362" s="307"/>
      <c r="R362" s="307"/>
      <c r="S362" s="307"/>
      <c r="T362" s="307"/>
      <c r="U362" s="307"/>
      <c r="V362" s="307"/>
      <c r="W362" s="307"/>
      <c r="X362" s="308"/>
      <c r="Y362" s="16"/>
      <c r="Z362" s="16"/>
      <c r="AA362" s="16"/>
      <c r="AB362" s="16"/>
      <c r="AC362" s="16"/>
      <c r="AD362" s="16"/>
      <c r="AE362" s="16"/>
      <c r="AT362" s="309" t="s">
        <v>196</v>
      </c>
      <c r="AU362" s="309" t="s">
        <v>84</v>
      </c>
      <c r="AV362" s="16" t="s">
        <v>120</v>
      </c>
      <c r="AW362" s="16" t="s">
        <v>5</v>
      </c>
      <c r="AX362" s="16" t="s">
        <v>75</v>
      </c>
      <c r="AY362" s="309" t="s">
        <v>182</v>
      </c>
    </row>
    <row r="363" s="14" customFormat="1">
      <c r="A363" s="14"/>
      <c r="B363" s="265"/>
      <c r="C363" s="266"/>
      <c r="D363" s="247" t="s">
        <v>196</v>
      </c>
      <c r="E363" s="267" t="s">
        <v>1</v>
      </c>
      <c r="F363" s="268" t="s">
        <v>850</v>
      </c>
      <c r="G363" s="266"/>
      <c r="H363" s="267" t="s">
        <v>1</v>
      </c>
      <c r="I363" s="269"/>
      <c r="J363" s="269"/>
      <c r="K363" s="266"/>
      <c r="L363" s="266"/>
      <c r="M363" s="270"/>
      <c r="N363" s="271"/>
      <c r="O363" s="272"/>
      <c r="P363" s="272"/>
      <c r="Q363" s="272"/>
      <c r="R363" s="272"/>
      <c r="S363" s="272"/>
      <c r="T363" s="272"/>
      <c r="U363" s="272"/>
      <c r="V363" s="272"/>
      <c r="W363" s="272"/>
      <c r="X363" s="273"/>
      <c r="Y363" s="14"/>
      <c r="Z363" s="14"/>
      <c r="AA363" s="14"/>
      <c r="AB363" s="14"/>
      <c r="AC363" s="14"/>
      <c r="AD363" s="14"/>
      <c r="AE363" s="14"/>
      <c r="AT363" s="274" t="s">
        <v>196</v>
      </c>
      <c r="AU363" s="274" t="s">
        <v>84</v>
      </c>
      <c r="AV363" s="14" t="s">
        <v>82</v>
      </c>
      <c r="AW363" s="14" t="s">
        <v>5</v>
      </c>
      <c r="AX363" s="14" t="s">
        <v>75</v>
      </c>
      <c r="AY363" s="274" t="s">
        <v>182</v>
      </c>
    </row>
    <row r="364" s="14" customFormat="1">
      <c r="A364" s="14"/>
      <c r="B364" s="265"/>
      <c r="C364" s="266"/>
      <c r="D364" s="247" t="s">
        <v>196</v>
      </c>
      <c r="E364" s="267" t="s">
        <v>1</v>
      </c>
      <c r="F364" s="268" t="s">
        <v>851</v>
      </c>
      <c r="G364" s="266"/>
      <c r="H364" s="267" t="s">
        <v>1</v>
      </c>
      <c r="I364" s="269"/>
      <c r="J364" s="269"/>
      <c r="K364" s="266"/>
      <c r="L364" s="266"/>
      <c r="M364" s="270"/>
      <c r="N364" s="271"/>
      <c r="O364" s="272"/>
      <c r="P364" s="272"/>
      <c r="Q364" s="272"/>
      <c r="R364" s="272"/>
      <c r="S364" s="272"/>
      <c r="T364" s="272"/>
      <c r="U364" s="272"/>
      <c r="V364" s="272"/>
      <c r="W364" s="272"/>
      <c r="X364" s="273"/>
      <c r="Y364" s="14"/>
      <c r="Z364" s="14"/>
      <c r="AA364" s="14"/>
      <c r="AB364" s="14"/>
      <c r="AC364" s="14"/>
      <c r="AD364" s="14"/>
      <c r="AE364" s="14"/>
      <c r="AT364" s="274" t="s">
        <v>196</v>
      </c>
      <c r="AU364" s="274" t="s">
        <v>84</v>
      </c>
      <c r="AV364" s="14" t="s">
        <v>82</v>
      </c>
      <c r="AW364" s="14" t="s">
        <v>5</v>
      </c>
      <c r="AX364" s="14" t="s">
        <v>75</v>
      </c>
      <c r="AY364" s="274" t="s">
        <v>182</v>
      </c>
    </row>
    <row r="365" s="13" customFormat="1">
      <c r="A365" s="13"/>
      <c r="B365" s="254"/>
      <c r="C365" s="255"/>
      <c r="D365" s="247" t="s">
        <v>196</v>
      </c>
      <c r="E365" s="256" t="s">
        <v>1</v>
      </c>
      <c r="F365" s="257" t="s">
        <v>852</v>
      </c>
      <c r="G365" s="255"/>
      <c r="H365" s="258">
        <v>3.75</v>
      </c>
      <c r="I365" s="259"/>
      <c r="J365" s="259"/>
      <c r="K365" s="255"/>
      <c r="L365" s="255"/>
      <c r="M365" s="260"/>
      <c r="N365" s="261"/>
      <c r="O365" s="262"/>
      <c r="P365" s="262"/>
      <c r="Q365" s="262"/>
      <c r="R365" s="262"/>
      <c r="S365" s="262"/>
      <c r="T365" s="262"/>
      <c r="U365" s="262"/>
      <c r="V365" s="262"/>
      <c r="W365" s="262"/>
      <c r="X365" s="263"/>
      <c r="Y365" s="13"/>
      <c r="Z365" s="13"/>
      <c r="AA365" s="13"/>
      <c r="AB365" s="13"/>
      <c r="AC365" s="13"/>
      <c r="AD365" s="13"/>
      <c r="AE365" s="13"/>
      <c r="AT365" s="264" t="s">
        <v>196</v>
      </c>
      <c r="AU365" s="264" t="s">
        <v>84</v>
      </c>
      <c r="AV365" s="13" t="s">
        <v>84</v>
      </c>
      <c r="AW365" s="13" t="s">
        <v>5</v>
      </c>
      <c r="AX365" s="13" t="s">
        <v>75</v>
      </c>
      <c r="AY365" s="264" t="s">
        <v>182</v>
      </c>
    </row>
    <row r="366" s="14" customFormat="1">
      <c r="A366" s="14"/>
      <c r="B366" s="265"/>
      <c r="C366" s="266"/>
      <c r="D366" s="247" t="s">
        <v>196</v>
      </c>
      <c r="E366" s="267" t="s">
        <v>1</v>
      </c>
      <c r="F366" s="268" t="s">
        <v>853</v>
      </c>
      <c r="G366" s="266"/>
      <c r="H366" s="267" t="s">
        <v>1</v>
      </c>
      <c r="I366" s="269"/>
      <c r="J366" s="269"/>
      <c r="K366" s="266"/>
      <c r="L366" s="266"/>
      <c r="M366" s="270"/>
      <c r="N366" s="271"/>
      <c r="O366" s="272"/>
      <c r="P366" s="272"/>
      <c r="Q366" s="272"/>
      <c r="R366" s="272"/>
      <c r="S366" s="272"/>
      <c r="T366" s="272"/>
      <c r="U366" s="272"/>
      <c r="V366" s="272"/>
      <c r="W366" s="272"/>
      <c r="X366" s="273"/>
      <c r="Y366" s="14"/>
      <c r="Z366" s="14"/>
      <c r="AA366" s="14"/>
      <c r="AB366" s="14"/>
      <c r="AC366" s="14"/>
      <c r="AD366" s="14"/>
      <c r="AE366" s="14"/>
      <c r="AT366" s="274" t="s">
        <v>196</v>
      </c>
      <c r="AU366" s="274" t="s">
        <v>84</v>
      </c>
      <c r="AV366" s="14" t="s">
        <v>82</v>
      </c>
      <c r="AW366" s="14" t="s">
        <v>5</v>
      </c>
      <c r="AX366" s="14" t="s">
        <v>75</v>
      </c>
      <c r="AY366" s="274" t="s">
        <v>182</v>
      </c>
    </row>
    <row r="367" s="13" customFormat="1">
      <c r="A367" s="13"/>
      <c r="B367" s="254"/>
      <c r="C367" s="255"/>
      <c r="D367" s="247" t="s">
        <v>196</v>
      </c>
      <c r="E367" s="256" t="s">
        <v>1</v>
      </c>
      <c r="F367" s="257" t="s">
        <v>854</v>
      </c>
      <c r="G367" s="255"/>
      <c r="H367" s="258">
        <v>1.1499999999999999</v>
      </c>
      <c r="I367" s="259"/>
      <c r="J367" s="259"/>
      <c r="K367" s="255"/>
      <c r="L367" s="255"/>
      <c r="M367" s="260"/>
      <c r="N367" s="261"/>
      <c r="O367" s="262"/>
      <c r="P367" s="262"/>
      <c r="Q367" s="262"/>
      <c r="R367" s="262"/>
      <c r="S367" s="262"/>
      <c r="T367" s="262"/>
      <c r="U367" s="262"/>
      <c r="V367" s="262"/>
      <c r="W367" s="262"/>
      <c r="X367" s="263"/>
      <c r="Y367" s="13"/>
      <c r="Z367" s="13"/>
      <c r="AA367" s="13"/>
      <c r="AB367" s="13"/>
      <c r="AC367" s="13"/>
      <c r="AD367" s="13"/>
      <c r="AE367" s="13"/>
      <c r="AT367" s="264" t="s">
        <v>196</v>
      </c>
      <c r="AU367" s="264" t="s">
        <v>84</v>
      </c>
      <c r="AV367" s="13" t="s">
        <v>84</v>
      </c>
      <c r="AW367" s="13" t="s">
        <v>5</v>
      </c>
      <c r="AX367" s="13" t="s">
        <v>75</v>
      </c>
      <c r="AY367" s="264" t="s">
        <v>182</v>
      </c>
    </row>
    <row r="368" s="13" customFormat="1">
      <c r="A368" s="13"/>
      <c r="B368" s="254"/>
      <c r="C368" s="255"/>
      <c r="D368" s="247" t="s">
        <v>196</v>
      </c>
      <c r="E368" s="256" t="s">
        <v>1</v>
      </c>
      <c r="F368" s="257" t="s">
        <v>855</v>
      </c>
      <c r="G368" s="255"/>
      <c r="H368" s="258">
        <v>3.4399999999999999</v>
      </c>
      <c r="I368" s="259"/>
      <c r="J368" s="259"/>
      <c r="K368" s="255"/>
      <c r="L368" s="255"/>
      <c r="M368" s="260"/>
      <c r="N368" s="261"/>
      <c r="O368" s="262"/>
      <c r="P368" s="262"/>
      <c r="Q368" s="262"/>
      <c r="R368" s="262"/>
      <c r="S368" s="262"/>
      <c r="T368" s="262"/>
      <c r="U368" s="262"/>
      <c r="V368" s="262"/>
      <c r="W368" s="262"/>
      <c r="X368" s="263"/>
      <c r="Y368" s="13"/>
      <c r="Z368" s="13"/>
      <c r="AA368" s="13"/>
      <c r="AB368" s="13"/>
      <c r="AC368" s="13"/>
      <c r="AD368" s="13"/>
      <c r="AE368" s="13"/>
      <c r="AT368" s="264" t="s">
        <v>196</v>
      </c>
      <c r="AU368" s="264" t="s">
        <v>84</v>
      </c>
      <c r="AV368" s="13" t="s">
        <v>84</v>
      </c>
      <c r="AW368" s="13" t="s">
        <v>5</v>
      </c>
      <c r="AX368" s="13" t="s">
        <v>75</v>
      </c>
      <c r="AY368" s="264" t="s">
        <v>182</v>
      </c>
    </row>
    <row r="369" s="13" customFormat="1">
      <c r="A369" s="13"/>
      <c r="B369" s="254"/>
      <c r="C369" s="255"/>
      <c r="D369" s="247" t="s">
        <v>196</v>
      </c>
      <c r="E369" s="256" t="s">
        <v>1</v>
      </c>
      <c r="F369" s="257" t="s">
        <v>855</v>
      </c>
      <c r="G369" s="255"/>
      <c r="H369" s="258">
        <v>3.4399999999999999</v>
      </c>
      <c r="I369" s="259"/>
      <c r="J369" s="259"/>
      <c r="K369" s="255"/>
      <c r="L369" s="255"/>
      <c r="M369" s="260"/>
      <c r="N369" s="261"/>
      <c r="O369" s="262"/>
      <c r="P369" s="262"/>
      <c r="Q369" s="262"/>
      <c r="R369" s="262"/>
      <c r="S369" s="262"/>
      <c r="T369" s="262"/>
      <c r="U369" s="262"/>
      <c r="V369" s="262"/>
      <c r="W369" s="262"/>
      <c r="X369" s="263"/>
      <c r="Y369" s="13"/>
      <c r="Z369" s="13"/>
      <c r="AA369" s="13"/>
      <c r="AB369" s="13"/>
      <c r="AC369" s="13"/>
      <c r="AD369" s="13"/>
      <c r="AE369" s="13"/>
      <c r="AT369" s="264" t="s">
        <v>196</v>
      </c>
      <c r="AU369" s="264" t="s">
        <v>84</v>
      </c>
      <c r="AV369" s="13" t="s">
        <v>84</v>
      </c>
      <c r="AW369" s="13" t="s">
        <v>5</v>
      </c>
      <c r="AX369" s="13" t="s">
        <v>75</v>
      </c>
      <c r="AY369" s="264" t="s">
        <v>182</v>
      </c>
    </row>
    <row r="370" s="16" customFormat="1">
      <c r="A370" s="16"/>
      <c r="B370" s="299"/>
      <c r="C370" s="300"/>
      <c r="D370" s="247" t="s">
        <v>196</v>
      </c>
      <c r="E370" s="301" t="s">
        <v>1</v>
      </c>
      <c r="F370" s="302" t="s">
        <v>735</v>
      </c>
      <c r="G370" s="300"/>
      <c r="H370" s="303">
        <v>11.779999999999999</v>
      </c>
      <c r="I370" s="304"/>
      <c r="J370" s="304"/>
      <c r="K370" s="300"/>
      <c r="L370" s="300"/>
      <c r="M370" s="305"/>
      <c r="N370" s="306"/>
      <c r="O370" s="307"/>
      <c r="P370" s="307"/>
      <c r="Q370" s="307"/>
      <c r="R370" s="307"/>
      <c r="S370" s="307"/>
      <c r="T370" s="307"/>
      <c r="U370" s="307"/>
      <c r="V370" s="307"/>
      <c r="W370" s="307"/>
      <c r="X370" s="308"/>
      <c r="Y370" s="16"/>
      <c r="Z370" s="16"/>
      <c r="AA370" s="16"/>
      <c r="AB370" s="16"/>
      <c r="AC370" s="16"/>
      <c r="AD370" s="16"/>
      <c r="AE370" s="16"/>
      <c r="AT370" s="309" t="s">
        <v>196</v>
      </c>
      <c r="AU370" s="309" t="s">
        <v>84</v>
      </c>
      <c r="AV370" s="16" t="s">
        <v>120</v>
      </c>
      <c r="AW370" s="16" t="s">
        <v>5</v>
      </c>
      <c r="AX370" s="16" t="s">
        <v>75</v>
      </c>
      <c r="AY370" s="309" t="s">
        <v>182</v>
      </c>
    </row>
    <row r="371" s="15" customFormat="1">
      <c r="A371" s="15"/>
      <c r="B371" s="275"/>
      <c r="C371" s="276"/>
      <c r="D371" s="247" t="s">
        <v>196</v>
      </c>
      <c r="E371" s="277" t="s">
        <v>1</v>
      </c>
      <c r="F371" s="278" t="s">
        <v>208</v>
      </c>
      <c r="G371" s="276"/>
      <c r="H371" s="279">
        <v>21.550000000000001</v>
      </c>
      <c r="I371" s="280"/>
      <c r="J371" s="280"/>
      <c r="K371" s="276"/>
      <c r="L371" s="276"/>
      <c r="M371" s="281"/>
      <c r="N371" s="282"/>
      <c r="O371" s="283"/>
      <c r="P371" s="283"/>
      <c r="Q371" s="283"/>
      <c r="R371" s="283"/>
      <c r="S371" s="283"/>
      <c r="T371" s="283"/>
      <c r="U371" s="283"/>
      <c r="V371" s="283"/>
      <c r="W371" s="283"/>
      <c r="X371" s="284"/>
      <c r="Y371" s="15"/>
      <c r="Z371" s="15"/>
      <c r="AA371" s="15"/>
      <c r="AB371" s="15"/>
      <c r="AC371" s="15"/>
      <c r="AD371" s="15"/>
      <c r="AE371" s="15"/>
      <c r="AT371" s="285" t="s">
        <v>196</v>
      </c>
      <c r="AU371" s="285" t="s">
        <v>84</v>
      </c>
      <c r="AV371" s="15" t="s">
        <v>190</v>
      </c>
      <c r="AW371" s="15" t="s">
        <v>5</v>
      </c>
      <c r="AX371" s="15" t="s">
        <v>82</v>
      </c>
      <c r="AY371" s="285" t="s">
        <v>182</v>
      </c>
    </row>
    <row r="372" s="2" customFormat="1" ht="66.75" customHeight="1">
      <c r="A372" s="39"/>
      <c r="B372" s="40"/>
      <c r="C372" s="233" t="s">
        <v>349</v>
      </c>
      <c r="D372" s="233" t="s">
        <v>185</v>
      </c>
      <c r="E372" s="234" t="s">
        <v>856</v>
      </c>
      <c r="F372" s="235" t="s">
        <v>857</v>
      </c>
      <c r="G372" s="236" t="s">
        <v>416</v>
      </c>
      <c r="H372" s="237">
        <v>17.567</v>
      </c>
      <c r="I372" s="238"/>
      <c r="J372" s="238"/>
      <c r="K372" s="239">
        <f>ROUND(P372*H372,2)</f>
        <v>0</v>
      </c>
      <c r="L372" s="235" t="s">
        <v>1</v>
      </c>
      <c r="M372" s="45"/>
      <c r="N372" s="240" t="s">
        <v>1</v>
      </c>
      <c r="O372" s="241" t="s">
        <v>38</v>
      </c>
      <c r="P372" s="242">
        <f>I372+J372</f>
        <v>0</v>
      </c>
      <c r="Q372" s="242">
        <f>ROUND(I372*H372,2)</f>
        <v>0</v>
      </c>
      <c r="R372" s="242">
        <f>ROUND(J372*H372,2)</f>
        <v>0</v>
      </c>
      <c r="S372" s="92"/>
      <c r="T372" s="243">
        <f>S372*H372</f>
        <v>0</v>
      </c>
      <c r="U372" s="243">
        <v>0</v>
      </c>
      <c r="V372" s="243">
        <f>U372*H372</f>
        <v>0</v>
      </c>
      <c r="W372" s="243">
        <v>0</v>
      </c>
      <c r="X372" s="244">
        <f>W372*H372</f>
        <v>0</v>
      </c>
      <c r="Y372" s="39"/>
      <c r="Z372" s="39"/>
      <c r="AA372" s="39"/>
      <c r="AB372" s="39"/>
      <c r="AC372" s="39"/>
      <c r="AD372" s="39"/>
      <c r="AE372" s="39"/>
      <c r="AR372" s="245" t="s">
        <v>190</v>
      </c>
      <c r="AT372" s="245" t="s">
        <v>185</v>
      </c>
      <c r="AU372" s="245" t="s">
        <v>84</v>
      </c>
      <c r="AY372" s="18" t="s">
        <v>182</v>
      </c>
      <c r="BE372" s="246">
        <f>IF(O372="základní",K372,0)</f>
        <v>0</v>
      </c>
      <c r="BF372" s="246">
        <f>IF(O372="snížená",K372,0)</f>
        <v>0</v>
      </c>
      <c r="BG372" s="246">
        <f>IF(O372="zákl. přenesená",K372,0)</f>
        <v>0</v>
      </c>
      <c r="BH372" s="246">
        <f>IF(O372="sníž. přenesená",K372,0)</f>
        <v>0</v>
      </c>
      <c r="BI372" s="246">
        <f>IF(O372="nulová",K372,0)</f>
        <v>0</v>
      </c>
      <c r="BJ372" s="18" t="s">
        <v>82</v>
      </c>
      <c r="BK372" s="246">
        <f>ROUND(P372*H372,2)</f>
        <v>0</v>
      </c>
      <c r="BL372" s="18" t="s">
        <v>190</v>
      </c>
      <c r="BM372" s="245" t="s">
        <v>507</v>
      </c>
    </row>
    <row r="373" s="2" customFormat="1">
      <c r="A373" s="39"/>
      <c r="B373" s="40"/>
      <c r="C373" s="41"/>
      <c r="D373" s="247" t="s">
        <v>192</v>
      </c>
      <c r="E373" s="41"/>
      <c r="F373" s="248" t="s">
        <v>858</v>
      </c>
      <c r="G373" s="41"/>
      <c r="H373" s="41"/>
      <c r="I373" s="249"/>
      <c r="J373" s="249"/>
      <c r="K373" s="41"/>
      <c r="L373" s="41"/>
      <c r="M373" s="45"/>
      <c r="N373" s="250"/>
      <c r="O373" s="251"/>
      <c r="P373" s="92"/>
      <c r="Q373" s="92"/>
      <c r="R373" s="92"/>
      <c r="S373" s="92"/>
      <c r="T373" s="92"/>
      <c r="U373" s="92"/>
      <c r="V373" s="92"/>
      <c r="W373" s="92"/>
      <c r="X373" s="93"/>
      <c r="Y373" s="39"/>
      <c r="Z373" s="39"/>
      <c r="AA373" s="39"/>
      <c r="AB373" s="39"/>
      <c r="AC373" s="39"/>
      <c r="AD373" s="39"/>
      <c r="AE373" s="39"/>
      <c r="AT373" s="18" t="s">
        <v>192</v>
      </c>
      <c r="AU373" s="18" t="s">
        <v>84</v>
      </c>
    </row>
    <row r="374" s="14" customFormat="1">
      <c r="A374" s="14"/>
      <c r="B374" s="265"/>
      <c r="C374" s="266"/>
      <c r="D374" s="247" t="s">
        <v>196</v>
      </c>
      <c r="E374" s="267" t="s">
        <v>1</v>
      </c>
      <c r="F374" s="268" t="s">
        <v>823</v>
      </c>
      <c r="G374" s="266"/>
      <c r="H374" s="267" t="s">
        <v>1</v>
      </c>
      <c r="I374" s="269"/>
      <c r="J374" s="269"/>
      <c r="K374" s="266"/>
      <c r="L374" s="266"/>
      <c r="M374" s="270"/>
      <c r="N374" s="271"/>
      <c r="O374" s="272"/>
      <c r="P374" s="272"/>
      <c r="Q374" s="272"/>
      <c r="R374" s="272"/>
      <c r="S374" s="272"/>
      <c r="T374" s="272"/>
      <c r="U374" s="272"/>
      <c r="V374" s="272"/>
      <c r="W374" s="272"/>
      <c r="X374" s="273"/>
      <c r="Y374" s="14"/>
      <c r="Z374" s="14"/>
      <c r="AA374" s="14"/>
      <c r="AB374" s="14"/>
      <c r="AC374" s="14"/>
      <c r="AD374" s="14"/>
      <c r="AE374" s="14"/>
      <c r="AT374" s="274" t="s">
        <v>196</v>
      </c>
      <c r="AU374" s="274" t="s">
        <v>84</v>
      </c>
      <c r="AV374" s="14" t="s">
        <v>82</v>
      </c>
      <c r="AW374" s="14" t="s">
        <v>5</v>
      </c>
      <c r="AX374" s="14" t="s">
        <v>75</v>
      </c>
      <c r="AY374" s="274" t="s">
        <v>182</v>
      </c>
    </row>
    <row r="375" s="14" customFormat="1">
      <c r="A375" s="14"/>
      <c r="B375" s="265"/>
      <c r="C375" s="266"/>
      <c r="D375" s="247" t="s">
        <v>196</v>
      </c>
      <c r="E375" s="267" t="s">
        <v>1</v>
      </c>
      <c r="F375" s="268" t="s">
        <v>859</v>
      </c>
      <c r="G375" s="266"/>
      <c r="H375" s="267" t="s">
        <v>1</v>
      </c>
      <c r="I375" s="269"/>
      <c r="J375" s="269"/>
      <c r="K375" s="266"/>
      <c r="L375" s="266"/>
      <c r="M375" s="270"/>
      <c r="N375" s="271"/>
      <c r="O375" s="272"/>
      <c r="P375" s="272"/>
      <c r="Q375" s="272"/>
      <c r="R375" s="272"/>
      <c r="S375" s="272"/>
      <c r="T375" s="272"/>
      <c r="U375" s="272"/>
      <c r="V375" s="272"/>
      <c r="W375" s="272"/>
      <c r="X375" s="273"/>
      <c r="Y375" s="14"/>
      <c r="Z375" s="14"/>
      <c r="AA375" s="14"/>
      <c r="AB375" s="14"/>
      <c r="AC375" s="14"/>
      <c r="AD375" s="14"/>
      <c r="AE375" s="14"/>
      <c r="AT375" s="274" t="s">
        <v>196</v>
      </c>
      <c r="AU375" s="274" t="s">
        <v>84</v>
      </c>
      <c r="AV375" s="14" t="s">
        <v>82</v>
      </c>
      <c r="AW375" s="14" t="s">
        <v>5</v>
      </c>
      <c r="AX375" s="14" t="s">
        <v>75</v>
      </c>
      <c r="AY375" s="274" t="s">
        <v>182</v>
      </c>
    </row>
    <row r="376" s="13" customFormat="1">
      <c r="A376" s="13"/>
      <c r="B376" s="254"/>
      <c r="C376" s="255"/>
      <c r="D376" s="247" t="s">
        <v>196</v>
      </c>
      <c r="E376" s="256" t="s">
        <v>1</v>
      </c>
      <c r="F376" s="257" t="s">
        <v>860</v>
      </c>
      <c r="G376" s="255"/>
      <c r="H376" s="258">
        <v>1.7</v>
      </c>
      <c r="I376" s="259"/>
      <c r="J376" s="259"/>
      <c r="K376" s="255"/>
      <c r="L376" s="255"/>
      <c r="M376" s="260"/>
      <c r="N376" s="261"/>
      <c r="O376" s="262"/>
      <c r="P376" s="262"/>
      <c r="Q376" s="262"/>
      <c r="R376" s="262"/>
      <c r="S376" s="262"/>
      <c r="T376" s="262"/>
      <c r="U376" s="262"/>
      <c r="V376" s="262"/>
      <c r="W376" s="262"/>
      <c r="X376" s="263"/>
      <c r="Y376" s="13"/>
      <c r="Z376" s="13"/>
      <c r="AA376" s="13"/>
      <c r="AB376" s="13"/>
      <c r="AC376" s="13"/>
      <c r="AD376" s="13"/>
      <c r="AE376" s="13"/>
      <c r="AT376" s="264" t="s">
        <v>196</v>
      </c>
      <c r="AU376" s="264" t="s">
        <v>84</v>
      </c>
      <c r="AV376" s="13" t="s">
        <v>84</v>
      </c>
      <c r="AW376" s="13" t="s">
        <v>5</v>
      </c>
      <c r="AX376" s="13" t="s">
        <v>75</v>
      </c>
      <c r="AY376" s="264" t="s">
        <v>182</v>
      </c>
    </row>
    <row r="377" s="13" customFormat="1">
      <c r="A377" s="13"/>
      <c r="B377" s="254"/>
      <c r="C377" s="255"/>
      <c r="D377" s="247" t="s">
        <v>196</v>
      </c>
      <c r="E377" s="256" t="s">
        <v>1</v>
      </c>
      <c r="F377" s="257" t="s">
        <v>861</v>
      </c>
      <c r="G377" s="255"/>
      <c r="H377" s="258">
        <v>4.8070000000000004</v>
      </c>
      <c r="I377" s="259"/>
      <c r="J377" s="259"/>
      <c r="K377" s="255"/>
      <c r="L377" s="255"/>
      <c r="M377" s="260"/>
      <c r="N377" s="261"/>
      <c r="O377" s="262"/>
      <c r="P377" s="262"/>
      <c r="Q377" s="262"/>
      <c r="R377" s="262"/>
      <c r="S377" s="262"/>
      <c r="T377" s="262"/>
      <c r="U377" s="262"/>
      <c r="V377" s="262"/>
      <c r="W377" s="262"/>
      <c r="X377" s="263"/>
      <c r="Y377" s="13"/>
      <c r="Z377" s="13"/>
      <c r="AA377" s="13"/>
      <c r="AB377" s="13"/>
      <c r="AC377" s="13"/>
      <c r="AD377" s="13"/>
      <c r="AE377" s="13"/>
      <c r="AT377" s="264" t="s">
        <v>196</v>
      </c>
      <c r="AU377" s="264" t="s">
        <v>84</v>
      </c>
      <c r="AV377" s="13" t="s">
        <v>84</v>
      </c>
      <c r="AW377" s="13" t="s">
        <v>5</v>
      </c>
      <c r="AX377" s="13" t="s">
        <v>75</v>
      </c>
      <c r="AY377" s="264" t="s">
        <v>182</v>
      </c>
    </row>
    <row r="378" s="13" customFormat="1">
      <c r="A378" s="13"/>
      <c r="B378" s="254"/>
      <c r="C378" s="255"/>
      <c r="D378" s="247" t="s">
        <v>196</v>
      </c>
      <c r="E378" s="256" t="s">
        <v>1</v>
      </c>
      <c r="F378" s="257" t="s">
        <v>862</v>
      </c>
      <c r="G378" s="255"/>
      <c r="H378" s="258">
        <v>2.1600000000000001</v>
      </c>
      <c r="I378" s="259"/>
      <c r="J378" s="259"/>
      <c r="K378" s="255"/>
      <c r="L378" s="255"/>
      <c r="M378" s="260"/>
      <c r="N378" s="261"/>
      <c r="O378" s="262"/>
      <c r="P378" s="262"/>
      <c r="Q378" s="262"/>
      <c r="R378" s="262"/>
      <c r="S378" s="262"/>
      <c r="T378" s="262"/>
      <c r="U378" s="262"/>
      <c r="V378" s="262"/>
      <c r="W378" s="262"/>
      <c r="X378" s="263"/>
      <c r="Y378" s="13"/>
      <c r="Z378" s="13"/>
      <c r="AA378" s="13"/>
      <c r="AB378" s="13"/>
      <c r="AC378" s="13"/>
      <c r="AD378" s="13"/>
      <c r="AE378" s="13"/>
      <c r="AT378" s="264" t="s">
        <v>196</v>
      </c>
      <c r="AU378" s="264" t="s">
        <v>84</v>
      </c>
      <c r="AV378" s="13" t="s">
        <v>84</v>
      </c>
      <c r="AW378" s="13" t="s">
        <v>5</v>
      </c>
      <c r="AX378" s="13" t="s">
        <v>75</v>
      </c>
      <c r="AY378" s="264" t="s">
        <v>182</v>
      </c>
    </row>
    <row r="379" s="14" customFormat="1">
      <c r="A379" s="14"/>
      <c r="B379" s="265"/>
      <c r="C379" s="266"/>
      <c r="D379" s="247" t="s">
        <v>196</v>
      </c>
      <c r="E379" s="267" t="s">
        <v>1</v>
      </c>
      <c r="F379" s="268" t="s">
        <v>769</v>
      </c>
      <c r="G379" s="266"/>
      <c r="H379" s="267" t="s">
        <v>1</v>
      </c>
      <c r="I379" s="269"/>
      <c r="J379" s="269"/>
      <c r="K379" s="266"/>
      <c r="L379" s="266"/>
      <c r="M379" s="270"/>
      <c r="N379" s="271"/>
      <c r="O379" s="272"/>
      <c r="P379" s="272"/>
      <c r="Q379" s="272"/>
      <c r="R379" s="272"/>
      <c r="S379" s="272"/>
      <c r="T379" s="272"/>
      <c r="U379" s="272"/>
      <c r="V379" s="272"/>
      <c r="W379" s="272"/>
      <c r="X379" s="273"/>
      <c r="Y379" s="14"/>
      <c r="Z379" s="14"/>
      <c r="AA379" s="14"/>
      <c r="AB379" s="14"/>
      <c r="AC379" s="14"/>
      <c r="AD379" s="14"/>
      <c r="AE379" s="14"/>
      <c r="AT379" s="274" t="s">
        <v>196</v>
      </c>
      <c r="AU379" s="274" t="s">
        <v>84</v>
      </c>
      <c r="AV379" s="14" t="s">
        <v>82</v>
      </c>
      <c r="AW379" s="14" t="s">
        <v>5</v>
      </c>
      <c r="AX379" s="14" t="s">
        <v>75</v>
      </c>
      <c r="AY379" s="274" t="s">
        <v>182</v>
      </c>
    </row>
    <row r="380" s="13" customFormat="1">
      <c r="A380" s="13"/>
      <c r="B380" s="254"/>
      <c r="C380" s="255"/>
      <c r="D380" s="247" t="s">
        <v>196</v>
      </c>
      <c r="E380" s="256" t="s">
        <v>1</v>
      </c>
      <c r="F380" s="257" t="s">
        <v>863</v>
      </c>
      <c r="G380" s="255"/>
      <c r="H380" s="258">
        <v>5</v>
      </c>
      <c r="I380" s="259"/>
      <c r="J380" s="259"/>
      <c r="K380" s="255"/>
      <c r="L380" s="255"/>
      <c r="M380" s="260"/>
      <c r="N380" s="261"/>
      <c r="O380" s="262"/>
      <c r="P380" s="262"/>
      <c r="Q380" s="262"/>
      <c r="R380" s="262"/>
      <c r="S380" s="262"/>
      <c r="T380" s="262"/>
      <c r="U380" s="262"/>
      <c r="V380" s="262"/>
      <c r="W380" s="262"/>
      <c r="X380" s="263"/>
      <c r="Y380" s="13"/>
      <c r="Z380" s="13"/>
      <c r="AA380" s="13"/>
      <c r="AB380" s="13"/>
      <c r="AC380" s="13"/>
      <c r="AD380" s="13"/>
      <c r="AE380" s="13"/>
      <c r="AT380" s="264" t="s">
        <v>196</v>
      </c>
      <c r="AU380" s="264" t="s">
        <v>84</v>
      </c>
      <c r="AV380" s="13" t="s">
        <v>84</v>
      </c>
      <c r="AW380" s="13" t="s">
        <v>5</v>
      </c>
      <c r="AX380" s="13" t="s">
        <v>75</v>
      </c>
      <c r="AY380" s="264" t="s">
        <v>182</v>
      </c>
    </row>
    <row r="381" s="14" customFormat="1">
      <c r="A381" s="14"/>
      <c r="B381" s="265"/>
      <c r="C381" s="266"/>
      <c r="D381" s="247" t="s">
        <v>196</v>
      </c>
      <c r="E381" s="267" t="s">
        <v>1</v>
      </c>
      <c r="F381" s="268" t="s">
        <v>864</v>
      </c>
      <c r="G381" s="266"/>
      <c r="H381" s="267" t="s">
        <v>1</v>
      </c>
      <c r="I381" s="269"/>
      <c r="J381" s="269"/>
      <c r="K381" s="266"/>
      <c r="L381" s="266"/>
      <c r="M381" s="270"/>
      <c r="N381" s="271"/>
      <c r="O381" s="272"/>
      <c r="P381" s="272"/>
      <c r="Q381" s="272"/>
      <c r="R381" s="272"/>
      <c r="S381" s="272"/>
      <c r="T381" s="272"/>
      <c r="U381" s="272"/>
      <c r="V381" s="272"/>
      <c r="W381" s="272"/>
      <c r="X381" s="273"/>
      <c r="Y381" s="14"/>
      <c r="Z381" s="14"/>
      <c r="AA381" s="14"/>
      <c r="AB381" s="14"/>
      <c r="AC381" s="14"/>
      <c r="AD381" s="14"/>
      <c r="AE381" s="14"/>
      <c r="AT381" s="274" t="s">
        <v>196</v>
      </c>
      <c r="AU381" s="274" t="s">
        <v>84</v>
      </c>
      <c r="AV381" s="14" t="s">
        <v>82</v>
      </c>
      <c r="AW381" s="14" t="s">
        <v>5</v>
      </c>
      <c r="AX381" s="14" t="s">
        <v>75</v>
      </c>
      <c r="AY381" s="274" t="s">
        <v>182</v>
      </c>
    </row>
    <row r="382" s="13" customFormat="1">
      <c r="A382" s="13"/>
      <c r="B382" s="254"/>
      <c r="C382" s="255"/>
      <c r="D382" s="247" t="s">
        <v>196</v>
      </c>
      <c r="E382" s="256" t="s">
        <v>1</v>
      </c>
      <c r="F382" s="257" t="s">
        <v>865</v>
      </c>
      <c r="G382" s="255"/>
      <c r="H382" s="258">
        <v>0.45000000000000001</v>
      </c>
      <c r="I382" s="259"/>
      <c r="J382" s="259"/>
      <c r="K382" s="255"/>
      <c r="L382" s="255"/>
      <c r="M382" s="260"/>
      <c r="N382" s="261"/>
      <c r="O382" s="262"/>
      <c r="P382" s="262"/>
      <c r="Q382" s="262"/>
      <c r="R382" s="262"/>
      <c r="S382" s="262"/>
      <c r="T382" s="262"/>
      <c r="U382" s="262"/>
      <c r="V382" s="262"/>
      <c r="W382" s="262"/>
      <c r="X382" s="263"/>
      <c r="Y382" s="13"/>
      <c r="Z382" s="13"/>
      <c r="AA382" s="13"/>
      <c r="AB382" s="13"/>
      <c r="AC382" s="13"/>
      <c r="AD382" s="13"/>
      <c r="AE382" s="13"/>
      <c r="AT382" s="264" t="s">
        <v>196</v>
      </c>
      <c r="AU382" s="264" t="s">
        <v>84</v>
      </c>
      <c r="AV382" s="13" t="s">
        <v>84</v>
      </c>
      <c r="AW382" s="13" t="s">
        <v>5</v>
      </c>
      <c r="AX382" s="13" t="s">
        <v>75</v>
      </c>
      <c r="AY382" s="264" t="s">
        <v>182</v>
      </c>
    </row>
    <row r="383" s="14" customFormat="1">
      <c r="A383" s="14"/>
      <c r="B383" s="265"/>
      <c r="C383" s="266"/>
      <c r="D383" s="247" t="s">
        <v>196</v>
      </c>
      <c r="E383" s="267" t="s">
        <v>1</v>
      </c>
      <c r="F383" s="268" t="s">
        <v>866</v>
      </c>
      <c r="G383" s="266"/>
      <c r="H383" s="267" t="s">
        <v>1</v>
      </c>
      <c r="I383" s="269"/>
      <c r="J383" s="269"/>
      <c r="K383" s="266"/>
      <c r="L383" s="266"/>
      <c r="M383" s="270"/>
      <c r="N383" s="271"/>
      <c r="O383" s="272"/>
      <c r="P383" s="272"/>
      <c r="Q383" s="272"/>
      <c r="R383" s="272"/>
      <c r="S383" s="272"/>
      <c r="T383" s="272"/>
      <c r="U383" s="272"/>
      <c r="V383" s="272"/>
      <c r="W383" s="272"/>
      <c r="X383" s="273"/>
      <c r="Y383" s="14"/>
      <c r="Z383" s="14"/>
      <c r="AA383" s="14"/>
      <c r="AB383" s="14"/>
      <c r="AC383" s="14"/>
      <c r="AD383" s="14"/>
      <c r="AE383" s="14"/>
      <c r="AT383" s="274" t="s">
        <v>196</v>
      </c>
      <c r="AU383" s="274" t="s">
        <v>84</v>
      </c>
      <c r="AV383" s="14" t="s">
        <v>82</v>
      </c>
      <c r="AW383" s="14" t="s">
        <v>5</v>
      </c>
      <c r="AX383" s="14" t="s">
        <v>75</v>
      </c>
      <c r="AY383" s="274" t="s">
        <v>182</v>
      </c>
    </row>
    <row r="384" s="13" customFormat="1">
      <c r="A384" s="13"/>
      <c r="B384" s="254"/>
      <c r="C384" s="255"/>
      <c r="D384" s="247" t="s">
        <v>196</v>
      </c>
      <c r="E384" s="256" t="s">
        <v>1</v>
      </c>
      <c r="F384" s="257" t="s">
        <v>867</v>
      </c>
      <c r="G384" s="255"/>
      <c r="H384" s="258">
        <v>3.4500000000000002</v>
      </c>
      <c r="I384" s="259"/>
      <c r="J384" s="259"/>
      <c r="K384" s="255"/>
      <c r="L384" s="255"/>
      <c r="M384" s="260"/>
      <c r="N384" s="261"/>
      <c r="O384" s="262"/>
      <c r="P384" s="262"/>
      <c r="Q384" s="262"/>
      <c r="R384" s="262"/>
      <c r="S384" s="262"/>
      <c r="T384" s="262"/>
      <c r="U384" s="262"/>
      <c r="V384" s="262"/>
      <c r="W384" s="262"/>
      <c r="X384" s="263"/>
      <c r="Y384" s="13"/>
      <c r="Z384" s="13"/>
      <c r="AA384" s="13"/>
      <c r="AB384" s="13"/>
      <c r="AC384" s="13"/>
      <c r="AD384" s="13"/>
      <c r="AE384" s="13"/>
      <c r="AT384" s="264" t="s">
        <v>196</v>
      </c>
      <c r="AU384" s="264" t="s">
        <v>84</v>
      </c>
      <c r="AV384" s="13" t="s">
        <v>84</v>
      </c>
      <c r="AW384" s="13" t="s">
        <v>5</v>
      </c>
      <c r="AX384" s="13" t="s">
        <v>75</v>
      </c>
      <c r="AY384" s="264" t="s">
        <v>182</v>
      </c>
    </row>
    <row r="385" s="15" customFormat="1">
      <c r="A385" s="15"/>
      <c r="B385" s="275"/>
      <c r="C385" s="276"/>
      <c r="D385" s="247" t="s">
        <v>196</v>
      </c>
      <c r="E385" s="277" t="s">
        <v>1</v>
      </c>
      <c r="F385" s="278" t="s">
        <v>208</v>
      </c>
      <c r="G385" s="276"/>
      <c r="H385" s="279">
        <v>17.567</v>
      </c>
      <c r="I385" s="280"/>
      <c r="J385" s="280"/>
      <c r="K385" s="276"/>
      <c r="L385" s="276"/>
      <c r="M385" s="281"/>
      <c r="N385" s="282"/>
      <c r="O385" s="283"/>
      <c r="P385" s="283"/>
      <c r="Q385" s="283"/>
      <c r="R385" s="283"/>
      <c r="S385" s="283"/>
      <c r="T385" s="283"/>
      <c r="U385" s="283"/>
      <c r="V385" s="283"/>
      <c r="W385" s="283"/>
      <c r="X385" s="284"/>
      <c r="Y385" s="15"/>
      <c r="Z385" s="15"/>
      <c r="AA385" s="15"/>
      <c r="AB385" s="15"/>
      <c r="AC385" s="15"/>
      <c r="AD385" s="15"/>
      <c r="AE385" s="15"/>
      <c r="AT385" s="285" t="s">
        <v>196</v>
      </c>
      <c r="AU385" s="285" t="s">
        <v>84</v>
      </c>
      <c r="AV385" s="15" t="s">
        <v>190</v>
      </c>
      <c r="AW385" s="15" t="s">
        <v>5</v>
      </c>
      <c r="AX385" s="15" t="s">
        <v>82</v>
      </c>
      <c r="AY385" s="285" t="s">
        <v>182</v>
      </c>
    </row>
    <row r="386" s="2" customFormat="1" ht="66.75" customHeight="1">
      <c r="A386" s="39"/>
      <c r="B386" s="40"/>
      <c r="C386" s="233" t="s">
        <v>355</v>
      </c>
      <c r="D386" s="233" t="s">
        <v>185</v>
      </c>
      <c r="E386" s="234" t="s">
        <v>868</v>
      </c>
      <c r="F386" s="235" t="s">
        <v>869</v>
      </c>
      <c r="G386" s="236" t="s">
        <v>416</v>
      </c>
      <c r="H386" s="237">
        <v>57.119999999999997</v>
      </c>
      <c r="I386" s="238"/>
      <c r="J386" s="238"/>
      <c r="K386" s="239">
        <f>ROUND(P386*H386,2)</f>
        <v>0</v>
      </c>
      <c r="L386" s="235" t="s">
        <v>1</v>
      </c>
      <c r="M386" s="45"/>
      <c r="N386" s="240" t="s">
        <v>1</v>
      </c>
      <c r="O386" s="241" t="s">
        <v>38</v>
      </c>
      <c r="P386" s="242">
        <f>I386+J386</f>
        <v>0</v>
      </c>
      <c r="Q386" s="242">
        <f>ROUND(I386*H386,2)</f>
        <v>0</v>
      </c>
      <c r="R386" s="242">
        <f>ROUND(J386*H386,2)</f>
        <v>0</v>
      </c>
      <c r="S386" s="92"/>
      <c r="T386" s="243">
        <f>S386*H386</f>
        <v>0</v>
      </c>
      <c r="U386" s="243">
        <v>0</v>
      </c>
      <c r="V386" s="243">
        <f>U386*H386</f>
        <v>0</v>
      </c>
      <c r="W386" s="243">
        <v>0</v>
      </c>
      <c r="X386" s="244">
        <f>W386*H386</f>
        <v>0</v>
      </c>
      <c r="Y386" s="39"/>
      <c r="Z386" s="39"/>
      <c r="AA386" s="39"/>
      <c r="AB386" s="39"/>
      <c r="AC386" s="39"/>
      <c r="AD386" s="39"/>
      <c r="AE386" s="39"/>
      <c r="AR386" s="245" t="s">
        <v>190</v>
      </c>
      <c r="AT386" s="245" t="s">
        <v>185</v>
      </c>
      <c r="AU386" s="245" t="s">
        <v>84</v>
      </c>
      <c r="AY386" s="18" t="s">
        <v>182</v>
      </c>
      <c r="BE386" s="246">
        <f>IF(O386="základní",K386,0)</f>
        <v>0</v>
      </c>
      <c r="BF386" s="246">
        <f>IF(O386="snížená",K386,0)</f>
        <v>0</v>
      </c>
      <c r="BG386" s="246">
        <f>IF(O386="zákl. přenesená",K386,0)</f>
        <v>0</v>
      </c>
      <c r="BH386" s="246">
        <f>IF(O386="sníž. přenesená",K386,0)</f>
        <v>0</v>
      </c>
      <c r="BI386" s="246">
        <f>IF(O386="nulová",K386,0)</f>
        <v>0</v>
      </c>
      <c r="BJ386" s="18" t="s">
        <v>82</v>
      </c>
      <c r="BK386" s="246">
        <f>ROUND(P386*H386,2)</f>
        <v>0</v>
      </c>
      <c r="BL386" s="18" t="s">
        <v>190</v>
      </c>
      <c r="BM386" s="245" t="s">
        <v>522</v>
      </c>
    </row>
    <row r="387" s="2" customFormat="1">
      <c r="A387" s="39"/>
      <c r="B387" s="40"/>
      <c r="C387" s="41"/>
      <c r="D387" s="247" t="s">
        <v>192</v>
      </c>
      <c r="E387" s="41"/>
      <c r="F387" s="248" t="s">
        <v>870</v>
      </c>
      <c r="G387" s="41"/>
      <c r="H387" s="41"/>
      <c r="I387" s="249"/>
      <c r="J387" s="249"/>
      <c r="K387" s="41"/>
      <c r="L387" s="41"/>
      <c r="M387" s="45"/>
      <c r="N387" s="250"/>
      <c r="O387" s="251"/>
      <c r="P387" s="92"/>
      <c r="Q387" s="92"/>
      <c r="R387" s="92"/>
      <c r="S387" s="92"/>
      <c r="T387" s="92"/>
      <c r="U387" s="92"/>
      <c r="V387" s="92"/>
      <c r="W387" s="92"/>
      <c r="X387" s="93"/>
      <c r="Y387" s="39"/>
      <c r="Z387" s="39"/>
      <c r="AA387" s="39"/>
      <c r="AB387" s="39"/>
      <c r="AC387" s="39"/>
      <c r="AD387" s="39"/>
      <c r="AE387" s="39"/>
      <c r="AT387" s="18" t="s">
        <v>192</v>
      </c>
      <c r="AU387" s="18" t="s">
        <v>84</v>
      </c>
    </row>
    <row r="388" s="14" customFormat="1">
      <c r="A388" s="14"/>
      <c r="B388" s="265"/>
      <c r="C388" s="266"/>
      <c r="D388" s="247" t="s">
        <v>196</v>
      </c>
      <c r="E388" s="267" t="s">
        <v>1</v>
      </c>
      <c r="F388" s="268" t="s">
        <v>823</v>
      </c>
      <c r="G388" s="266"/>
      <c r="H388" s="267" t="s">
        <v>1</v>
      </c>
      <c r="I388" s="269"/>
      <c r="J388" s="269"/>
      <c r="K388" s="266"/>
      <c r="L388" s="266"/>
      <c r="M388" s="270"/>
      <c r="N388" s="271"/>
      <c r="O388" s="272"/>
      <c r="P388" s="272"/>
      <c r="Q388" s="272"/>
      <c r="R388" s="272"/>
      <c r="S388" s="272"/>
      <c r="T388" s="272"/>
      <c r="U388" s="272"/>
      <c r="V388" s="272"/>
      <c r="W388" s="272"/>
      <c r="X388" s="273"/>
      <c r="Y388" s="14"/>
      <c r="Z388" s="14"/>
      <c r="AA388" s="14"/>
      <c r="AB388" s="14"/>
      <c r="AC388" s="14"/>
      <c r="AD388" s="14"/>
      <c r="AE388" s="14"/>
      <c r="AT388" s="274" t="s">
        <v>196</v>
      </c>
      <c r="AU388" s="274" t="s">
        <v>84</v>
      </c>
      <c r="AV388" s="14" t="s">
        <v>82</v>
      </c>
      <c r="AW388" s="14" t="s">
        <v>5</v>
      </c>
      <c r="AX388" s="14" t="s">
        <v>75</v>
      </c>
      <c r="AY388" s="274" t="s">
        <v>182</v>
      </c>
    </row>
    <row r="389" s="14" customFormat="1">
      <c r="A389" s="14"/>
      <c r="B389" s="265"/>
      <c r="C389" s="266"/>
      <c r="D389" s="247" t="s">
        <v>196</v>
      </c>
      <c r="E389" s="267" t="s">
        <v>1</v>
      </c>
      <c r="F389" s="268" t="s">
        <v>871</v>
      </c>
      <c r="G389" s="266"/>
      <c r="H389" s="267" t="s">
        <v>1</v>
      </c>
      <c r="I389" s="269"/>
      <c r="J389" s="269"/>
      <c r="K389" s="266"/>
      <c r="L389" s="266"/>
      <c r="M389" s="270"/>
      <c r="N389" s="271"/>
      <c r="O389" s="272"/>
      <c r="P389" s="272"/>
      <c r="Q389" s="272"/>
      <c r="R389" s="272"/>
      <c r="S389" s="272"/>
      <c r="T389" s="272"/>
      <c r="U389" s="272"/>
      <c r="V389" s="272"/>
      <c r="W389" s="272"/>
      <c r="X389" s="273"/>
      <c r="Y389" s="14"/>
      <c r="Z389" s="14"/>
      <c r="AA389" s="14"/>
      <c r="AB389" s="14"/>
      <c r="AC389" s="14"/>
      <c r="AD389" s="14"/>
      <c r="AE389" s="14"/>
      <c r="AT389" s="274" t="s">
        <v>196</v>
      </c>
      <c r="AU389" s="274" t="s">
        <v>84</v>
      </c>
      <c r="AV389" s="14" t="s">
        <v>82</v>
      </c>
      <c r="AW389" s="14" t="s">
        <v>5</v>
      </c>
      <c r="AX389" s="14" t="s">
        <v>75</v>
      </c>
      <c r="AY389" s="274" t="s">
        <v>182</v>
      </c>
    </row>
    <row r="390" s="13" customFormat="1">
      <c r="A390" s="13"/>
      <c r="B390" s="254"/>
      <c r="C390" s="255"/>
      <c r="D390" s="247" t="s">
        <v>196</v>
      </c>
      <c r="E390" s="256" t="s">
        <v>1</v>
      </c>
      <c r="F390" s="257" t="s">
        <v>872</v>
      </c>
      <c r="G390" s="255"/>
      <c r="H390" s="258">
        <v>4.2199999999999998</v>
      </c>
      <c r="I390" s="259"/>
      <c r="J390" s="259"/>
      <c r="K390" s="255"/>
      <c r="L390" s="255"/>
      <c r="M390" s="260"/>
      <c r="N390" s="261"/>
      <c r="O390" s="262"/>
      <c r="P390" s="262"/>
      <c r="Q390" s="262"/>
      <c r="R390" s="262"/>
      <c r="S390" s="262"/>
      <c r="T390" s="262"/>
      <c r="U390" s="262"/>
      <c r="V390" s="262"/>
      <c r="W390" s="262"/>
      <c r="X390" s="263"/>
      <c r="Y390" s="13"/>
      <c r="Z390" s="13"/>
      <c r="AA390" s="13"/>
      <c r="AB390" s="13"/>
      <c r="AC390" s="13"/>
      <c r="AD390" s="13"/>
      <c r="AE390" s="13"/>
      <c r="AT390" s="264" t="s">
        <v>196</v>
      </c>
      <c r="AU390" s="264" t="s">
        <v>84</v>
      </c>
      <c r="AV390" s="13" t="s">
        <v>84</v>
      </c>
      <c r="AW390" s="13" t="s">
        <v>5</v>
      </c>
      <c r="AX390" s="13" t="s">
        <v>75</v>
      </c>
      <c r="AY390" s="264" t="s">
        <v>182</v>
      </c>
    </row>
    <row r="391" s="14" customFormat="1">
      <c r="A391" s="14"/>
      <c r="B391" s="265"/>
      <c r="C391" s="266"/>
      <c r="D391" s="247" t="s">
        <v>196</v>
      </c>
      <c r="E391" s="267" t="s">
        <v>1</v>
      </c>
      <c r="F391" s="268" t="s">
        <v>767</v>
      </c>
      <c r="G391" s="266"/>
      <c r="H391" s="267" t="s">
        <v>1</v>
      </c>
      <c r="I391" s="269"/>
      <c r="J391" s="269"/>
      <c r="K391" s="266"/>
      <c r="L391" s="266"/>
      <c r="M391" s="270"/>
      <c r="N391" s="271"/>
      <c r="O391" s="272"/>
      <c r="P391" s="272"/>
      <c r="Q391" s="272"/>
      <c r="R391" s="272"/>
      <c r="S391" s="272"/>
      <c r="T391" s="272"/>
      <c r="U391" s="272"/>
      <c r="V391" s="272"/>
      <c r="W391" s="272"/>
      <c r="X391" s="273"/>
      <c r="Y391" s="14"/>
      <c r="Z391" s="14"/>
      <c r="AA391" s="14"/>
      <c r="AB391" s="14"/>
      <c r="AC391" s="14"/>
      <c r="AD391" s="14"/>
      <c r="AE391" s="14"/>
      <c r="AT391" s="274" t="s">
        <v>196</v>
      </c>
      <c r="AU391" s="274" t="s">
        <v>84</v>
      </c>
      <c r="AV391" s="14" t="s">
        <v>82</v>
      </c>
      <c r="AW391" s="14" t="s">
        <v>5</v>
      </c>
      <c r="AX391" s="14" t="s">
        <v>75</v>
      </c>
      <c r="AY391" s="274" t="s">
        <v>182</v>
      </c>
    </row>
    <row r="392" s="13" customFormat="1">
      <c r="A392" s="13"/>
      <c r="B392" s="254"/>
      <c r="C392" s="255"/>
      <c r="D392" s="247" t="s">
        <v>196</v>
      </c>
      <c r="E392" s="256" t="s">
        <v>1</v>
      </c>
      <c r="F392" s="257" t="s">
        <v>873</v>
      </c>
      <c r="G392" s="255"/>
      <c r="H392" s="258">
        <v>0.34999999999999998</v>
      </c>
      <c r="I392" s="259"/>
      <c r="J392" s="259"/>
      <c r="K392" s="255"/>
      <c r="L392" s="255"/>
      <c r="M392" s="260"/>
      <c r="N392" s="261"/>
      <c r="O392" s="262"/>
      <c r="P392" s="262"/>
      <c r="Q392" s="262"/>
      <c r="R392" s="262"/>
      <c r="S392" s="262"/>
      <c r="T392" s="262"/>
      <c r="U392" s="262"/>
      <c r="V392" s="262"/>
      <c r="W392" s="262"/>
      <c r="X392" s="263"/>
      <c r="Y392" s="13"/>
      <c r="Z392" s="13"/>
      <c r="AA392" s="13"/>
      <c r="AB392" s="13"/>
      <c r="AC392" s="13"/>
      <c r="AD392" s="13"/>
      <c r="AE392" s="13"/>
      <c r="AT392" s="264" t="s">
        <v>196</v>
      </c>
      <c r="AU392" s="264" t="s">
        <v>84</v>
      </c>
      <c r="AV392" s="13" t="s">
        <v>84</v>
      </c>
      <c r="AW392" s="13" t="s">
        <v>5</v>
      </c>
      <c r="AX392" s="13" t="s">
        <v>75</v>
      </c>
      <c r="AY392" s="264" t="s">
        <v>182</v>
      </c>
    </row>
    <row r="393" s="14" customFormat="1">
      <c r="A393" s="14"/>
      <c r="B393" s="265"/>
      <c r="C393" s="266"/>
      <c r="D393" s="247" t="s">
        <v>196</v>
      </c>
      <c r="E393" s="267" t="s">
        <v>1</v>
      </c>
      <c r="F393" s="268" t="s">
        <v>754</v>
      </c>
      <c r="G393" s="266"/>
      <c r="H393" s="267" t="s">
        <v>1</v>
      </c>
      <c r="I393" s="269"/>
      <c r="J393" s="269"/>
      <c r="K393" s="266"/>
      <c r="L393" s="266"/>
      <c r="M393" s="270"/>
      <c r="N393" s="271"/>
      <c r="O393" s="272"/>
      <c r="P393" s="272"/>
      <c r="Q393" s="272"/>
      <c r="R393" s="272"/>
      <c r="S393" s="272"/>
      <c r="T393" s="272"/>
      <c r="U393" s="272"/>
      <c r="V393" s="272"/>
      <c r="W393" s="272"/>
      <c r="X393" s="273"/>
      <c r="Y393" s="14"/>
      <c r="Z393" s="14"/>
      <c r="AA393" s="14"/>
      <c r="AB393" s="14"/>
      <c r="AC393" s="14"/>
      <c r="AD393" s="14"/>
      <c r="AE393" s="14"/>
      <c r="AT393" s="274" t="s">
        <v>196</v>
      </c>
      <c r="AU393" s="274" t="s">
        <v>84</v>
      </c>
      <c r="AV393" s="14" t="s">
        <v>82</v>
      </c>
      <c r="AW393" s="14" t="s">
        <v>5</v>
      </c>
      <c r="AX393" s="14" t="s">
        <v>75</v>
      </c>
      <c r="AY393" s="274" t="s">
        <v>182</v>
      </c>
    </row>
    <row r="394" s="13" customFormat="1">
      <c r="A394" s="13"/>
      <c r="B394" s="254"/>
      <c r="C394" s="255"/>
      <c r="D394" s="247" t="s">
        <v>196</v>
      </c>
      <c r="E394" s="256" t="s">
        <v>1</v>
      </c>
      <c r="F394" s="257" t="s">
        <v>874</v>
      </c>
      <c r="G394" s="255"/>
      <c r="H394" s="258">
        <v>5.0949999999999998</v>
      </c>
      <c r="I394" s="259"/>
      <c r="J394" s="259"/>
      <c r="K394" s="255"/>
      <c r="L394" s="255"/>
      <c r="M394" s="260"/>
      <c r="N394" s="261"/>
      <c r="O394" s="262"/>
      <c r="P394" s="262"/>
      <c r="Q394" s="262"/>
      <c r="R394" s="262"/>
      <c r="S394" s="262"/>
      <c r="T394" s="262"/>
      <c r="U394" s="262"/>
      <c r="V394" s="262"/>
      <c r="W394" s="262"/>
      <c r="X394" s="263"/>
      <c r="Y394" s="13"/>
      <c r="Z394" s="13"/>
      <c r="AA394" s="13"/>
      <c r="AB394" s="13"/>
      <c r="AC394" s="13"/>
      <c r="AD394" s="13"/>
      <c r="AE394" s="13"/>
      <c r="AT394" s="264" t="s">
        <v>196</v>
      </c>
      <c r="AU394" s="264" t="s">
        <v>84</v>
      </c>
      <c r="AV394" s="13" t="s">
        <v>84</v>
      </c>
      <c r="AW394" s="13" t="s">
        <v>5</v>
      </c>
      <c r="AX394" s="13" t="s">
        <v>75</v>
      </c>
      <c r="AY394" s="264" t="s">
        <v>182</v>
      </c>
    </row>
    <row r="395" s="13" customFormat="1">
      <c r="A395" s="13"/>
      <c r="B395" s="254"/>
      <c r="C395" s="255"/>
      <c r="D395" s="247" t="s">
        <v>196</v>
      </c>
      <c r="E395" s="256" t="s">
        <v>1</v>
      </c>
      <c r="F395" s="257" t="s">
        <v>875</v>
      </c>
      <c r="G395" s="255"/>
      <c r="H395" s="258">
        <v>2.5150000000000001</v>
      </c>
      <c r="I395" s="259"/>
      <c r="J395" s="259"/>
      <c r="K395" s="255"/>
      <c r="L395" s="255"/>
      <c r="M395" s="260"/>
      <c r="N395" s="261"/>
      <c r="O395" s="262"/>
      <c r="P395" s="262"/>
      <c r="Q395" s="262"/>
      <c r="R395" s="262"/>
      <c r="S395" s="262"/>
      <c r="T395" s="262"/>
      <c r="U395" s="262"/>
      <c r="V395" s="262"/>
      <c r="W395" s="262"/>
      <c r="X395" s="263"/>
      <c r="Y395" s="13"/>
      <c r="Z395" s="13"/>
      <c r="AA395" s="13"/>
      <c r="AB395" s="13"/>
      <c r="AC395" s="13"/>
      <c r="AD395" s="13"/>
      <c r="AE395" s="13"/>
      <c r="AT395" s="264" t="s">
        <v>196</v>
      </c>
      <c r="AU395" s="264" t="s">
        <v>84</v>
      </c>
      <c r="AV395" s="13" t="s">
        <v>84</v>
      </c>
      <c r="AW395" s="13" t="s">
        <v>5</v>
      </c>
      <c r="AX395" s="13" t="s">
        <v>75</v>
      </c>
      <c r="AY395" s="264" t="s">
        <v>182</v>
      </c>
    </row>
    <row r="396" s="13" customFormat="1">
      <c r="A396" s="13"/>
      <c r="B396" s="254"/>
      <c r="C396" s="255"/>
      <c r="D396" s="247" t="s">
        <v>196</v>
      </c>
      <c r="E396" s="256" t="s">
        <v>1</v>
      </c>
      <c r="F396" s="257" t="s">
        <v>876</v>
      </c>
      <c r="G396" s="255"/>
      <c r="H396" s="258">
        <v>3.98</v>
      </c>
      <c r="I396" s="259"/>
      <c r="J396" s="259"/>
      <c r="K396" s="255"/>
      <c r="L396" s="255"/>
      <c r="M396" s="260"/>
      <c r="N396" s="261"/>
      <c r="O396" s="262"/>
      <c r="P396" s="262"/>
      <c r="Q396" s="262"/>
      <c r="R396" s="262"/>
      <c r="S396" s="262"/>
      <c r="T396" s="262"/>
      <c r="U396" s="262"/>
      <c r="V396" s="262"/>
      <c r="W396" s="262"/>
      <c r="X396" s="263"/>
      <c r="Y396" s="13"/>
      <c r="Z396" s="13"/>
      <c r="AA396" s="13"/>
      <c r="AB396" s="13"/>
      <c r="AC396" s="13"/>
      <c r="AD396" s="13"/>
      <c r="AE396" s="13"/>
      <c r="AT396" s="264" t="s">
        <v>196</v>
      </c>
      <c r="AU396" s="264" t="s">
        <v>84</v>
      </c>
      <c r="AV396" s="13" t="s">
        <v>84</v>
      </c>
      <c r="AW396" s="13" t="s">
        <v>5</v>
      </c>
      <c r="AX396" s="13" t="s">
        <v>75</v>
      </c>
      <c r="AY396" s="264" t="s">
        <v>182</v>
      </c>
    </row>
    <row r="397" s="13" customFormat="1">
      <c r="A397" s="13"/>
      <c r="B397" s="254"/>
      <c r="C397" s="255"/>
      <c r="D397" s="247" t="s">
        <v>196</v>
      </c>
      <c r="E397" s="256" t="s">
        <v>1</v>
      </c>
      <c r="F397" s="257" t="s">
        <v>877</v>
      </c>
      <c r="G397" s="255"/>
      <c r="H397" s="258">
        <v>2.6099999999999999</v>
      </c>
      <c r="I397" s="259"/>
      <c r="J397" s="259"/>
      <c r="K397" s="255"/>
      <c r="L397" s="255"/>
      <c r="M397" s="260"/>
      <c r="N397" s="261"/>
      <c r="O397" s="262"/>
      <c r="P397" s="262"/>
      <c r="Q397" s="262"/>
      <c r="R397" s="262"/>
      <c r="S397" s="262"/>
      <c r="T397" s="262"/>
      <c r="U397" s="262"/>
      <c r="V397" s="262"/>
      <c r="W397" s="262"/>
      <c r="X397" s="263"/>
      <c r="Y397" s="13"/>
      <c r="Z397" s="13"/>
      <c r="AA397" s="13"/>
      <c r="AB397" s="13"/>
      <c r="AC397" s="13"/>
      <c r="AD397" s="13"/>
      <c r="AE397" s="13"/>
      <c r="AT397" s="264" t="s">
        <v>196</v>
      </c>
      <c r="AU397" s="264" t="s">
        <v>84</v>
      </c>
      <c r="AV397" s="13" t="s">
        <v>84</v>
      </c>
      <c r="AW397" s="13" t="s">
        <v>5</v>
      </c>
      <c r="AX397" s="13" t="s">
        <v>75</v>
      </c>
      <c r="AY397" s="264" t="s">
        <v>182</v>
      </c>
    </row>
    <row r="398" s="13" customFormat="1">
      <c r="A398" s="13"/>
      <c r="B398" s="254"/>
      <c r="C398" s="255"/>
      <c r="D398" s="247" t="s">
        <v>196</v>
      </c>
      <c r="E398" s="256" t="s">
        <v>1</v>
      </c>
      <c r="F398" s="257" t="s">
        <v>878</v>
      </c>
      <c r="G398" s="255"/>
      <c r="H398" s="258">
        <v>4.8799999999999999</v>
      </c>
      <c r="I398" s="259"/>
      <c r="J398" s="259"/>
      <c r="K398" s="255"/>
      <c r="L398" s="255"/>
      <c r="M398" s="260"/>
      <c r="N398" s="261"/>
      <c r="O398" s="262"/>
      <c r="P398" s="262"/>
      <c r="Q398" s="262"/>
      <c r="R398" s="262"/>
      <c r="S398" s="262"/>
      <c r="T398" s="262"/>
      <c r="U398" s="262"/>
      <c r="V398" s="262"/>
      <c r="W398" s="262"/>
      <c r="X398" s="263"/>
      <c r="Y398" s="13"/>
      <c r="Z398" s="13"/>
      <c r="AA398" s="13"/>
      <c r="AB398" s="13"/>
      <c r="AC398" s="13"/>
      <c r="AD398" s="13"/>
      <c r="AE398" s="13"/>
      <c r="AT398" s="264" t="s">
        <v>196</v>
      </c>
      <c r="AU398" s="264" t="s">
        <v>84</v>
      </c>
      <c r="AV398" s="13" t="s">
        <v>84</v>
      </c>
      <c r="AW398" s="13" t="s">
        <v>5</v>
      </c>
      <c r="AX398" s="13" t="s">
        <v>75</v>
      </c>
      <c r="AY398" s="264" t="s">
        <v>182</v>
      </c>
    </row>
    <row r="399" s="13" customFormat="1">
      <c r="A399" s="13"/>
      <c r="B399" s="254"/>
      <c r="C399" s="255"/>
      <c r="D399" s="247" t="s">
        <v>196</v>
      </c>
      <c r="E399" s="256" t="s">
        <v>1</v>
      </c>
      <c r="F399" s="257" t="s">
        <v>879</v>
      </c>
      <c r="G399" s="255"/>
      <c r="H399" s="258">
        <v>3.1499999999999999</v>
      </c>
      <c r="I399" s="259"/>
      <c r="J399" s="259"/>
      <c r="K399" s="255"/>
      <c r="L399" s="255"/>
      <c r="M399" s="260"/>
      <c r="N399" s="261"/>
      <c r="O399" s="262"/>
      <c r="P399" s="262"/>
      <c r="Q399" s="262"/>
      <c r="R399" s="262"/>
      <c r="S399" s="262"/>
      <c r="T399" s="262"/>
      <c r="U399" s="262"/>
      <c r="V399" s="262"/>
      <c r="W399" s="262"/>
      <c r="X399" s="263"/>
      <c r="Y399" s="13"/>
      <c r="Z399" s="13"/>
      <c r="AA399" s="13"/>
      <c r="AB399" s="13"/>
      <c r="AC399" s="13"/>
      <c r="AD399" s="13"/>
      <c r="AE399" s="13"/>
      <c r="AT399" s="264" t="s">
        <v>196</v>
      </c>
      <c r="AU399" s="264" t="s">
        <v>84</v>
      </c>
      <c r="AV399" s="13" t="s">
        <v>84</v>
      </c>
      <c r="AW399" s="13" t="s">
        <v>5</v>
      </c>
      <c r="AX399" s="13" t="s">
        <v>75</v>
      </c>
      <c r="AY399" s="264" t="s">
        <v>182</v>
      </c>
    </row>
    <row r="400" s="14" customFormat="1">
      <c r="A400" s="14"/>
      <c r="B400" s="265"/>
      <c r="C400" s="266"/>
      <c r="D400" s="247" t="s">
        <v>196</v>
      </c>
      <c r="E400" s="267" t="s">
        <v>1</v>
      </c>
      <c r="F400" s="268" t="s">
        <v>757</v>
      </c>
      <c r="G400" s="266"/>
      <c r="H400" s="267" t="s">
        <v>1</v>
      </c>
      <c r="I400" s="269"/>
      <c r="J400" s="269"/>
      <c r="K400" s="266"/>
      <c r="L400" s="266"/>
      <c r="M400" s="270"/>
      <c r="N400" s="271"/>
      <c r="O400" s="272"/>
      <c r="P400" s="272"/>
      <c r="Q400" s="272"/>
      <c r="R400" s="272"/>
      <c r="S400" s="272"/>
      <c r="T400" s="272"/>
      <c r="U400" s="272"/>
      <c r="V400" s="272"/>
      <c r="W400" s="272"/>
      <c r="X400" s="273"/>
      <c r="Y400" s="14"/>
      <c r="Z400" s="14"/>
      <c r="AA400" s="14"/>
      <c r="AB400" s="14"/>
      <c r="AC400" s="14"/>
      <c r="AD400" s="14"/>
      <c r="AE400" s="14"/>
      <c r="AT400" s="274" t="s">
        <v>196</v>
      </c>
      <c r="AU400" s="274" t="s">
        <v>84</v>
      </c>
      <c r="AV400" s="14" t="s">
        <v>82</v>
      </c>
      <c r="AW400" s="14" t="s">
        <v>5</v>
      </c>
      <c r="AX400" s="14" t="s">
        <v>75</v>
      </c>
      <c r="AY400" s="274" t="s">
        <v>182</v>
      </c>
    </row>
    <row r="401" s="13" customFormat="1">
      <c r="A401" s="13"/>
      <c r="B401" s="254"/>
      <c r="C401" s="255"/>
      <c r="D401" s="247" t="s">
        <v>196</v>
      </c>
      <c r="E401" s="256" t="s">
        <v>1</v>
      </c>
      <c r="F401" s="257" t="s">
        <v>880</v>
      </c>
      <c r="G401" s="255"/>
      <c r="H401" s="258">
        <v>1.24</v>
      </c>
      <c r="I401" s="259"/>
      <c r="J401" s="259"/>
      <c r="K401" s="255"/>
      <c r="L401" s="255"/>
      <c r="M401" s="260"/>
      <c r="N401" s="261"/>
      <c r="O401" s="262"/>
      <c r="P401" s="262"/>
      <c r="Q401" s="262"/>
      <c r="R401" s="262"/>
      <c r="S401" s="262"/>
      <c r="T401" s="262"/>
      <c r="U401" s="262"/>
      <c r="V401" s="262"/>
      <c r="W401" s="262"/>
      <c r="X401" s="263"/>
      <c r="Y401" s="13"/>
      <c r="Z401" s="13"/>
      <c r="AA401" s="13"/>
      <c r="AB401" s="13"/>
      <c r="AC401" s="13"/>
      <c r="AD401" s="13"/>
      <c r="AE401" s="13"/>
      <c r="AT401" s="264" t="s">
        <v>196</v>
      </c>
      <c r="AU401" s="264" t="s">
        <v>84</v>
      </c>
      <c r="AV401" s="13" t="s">
        <v>84</v>
      </c>
      <c r="AW401" s="13" t="s">
        <v>5</v>
      </c>
      <c r="AX401" s="13" t="s">
        <v>75</v>
      </c>
      <c r="AY401" s="264" t="s">
        <v>182</v>
      </c>
    </row>
    <row r="402" s="14" customFormat="1">
      <c r="A402" s="14"/>
      <c r="B402" s="265"/>
      <c r="C402" s="266"/>
      <c r="D402" s="247" t="s">
        <v>196</v>
      </c>
      <c r="E402" s="267" t="s">
        <v>1</v>
      </c>
      <c r="F402" s="268" t="s">
        <v>881</v>
      </c>
      <c r="G402" s="266"/>
      <c r="H402" s="267" t="s">
        <v>1</v>
      </c>
      <c r="I402" s="269"/>
      <c r="J402" s="269"/>
      <c r="K402" s="266"/>
      <c r="L402" s="266"/>
      <c r="M402" s="270"/>
      <c r="N402" s="271"/>
      <c r="O402" s="272"/>
      <c r="P402" s="272"/>
      <c r="Q402" s="272"/>
      <c r="R402" s="272"/>
      <c r="S402" s="272"/>
      <c r="T402" s="272"/>
      <c r="U402" s="272"/>
      <c r="V402" s="272"/>
      <c r="W402" s="272"/>
      <c r="X402" s="273"/>
      <c r="Y402" s="14"/>
      <c r="Z402" s="14"/>
      <c r="AA402" s="14"/>
      <c r="AB402" s="14"/>
      <c r="AC402" s="14"/>
      <c r="AD402" s="14"/>
      <c r="AE402" s="14"/>
      <c r="AT402" s="274" t="s">
        <v>196</v>
      </c>
      <c r="AU402" s="274" t="s">
        <v>84</v>
      </c>
      <c r="AV402" s="14" t="s">
        <v>82</v>
      </c>
      <c r="AW402" s="14" t="s">
        <v>5</v>
      </c>
      <c r="AX402" s="14" t="s">
        <v>75</v>
      </c>
      <c r="AY402" s="274" t="s">
        <v>182</v>
      </c>
    </row>
    <row r="403" s="13" customFormat="1">
      <c r="A403" s="13"/>
      <c r="B403" s="254"/>
      <c r="C403" s="255"/>
      <c r="D403" s="247" t="s">
        <v>196</v>
      </c>
      <c r="E403" s="256" t="s">
        <v>1</v>
      </c>
      <c r="F403" s="257" t="s">
        <v>873</v>
      </c>
      <c r="G403" s="255"/>
      <c r="H403" s="258">
        <v>0.34999999999999998</v>
      </c>
      <c r="I403" s="259"/>
      <c r="J403" s="259"/>
      <c r="K403" s="255"/>
      <c r="L403" s="255"/>
      <c r="M403" s="260"/>
      <c r="N403" s="261"/>
      <c r="O403" s="262"/>
      <c r="P403" s="262"/>
      <c r="Q403" s="262"/>
      <c r="R403" s="262"/>
      <c r="S403" s="262"/>
      <c r="T403" s="262"/>
      <c r="U403" s="262"/>
      <c r="V403" s="262"/>
      <c r="W403" s="262"/>
      <c r="X403" s="263"/>
      <c r="Y403" s="13"/>
      <c r="Z403" s="13"/>
      <c r="AA403" s="13"/>
      <c r="AB403" s="13"/>
      <c r="AC403" s="13"/>
      <c r="AD403" s="13"/>
      <c r="AE403" s="13"/>
      <c r="AT403" s="264" t="s">
        <v>196</v>
      </c>
      <c r="AU403" s="264" t="s">
        <v>84</v>
      </c>
      <c r="AV403" s="13" t="s">
        <v>84</v>
      </c>
      <c r="AW403" s="13" t="s">
        <v>5</v>
      </c>
      <c r="AX403" s="13" t="s">
        <v>75</v>
      </c>
      <c r="AY403" s="264" t="s">
        <v>182</v>
      </c>
    </row>
    <row r="404" s="14" customFormat="1">
      <c r="A404" s="14"/>
      <c r="B404" s="265"/>
      <c r="C404" s="266"/>
      <c r="D404" s="247" t="s">
        <v>196</v>
      </c>
      <c r="E404" s="267" t="s">
        <v>1</v>
      </c>
      <c r="F404" s="268" t="s">
        <v>786</v>
      </c>
      <c r="G404" s="266"/>
      <c r="H404" s="267" t="s">
        <v>1</v>
      </c>
      <c r="I404" s="269"/>
      <c r="J404" s="269"/>
      <c r="K404" s="266"/>
      <c r="L404" s="266"/>
      <c r="M404" s="270"/>
      <c r="N404" s="271"/>
      <c r="O404" s="272"/>
      <c r="P404" s="272"/>
      <c r="Q404" s="272"/>
      <c r="R404" s="272"/>
      <c r="S404" s="272"/>
      <c r="T404" s="272"/>
      <c r="U404" s="272"/>
      <c r="V404" s="272"/>
      <c r="W404" s="272"/>
      <c r="X404" s="273"/>
      <c r="Y404" s="14"/>
      <c r="Z404" s="14"/>
      <c r="AA404" s="14"/>
      <c r="AB404" s="14"/>
      <c r="AC404" s="14"/>
      <c r="AD404" s="14"/>
      <c r="AE404" s="14"/>
      <c r="AT404" s="274" t="s">
        <v>196</v>
      </c>
      <c r="AU404" s="274" t="s">
        <v>84</v>
      </c>
      <c r="AV404" s="14" t="s">
        <v>82</v>
      </c>
      <c r="AW404" s="14" t="s">
        <v>5</v>
      </c>
      <c r="AX404" s="14" t="s">
        <v>75</v>
      </c>
      <c r="AY404" s="274" t="s">
        <v>182</v>
      </c>
    </row>
    <row r="405" s="13" customFormat="1">
      <c r="A405" s="13"/>
      <c r="B405" s="254"/>
      <c r="C405" s="255"/>
      <c r="D405" s="247" t="s">
        <v>196</v>
      </c>
      <c r="E405" s="256" t="s">
        <v>1</v>
      </c>
      <c r="F405" s="257" t="s">
        <v>882</v>
      </c>
      <c r="G405" s="255"/>
      <c r="H405" s="258">
        <v>0.75</v>
      </c>
      <c r="I405" s="259"/>
      <c r="J405" s="259"/>
      <c r="K405" s="255"/>
      <c r="L405" s="255"/>
      <c r="M405" s="260"/>
      <c r="N405" s="261"/>
      <c r="O405" s="262"/>
      <c r="P405" s="262"/>
      <c r="Q405" s="262"/>
      <c r="R405" s="262"/>
      <c r="S405" s="262"/>
      <c r="T405" s="262"/>
      <c r="U405" s="262"/>
      <c r="V405" s="262"/>
      <c r="W405" s="262"/>
      <c r="X405" s="263"/>
      <c r="Y405" s="13"/>
      <c r="Z405" s="13"/>
      <c r="AA405" s="13"/>
      <c r="AB405" s="13"/>
      <c r="AC405" s="13"/>
      <c r="AD405" s="13"/>
      <c r="AE405" s="13"/>
      <c r="AT405" s="264" t="s">
        <v>196</v>
      </c>
      <c r="AU405" s="264" t="s">
        <v>84</v>
      </c>
      <c r="AV405" s="13" t="s">
        <v>84</v>
      </c>
      <c r="AW405" s="13" t="s">
        <v>5</v>
      </c>
      <c r="AX405" s="13" t="s">
        <v>75</v>
      </c>
      <c r="AY405" s="264" t="s">
        <v>182</v>
      </c>
    </row>
    <row r="406" s="13" customFormat="1">
      <c r="A406" s="13"/>
      <c r="B406" s="254"/>
      <c r="C406" s="255"/>
      <c r="D406" s="247" t="s">
        <v>196</v>
      </c>
      <c r="E406" s="256" t="s">
        <v>1</v>
      </c>
      <c r="F406" s="257" t="s">
        <v>883</v>
      </c>
      <c r="G406" s="255"/>
      <c r="H406" s="258">
        <v>1.8500000000000001</v>
      </c>
      <c r="I406" s="259"/>
      <c r="J406" s="259"/>
      <c r="K406" s="255"/>
      <c r="L406" s="255"/>
      <c r="M406" s="260"/>
      <c r="N406" s="261"/>
      <c r="O406" s="262"/>
      <c r="P406" s="262"/>
      <c r="Q406" s="262"/>
      <c r="R406" s="262"/>
      <c r="S406" s="262"/>
      <c r="T406" s="262"/>
      <c r="U406" s="262"/>
      <c r="V406" s="262"/>
      <c r="W406" s="262"/>
      <c r="X406" s="263"/>
      <c r="Y406" s="13"/>
      <c r="Z406" s="13"/>
      <c r="AA406" s="13"/>
      <c r="AB406" s="13"/>
      <c r="AC406" s="13"/>
      <c r="AD406" s="13"/>
      <c r="AE406" s="13"/>
      <c r="AT406" s="264" t="s">
        <v>196</v>
      </c>
      <c r="AU406" s="264" t="s">
        <v>84</v>
      </c>
      <c r="AV406" s="13" t="s">
        <v>84</v>
      </c>
      <c r="AW406" s="13" t="s">
        <v>5</v>
      </c>
      <c r="AX406" s="13" t="s">
        <v>75</v>
      </c>
      <c r="AY406" s="264" t="s">
        <v>182</v>
      </c>
    </row>
    <row r="407" s="13" customFormat="1">
      <c r="A407" s="13"/>
      <c r="B407" s="254"/>
      <c r="C407" s="255"/>
      <c r="D407" s="247" t="s">
        <v>196</v>
      </c>
      <c r="E407" s="256" t="s">
        <v>1</v>
      </c>
      <c r="F407" s="257" t="s">
        <v>884</v>
      </c>
      <c r="G407" s="255"/>
      <c r="H407" s="258">
        <v>1.1000000000000001</v>
      </c>
      <c r="I407" s="259"/>
      <c r="J407" s="259"/>
      <c r="K407" s="255"/>
      <c r="L407" s="255"/>
      <c r="M407" s="260"/>
      <c r="N407" s="261"/>
      <c r="O407" s="262"/>
      <c r="P407" s="262"/>
      <c r="Q407" s="262"/>
      <c r="R407" s="262"/>
      <c r="S407" s="262"/>
      <c r="T407" s="262"/>
      <c r="U407" s="262"/>
      <c r="V407" s="262"/>
      <c r="W407" s="262"/>
      <c r="X407" s="263"/>
      <c r="Y407" s="13"/>
      <c r="Z407" s="13"/>
      <c r="AA407" s="13"/>
      <c r="AB407" s="13"/>
      <c r="AC407" s="13"/>
      <c r="AD407" s="13"/>
      <c r="AE407" s="13"/>
      <c r="AT407" s="264" t="s">
        <v>196</v>
      </c>
      <c r="AU407" s="264" t="s">
        <v>84</v>
      </c>
      <c r="AV407" s="13" t="s">
        <v>84</v>
      </c>
      <c r="AW407" s="13" t="s">
        <v>5</v>
      </c>
      <c r="AX407" s="13" t="s">
        <v>75</v>
      </c>
      <c r="AY407" s="264" t="s">
        <v>182</v>
      </c>
    </row>
    <row r="408" s="13" customFormat="1">
      <c r="A408" s="13"/>
      <c r="B408" s="254"/>
      <c r="C408" s="255"/>
      <c r="D408" s="247" t="s">
        <v>196</v>
      </c>
      <c r="E408" s="256" t="s">
        <v>1</v>
      </c>
      <c r="F408" s="257" t="s">
        <v>885</v>
      </c>
      <c r="G408" s="255"/>
      <c r="H408" s="258">
        <v>2.2000000000000002</v>
      </c>
      <c r="I408" s="259"/>
      <c r="J408" s="259"/>
      <c r="K408" s="255"/>
      <c r="L408" s="255"/>
      <c r="M408" s="260"/>
      <c r="N408" s="261"/>
      <c r="O408" s="262"/>
      <c r="P408" s="262"/>
      <c r="Q408" s="262"/>
      <c r="R408" s="262"/>
      <c r="S408" s="262"/>
      <c r="T408" s="262"/>
      <c r="U408" s="262"/>
      <c r="V408" s="262"/>
      <c r="W408" s="262"/>
      <c r="X408" s="263"/>
      <c r="Y408" s="13"/>
      <c r="Z408" s="13"/>
      <c r="AA408" s="13"/>
      <c r="AB408" s="13"/>
      <c r="AC408" s="13"/>
      <c r="AD408" s="13"/>
      <c r="AE408" s="13"/>
      <c r="AT408" s="264" t="s">
        <v>196</v>
      </c>
      <c r="AU408" s="264" t="s">
        <v>84</v>
      </c>
      <c r="AV408" s="13" t="s">
        <v>84</v>
      </c>
      <c r="AW408" s="13" t="s">
        <v>5</v>
      </c>
      <c r="AX408" s="13" t="s">
        <v>75</v>
      </c>
      <c r="AY408" s="264" t="s">
        <v>182</v>
      </c>
    </row>
    <row r="409" s="13" customFormat="1">
      <c r="A409" s="13"/>
      <c r="B409" s="254"/>
      <c r="C409" s="255"/>
      <c r="D409" s="247" t="s">
        <v>196</v>
      </c>
      <c r="E409" s="256" t="s">
        <v>1</v>
      </c>
      <c r="F409" s="257" t="s">
        <v>886</v>
      </c>
      <c r="G409" s="255"/>
      <c r="H409" s="258">
        <v>1.8</v>
      </c>
      <c r="I409" s="259"/>
      <c r="J409" s="259"/>
      <c r="K409" s="255"/>
      <c r="L409" s="255"/>
      <c r="M409" s="260"/>
      <c r="N409" s="261"/>
      <c r="O409" s="262"/>
      <c r="P409" s="262"/>
      <c r="Q409" s="262"/>
      <c r="R409" s="262"/>
      <c r="S409" s="262"/>
      <c r="T409" s="262"/>
      <c r="U409" s="262"/>
      <c r="V409" s="262"/>
      <c r="W409" s="262"/>
      <c r="X409" s="263"/>
      <c r="Y409" s="13"/>
      <c r="Z409" s="13"/>
      <c r="AA409" s="13"/>
      <c r="AB409" s="13"/>
      <c r="AC409" s="13"/>
      <c r="AD409" s="13"/>
      <c r="AE409" s="13"/>
      <c r="AT409" s="264" t="s">
        <v>196</v>
      </c>
      <c r="AU409" s="264" t="s">
        <v>84</v>
      </c>
      <c r="AV409" s="13" t="s">
        <v>84</v>
      </c>
      <c r="AW409" s="13" t="s">
        <v>5</v>
      </c>
      <c r="AX409" s="13" t="s">
        <v>75</v>
      </c>
      <c r="AY409" s="264" t="s">
        <v>182</v>
      </c>
    </row>
    <row r="410" s="16" customFormat="1">
      <c r="A410" s="16"/>
      <c r="B410" s="299"/>
      <c r="C410" s="300"/>
      <c r="D410" s="247" t="s">
        <v>196</v>
      </c>
      <c r="E410" s="301" t="s">
        <v>1</v>
      </c>
      <c r="F410" s="302" t="s">
        <v>735</v>
      </c>
      <c r="G410" s="300"/>
      <c r="H410" s="303">
        <v>36.090000000000003</v>
      </c>
      <c r="I410" s="304"/>
      <c r="J410" s="304"/>
      <c r="K410" s="300"/>
      <c r="L410" s="300"/>
      <c r="M410" s="305"/>
      <c r="N410" s="306"/>
      <c r="O410" s="307"/>
      <c r="P410" s="307"/>
      <c r="Q410" s="307"/>
      <c r="R410" s="307"/>
      <c r="S410" s="307"/>
      <c r="T410" s="307"/>
      <c r="U410" s="307"/>
      <c r="V410" s="307"/>
      <c r="W410" s="307"/>
      <c r="X410" s="308"/>
      <c r="Y410" s="16"/>
      <c r="Z410" s="16"/>
      <c r="AA410" s="16"/>
      <c r="AB410" s="16"/>
      <c r="AC410" s="16"/>
      <c r="AD410" s="16"/>
      <c r="AE410" s="16"/>
      <c r="AT410" s="309" t="s">
        <v>196</v>
      </c>
      <c r="AU410" s="309" t="s">
        <v>84</v>
      </c>
      <c r="AV410" s="16" t="s">
        <v>120</v>
      </c>
      <c r="AW410" s="16" t="s">
        <v>5</v>
      </c>
      <c r="AX410" s="16" t="s">
        <v>75</v>
      </c>
      <c r="AY410" s="309" t="s">
        <v>182</v>
      </c>
    </row>
    <row r="411" s="14" customFormat="1">
      <c r="A411" s="14"/>
      <c r="B411" s="265"/>
      <c r="C411" s="266"/>
      <c r="D411" s="247" t="s">
        <v>196</v>
      </c>
      <c r="E411" s="267" t="s">
        <v>1</v>
      </c>
      <c r="F411" s="268" t="s">
        <v>850</v>
      </c>
      <c r="G411" s="266"/>
      <c r="H411" s="267" t="s">
        <v>1</v>
      </c>
      <c r="I411" s="269"/>
      <c r="J411" s="269"/>
      <c r="K411" s="266"/>
      <c r="L411" s="266"/>
      <c r="M411" s="270"/>
      <c r="N411" s="271"/>
      <c r="O411" s="272"/>
      <c r="P411" s="272"/>
      <c r="Q411" s="272"/>
      <c r="R411" s="272"/>
      <c r="S411" s="272"/>
      <c r="T411" s="272"/>
      <c r="U411" s="272"/>
      <c r="V411" s="272"/>
      <c r="W411" s="272"/>
      <c r="X411" s="273"/>
      <c r="Y411" s="14"/>
      <c r="Z411" s="14"/>
      <c r="AA411" s="14"/>
      <c r="AB411" s="14"/>
      <c r="AC411" s="14"/>
      <c r="AD411" s="14"/>
      <c r="AE411" s="14"/>
      <c r="AT411" s="274" t="s">
        <v>196</v>
      </c>
      <c r="AU411" s="274" t="s">
        <v>84</v>
      </c>
      <c r="AV411" s="14" t="s">
        <v>82</v>
      </c>
      <c r="AW411" s="14" t="s">
        <v>5</v>
      </c>
      <c r="AX411" s="14" t="s">
        <v>75</v>
      </c>
      <c r="AY411" s="274" t="s">
        <v>182</v>
      </c>
    </row>
    <row r="412" s="14" customFormat="1">
      <c r="A412" s="14"/>
      <c r="B412" s="265"/>
      <c r="C412" s="266"/>
      <c r="D412" s="247" t="s">
        <v>196</v>
      </c>
      <c r="E412" s="267" t="s">
        <v>1</v>
      </c>
      <c r="F412" s="268" t="s">
        <v>761</v>
      </c>
      <c r="G412" s="266"/>
      <c r="H412" s="267" t="s">
        <v>1</v>
      </c>
      <c r="I412" s="269"/>
      <c r="J412" s="269"/>
      <c r="K412" s="266"/>
      <c r="L412" s="266"/>
      <c r="M412" s="270"/>
      <c r="N412" s="271"/>
      <c r="O412" s="272"/>
      <c r="P412" s="272"/>
      <c r="Q412" s="272"/>
      <c r="R412" s="272"/>
      <c r="S412" s="272"/>
      <c r="T412" s="272"/>
      <c r="U412" s="272"/>
      <c r="V412" s="272"/>
      <c r="W412" s="272"/>
      <c r="X412" s="273"/>
      <c r="Y412" s="14"/>
      <c r="Z412" s="14"/>
      <c r="AA412" s="14"/>
      <c r="AB412" s="14"/>
      <c r="AC412" s="14"/>
      <c r="AD412" s="14"/>
      <c r="AE412" s="14"/>
      <c r="AT412" s="274" t="s">
        <v>196</v>
      </c>
      <c r="AU412" s="274" t="s">
        <v>84</v>
      </c>
      <c r="AV412" s="14" t="s">
        <v>82</v>
      </c>
      <c r="AW412" s="14" t="s">
        <v>5</v>
      </c>
      <c r="AX412" s="14" t="s">
        <v>75</v>
      </c>
      <c r="AY412" s="274" t="s">
        <v>182</v>
      </c>
    </row>
    <row r="413" s="13" customFormat="1">
      <c r="A413" s="13"/>
      <c r="B413" s="254"/>
      <c r="C413" s="255"/>
      <c r="D413" s="247" t="s">
        <v>196</v>
      </c>
      <c r="E413" s="256" t="s">
        <v>1</v>
      </c>
      <c r="F413" s="257" t="s">
        <v>887</v>
      </c>
      <c r="G413" s="255"/>
      <c r="H413" s="258">
        <v>4.1849999999999996</v>
      </c>
      <c r="I413" s="259"/>
      <c r="J413" s="259"/>
      <c r="K413" s="255"/>
      <c r="L413" s="255"/>
      <c r="M413" s="260"/>
      <c r="N413" s="261"/>
      <c r="O413" s="262"/>
      <c r="P413" s="262"/>
      <c r="Q413" s="262"/>
      <c r="R413" s="262"/>
      <c r="S413" s="262"/>
      <c r="T413" s="262"/>
      <c r="U413" s="262"/>
      <c r="V413" s="262"/>
      <c r="W413" s="262"/>
      <c r="X413" s="263"/>
      <c r="Y413" s="13"/>
      <c r="Z413" s="13"/>
      <c r="AA413" s="13"/>
      <c r="AB413" s="13"/>
      <c r="AC413" s="13"/>
      <c r="AD413" s="13"/>
      <c r="AE413" s="13"/>
      <c r="AT413" s="264" t="s">
        <v>196</v>
      </c>
      <c r="AU413" s="264" t="s">
        <v>84</v>
      </c>
      <c r="AV413" s="13" t="s">
        <v>84</v>
      </c>
      <c r="AW413" s="13" t="s">
        <v>5</v>
      </c>
      <c r="AX413" s="13" t="s">
        <v>75</v>
      </c>
      <c r="AY413" s="264" t="s">
        <v>182</v>
      </c>
    </row>
    <row r="414" s="14" customFormat="1">
      <c r="A414" s="14"/>
      <c r="B414" s="265"/>
      <c r="C414" s="266"/>
      <c r="D414" s="247" t="s">
        <v>196</v>
      </c>
      <c r="E414" s="267" t="s">
        <v>1</v>
      </c>
      <c r="F414" s="268" t="s">
        <v>765</v>
      </c>
      <c r="G414" s="266"/>
      <c r="H414" s="267" t="s">
        <v>1</v>
      </c>
      <c r="I414" s="269"/>
      <c r="J414" s="269"/>
      <c r="K414" s="266"/>
      <c r="L414" s="266"/>
      <c r="M414" s="270"/>
      <c r="N414" s="271"/>
      <c r="O414" s="272"/>
      <c r="P414" s="272"/>
      <c r="Q414" s="272"/>
      <c r="R414" s="272"/>
      <c r="S414" s="272"/>
      <c r="T414" s="272"/>
      <c r="U414" s="272"/>
      <c r="V414" s="272"/>
      <c r="W414" s="272"/>
      <c r="X414" s="273"/>
      <c r="Y414" s="14"/>
      <c r="Z414" s="14"/>
      <c r="AA414" s="14"/>
      <c r="AB414" s="14"/>
      <c r="AC414" s="14"/>
      <c r="AD414" s="14"/>
      <c r="AE414" s="14"/>
      <c r="AT414" s="274" t="s">
        <v>196</v>
      </c>
      <c r="AU414" s="274" t="s">
        <v>84</v>
      </c>
      <c r="AV414" s="14" t="s">
        <v>82</v>
      </c>
      <c r="AW414" s="14" t="s">
        <v>5</v>
      </c>
      <c r="AX414" s="14" t="s">
        <v>75</v>
      </c>
      <c r="AY414" s="274" t="s">
        <v>182</v>
      </c>
    </row>
    <row r="415" s="13" customFormat="1">
      <c r="A415" s="13"/>
      <c r="B415" s="254"/>
      <c r="C415" s="255"/>
      <c r="D415" s="247" t="s">
        <v>196</v>
      </c>
      <c r="E415" s="256" t="s">
        <v>1</v>
      </c>
      <c r="F415" s="257" t="s">
        <v>888</v>
      </c>
      <c r="G415" s="255"/>
      <c r="H415" s="258">
        <v>5.1600000000000001</v>
      </c>
      <c r="I415" s="259"/>
      <c r="J415" s="259"/>
      <c r="K415" s="255"/>
      <c r="L415" s="255"/>
      <c r="M415" s="260"/>
      <c r="N415" s="261"/>
      <c r="O415" s="262"/>
      <c r="P415" s="262"/>
      <c r="Q415" s="262"/>
      <c r="R415" s="262"/>
      <c r="S415" s="262"/>
      <c r="T415" s="262"/>
      <c r="U415" s="262"/>
      <c r="V415" s="262"/>
      <c r="W415" s="262"/>
      <c r="X415" s="263"/>
      <c r="Y415" s="13"/>
      <c r="Z415" s="13"/>
      <c r="AA415" s="13"/>
      <c r="AB415" s="13"/>
      <c r="AC415" s="13"/>
      <c r="AD415" s="13"/>
      <c r="AE415" s="13"/>
      <c r="AT415" s="264" t="s">
        <v>196</v>
      </c>
      <c r="AU415" s="264" t="s">
        <v>84</v>
      </c>
      <c r="AV415" s="13" t="s">
        <v>84</v>
      </c>
      <c r="AW415" s="13" t="s">
        <v>5</v>
      </c>
      <c r="AX415" s="13" t="s">
        <v>75</v>
      </c>
      <c r="AY415" s="264" t="s">
        <v>182</v>
      </c>
    </row>
    <row r="416" s="14" customFormat="1">
      <c r="A416" s="14"/>
      <c r="B416" s="265"/>
      <c r="C416" s="266"/>
      <c r="D416" s="247" t="s">
        <v>196</v>
      </c>
      <c r="E416" s="267" t="s">
        <v>1</v>
      </c>
      <c r="F416" s="268" t="s">
        <v>754</v>
      </c>
      <c r="G416" s="266"/>
      <c r="H416" s="267" t="s">
        <v>1</v>
      </c>
      <c r="I416" s="269"/>
      <c r="J416" s="269"/>
      <c r="K416" s="266"/>
      <c r="L416" s="266"/>
      <c r="M416" s="270"/>
      <c r="N416" s="271"/>
      <c r="O416" s="272"/>
      <c r="P416" s="272"/>
      <c r="Q416" s="272"/>
      <c r="R416" s="272"/>
      <c r="S416" s="272"/>
      <c r="T416" s="272"/>
      <c r="U416" s="272"/>
      <c r="V416" s="272"/>
      <c r="W416" s="272"/>
      <c r="X416" s="273"/>
      <c r="Y416" s="14"/>
      <c r="Z416" s="14"/>
      <c r="AA416" s="14"/>
      <c r="AB416" s="14"/>
      <c r="AC416" s="14"/>
      <c r="AD416" s="14"/>
      <c r="AE416" s="14"/>
      <c r="AT416" s="274" t="s">
        <v>196</v>
      </c>
      <c r="AU416" s="274" t="s">
        <v>84</v>
      </c>
      <c r="AV416" s="14" t="s">
        <v>82</v>
      </c>
      <c r="AW416" s="14" t="s">
        <v>5</v>
      </c>
      <c r="AX416" s="14" t="s">
        <v>75</v>
      </c>
      <c r="AY416" s="274" t="s">
        <v>182</v>
      </c>
    </row>
    <row r="417" s="13" customFormat="1">
      <c r="A417" s="13"/>
      <c r="B417" s="254"/>
      <c r="C417" s="255"/>
      <c r="D417" s="247" t="s">
        <v>196</v>
      </c>
      <c r="E417" s="256" t="s">
        <v>1</v>
      </c>
      <c r="F417" s="257" t="s">
        <v>889</v>
      </c>
      <c r="G417" s="255"/>
      <c r="H417" s="258">
        <v>2.1000000000000001</v>
      </c>
      <c r="I417" s="259"/>
      <c r="J417" s="259"/>
      <c r="K417" s="255"/>
      <c r="L417" s="255"/>
      <c r="M417" s="260"/>
      <c r="N417" s="261"/>
      <c r="O417" s="262"/>
      <c r="P417" s="262"/>
      <c r="Q417" s="262"/>
      <c r="R417" s="262"/>
      <c r="S417" s="262"/>
      <c r="T417" s="262"/>
      <c r="U417" s="262"/>
      <c r="V417" s="262"/>
      <c r="W417" s="262"/>
      <c r="X417" s="263"/>
      <c r="Y417" s="13"/>
      <c r="Z417" s="13"/>
      <c r="AA417" s="13"/>
      <c r="AB417" s="13"/>
      <c r="AC417" s="13"/>
      <c r="AD417" s="13"/>
      <c r="AE417" s="13"/>
      <c r="AT417" s="264" t="s">
        <v>196</v>
      </c>
      <c r="AU417" s="264" t="s">
        <v>84</v>
      </c>
      <c r="AV417" s="13" t="s">
        <v>84</v>
      </c>
      <c r="AW417" s="13" t="s">
        <v>5</v>
      </c>
      <c r="AX417" s="13" t="s">
        <v>75</v>
      </c>
      <c r="AY417" s="264" t="s">
        <v>182</v>
      </c>
    </row>
    <row r="418" s="13" customFormat="1">
      <c r="A418" s="13"/>
      <c r="B418" s="254"/>
      <c r="C418" s="255"/>
      <c r="D418" s="247" t="s">
        <v>196</v>
      </c>
      <c r="E418" s="256" t="s">
        <v>1</v>
      </c>
      <c r="F418" s="257" t="s">
        <v>890</v>
      </c>
      <c r="G418" s="255"/>
      <c r="H418" s="258">
        <v>5.7300000000000004</v>
      </c>
      <c r="I418" s="259"/>
      <c r="J418" s="259"/>
      <c r="K418" s="255"/>
      <c r="L418" s="255"/>
      <c r="M418" s="260"/>
      <c r="N418" s="261"/>
      <c r="O418" s="262"/>
      <c r="P418" s="262"/>
      <c r="Q418" s="262"/>
      <c r="R418" s="262"/>
      <c r="S418" s="262"/>
      <c r="T418" s="262"/>
      <c r="U418" s="262"/>
      <c r="V418" s="262"/>
      <c r="W418" s="262"/>
      <c r="X418" s="263"/>
      <c r="Y418" s="13"/>
      <c r="Z418" s="13"/>
      <c r="AA418" s="13"/>
      <c r="AB418" s="13"/>
      <c r="AC418" s="13"/>
      <c r="AD418" s="13"/>
      <c r="AE418" s="13"/>
      <c r="AT418" s="264" t="s">
        <v>196</v>
      </c>
      <c r="AU418" s="264" t="s">
        <v>84</v>
      </c>
      <c r="AV418" s="13" t="s">
        <v>84</v>
      </c>
      <c r="AW418" s="13" t="s">
        <v>5</v>
      </c>
      <c r="AX418" s="13" t="s">
        <v>75</v>
      </c>
      <c r="AY418" s="264" t="s">
        <v>182</v>
      </c>
    </row>
    <row r="419" s="13" customFormat="1">
      <c r="A419" s="13"/>
      <c r="B419" s="254"/>
      <c r="C419" s="255"/>
      <c r="D419" s="247" t="s">
        <v>196</v>
      </c>
      <c r="E419" s="256" t="s">
        <v>1</v>
      </c>
      <c r="F419" s="257" t="s">
        <v>891</v>
      </c>
      <c r="G419" s="255"/>
      <c r="H419" s="258">
        <v>3.855</v>
      </c>
      <c r="I419" s="259"/>
      <c r="J419" s="259"/>
      <c r="K419" s="255"/>
      <c r="L419" s="255"/>
      <c r="M419" s="260"/>
      <c r="N419" s="261"/>
      <c r="O419" s="262"/>
      <c r="P419" s="262"/>
      <c r="Q419" s="262"/>
      <c r="R419" s="262"/>
      <c r="S419" s="262"/>
      <c r="T419" s="262"/>
      <c r="U419" s="262"/>
      <c r="V419" s="262"/>
      <c r="W419" s="262"/>
      <c r="X419" s="263"/>
      <c r="Y419" s="13"/>
      <c r="Z419" s="13"/>
      <c r="AA419" s="13"/>
      <c r="AB419" s="13"/>
      <c r="AC419" s="13"/>
      <c r="AD419" s="13"/>
      <c r="AE419" s="13"/>
      <c r="AT419" s="264" t="s">
        <v>196</v>
      </c>
      <c r="AU419" s="264" t="s">
        <v>84</v>
      </c>
      <c r="AV419" s="13" t="s">
        <v>84</v>
      </c>
      <c r="AW419" s="13" t="s">
        <v>5</v>
      </c>
      <c r="AX419" s="13" t="s">
        <v>75</v>
      </c>
      <c r="AY419" s="264" t="s">
        <v>182</v>
      </c>
    </row>
    <row r="420" s="16" customFormat="1">
      <c r="A420" s="16"/>
      <c r="B420" s="299"/>
      <c r="C420" s="300"/>
      <c r="D420" s="247" t="s">
        <v>196</v>
      </c>
      <c r="E420" s="301" t="s">
        <v>1</v>
      </c>
      <c r="F420" s="302" t="s">
        <v>735</v>
      </c>
      <c r="G420" s="300"/>
      <c r="H420" s="303">
        <v>21.030000000000001</v>
      </c>
      <c r="I420" s="304"/>
      <c r="J420" s="304"/>
      <c r="K420" s="300"/>
      <c r="L420" s="300"/>
      <c r="M420" s="305"/>
      <c r="N420" s="306"/>
      <c r="O420" s="307"/>
      <c r="P420" s="307"/>
      <c r="Q420" s="307"/>
      <c r="R420" s="307"/>
      <c r="S420" s="307"/>
      <c r="T420" s="307"/>
      <c r="U420" s="307"/>
      <c r="V420" s="307"/>
      <c r="W420" s="307"/>
      <c r="X420" s="308"/>
      <c r="Y420" s="16"/>
      <c r="Z420" s="16"/>
      <c r="AA420" s="16"/>
      <c r="AB420" s="16"/>
      <c r="AC420" s="16"/>
      <c r="AD420" s="16"/>
      <c r="AE420" s="16"/>
      <c r="AT420" s="309" t="s">
        <v>196</v>
      </c>
      <c r="AU420" s="309" t="s">
        <v>84</v>
      </c>
      <c r="AV420" s="16" t="s">
        <v>120</v>
      </c>
      <c r="AW420" s="16" t="s">
        <v>5</v>
      </c>
      <c r="AX420" s="16" t="s">
        <v>75</v>
      </c>
      <c r="AY420" s="309" t="s">
        <v>182</v>
      </c>
    </row>
    <row r="421" s="15" customFormat="1">
      <c r="A421" s="15"/>
      <c r="B421" s="275"/>
      <c r="C421" s="276"/>
      <c r="D421" s="247" t="s">
        <v>196</v>
      </c>
      <c r="E421" s="277" t="s">
        <v>1</v>
      </c>
      <c r="F421" s="278" t="s">
        <v>208</v>
      </c>
      <c r="G421" s="276"/>
      <c r="H421" s="279">
        <v>57.119999999999997</v>
      </c>
      <c r="I421" s="280"/>
      <c r="J421" s="280"/>
      <c r="K421" s="276"/>
      <c r="L421" s="276"/>
      <c r="M421" s="281"/>
      <c r="N421" s="282"/>
      <c r="O421" s="283"/>
      <c r="P421" s="283"/>
      <c r="Q421" s="283"/>
      <c r="R421" s="283"/>
      <c r="S421" s="283"/>
      <c r="T421" s="283"/>
      <c r="U421" s="283"/>
      <c r="V421" s="283"/>
      <c r="W421" s="283"/>
      <c r="X421" s="284"/>
      <c r="Y421" s="15"/>
      <c r="Z421" s="15"/>
      <c r="AA421" s="15"/>
      <c r="AB421" s="15"/>
      <c r="AC421" s="15"/>
      <c r="AD421" s="15"/>
      <c r="AE421" s="15"/>
      <c r="AT421" s="285" t="s">
        <v>196</v>
      </c>
      <c r="AU421" s="285" t="s">
        <v>84</v>
      </c>
      <c r="AV421" s="15" t="s">
        <v>190</v>
      </c>
      <c r="AW421" s="15" t="s">
        <v>5</v>
      </c>
      <c r="AX421" s="15" t="s">
        <v>82</v>
      </c>
      <c r="AY421" s="285" t="s">
        <v>182</v>
      </c>
    </row>
    <row r="422" s="2" customFormat="1" ht="66.75" customHeight="1">
      <c r="A422" s="39"/>
      <c r="B422" s="40"/>
      <c r="C422" s="233" t="s">
        <v>361</v>
      </c>
      <c r="D422" s="233" t="s">
        <v>185</v>
      </c>
      <c r="E422" s="234" t="s">
        <v>892</v>
      </c>
      <c r="F422" s="235" t="s">
        <v>893</v>
      </c>
      <c r="G422" s="236" t="s">
        <v>416</v>
      </c>
      <c r="H422" s="237">
        <v>0.94999999999999996</v>
      </c>
      <c r="I422" s="238"/>
      <c r="J422" s="238"/>
      <c r="K422" s="239">
        <f>ROUND(P422*H422,2)</f>
        <v>0</v>
      </c>
      <c r="L422" s="235" t="s">
        <v>1</v>
      </c>
      <c r="M422" s="45"/>
      <c r="N422" s="240" t="s">
        <v>1</v>
      </c>
      <c r="O422" s="241" t="s">
        <v>38</v>
      </c>
      <c r="P422" s="242">
        <f>I422+J422</f>
        <v>0</v>
      </c>
      <c r="Q422" s="242">
        <f>ROUND(I422*H422,2)</f>
        <v>0</v>
      </c>
      <c r="R422" s="242">
        <f>ROUND(J422*H422,2)</f>
        <v>0</v>
      </c>
      <c r="S422" s="92"/>
      <c r="T422" s="243">
        <f>S422*H422</f>
        <v>0</v>
      </c>
      <c r="U422" s="243">
        <v>0</v>
      </c>
      <c r="V422" s="243">
        <f>U422*H422</f>
        <v>0</v>
      </c>
      <c r="W422" s="243">
        <v>0</v>
      </c>
      <c r="X422" s="244">
        <f>W422*H422</f>
        <v>0</v>
      </c>
      <c r="Y422" s="39"/>
      <c r="Z422" s="39"/>
      <c r="AA422" s="39"/>
      <c r="AB422" s="39"/>
      <c r="AC422" s="39"/>
      <c r="AD422" s="39"/>
      <c r="AE422" s="39"/>
      <c r="AR422" s="245" t="s">
        <v>190</v>
      </c>
      <c r="AT422" s="245" t="s">
        <v>185</v>
      </c>
      <c r="AU422" s="245" t="s">
        <v>84</v>
      </c>
      <c r="AY422" s="18" t="s">
        <v>182</v>
      </c>
      <c r="BE422" s="246">
        <f>IF(O422="základní",K422,0)</f>
        <v>0</v>
      </c>
      <c r="BF422" s="246">
        <f>IF(O422="snížená",K422,0)</f>
        <v>0</v>
      </c>
      <c r="BG422" s="246">
        <f>IF(O422="zákl. přenesená",K422,0)</f>
        <v>0</v>
      </c>
      <c r="BH422" s="246">
        <f>IF(O422="sníž. přenesená",K422,0)</f>
        <v>0</v>
      </c>
      <c r="BI422" s="246">
        <f>IF(O422="nulová",K422,0)</f>
        <v>0</v>
      </c>
      <c r="BJ422" s="18" t="s">
        <v>82</v>
      </c>
      <c r="BK422" s="246">
        <f>ROUND(P422*H422,2)</f>
        <v>0</v>
      </c>
      <c r="BL422" s="18" t="s">
        <v>190</v>
      </c>
      <c r="BM422" s="245" t="s">
        <v>535</v>
      </c>
    </row>
    <row r="423" s="2" customFormat="1">
      <c r="A423" s="39"/>
      <c r="B423" s="40"/>
      <c r="C423" s="41"/>
      <c r="D423" s="247" t="s">
        <v>192</v>
      </c>
      <c r="E423" s="41"/>
      <c r="F423" s="248" t="s">
        <v>894</v>
      </c>
      <c r="G423" s="41"/>
      <c r="H423" s="41"/>
      <c r="I423" s="249"/>
      <c r="J423" s="249"/>
      <c r="K423" s="41"/>
      <c r="L423" s="41"/>
      <c r="M423" s="45"/>
      <c r="N423" s="250"/>
      <c r="O423" s="251"/>
      <c r="P423" s="92"/>
      <c r="Q423" s="92"/>
      <c r="R423" s="92"/>
      <c r="S423" s="92"/>
      <c r="T423" s="92"/>
      <c r="U423" s="92"/>
      <c r="V423" s="92"/>
      <c r="W423" s="92"/>
      <c r="X423" s="93"/>
      <c r="Y423" s="39"/>
      <c r="Z423" s="39"/>
      <c r="AA423" s="39"/>
      <c r="AB423" s="39"/>
      <c r="AC423" s="39"/>
      <c r="AD423" s="39"/>
      <c r="AE423" s="39"/>
      <c r="AT423" s="18" t="s">
        <v>192</v>
      </c>
      <c r="AU423" s="18" t="s">
        <v>84</v>
      </c>
    </row>
    <row r="424" s="14" customFormat="1">
      <c r="A424" s="14"/>
      <c r="B424" s="265"/>
      <c r="C424" s="266"/>
      <c r="D424" s="247" t="s">
        <v>196</v>
      </c>
      <c r="E424" s="267" t="s">
        <v>1</v>
      </c>
      <c r="F424" s="268" t="s">
        <v>823</v>
      </c>
      <c r="G424" s="266"/>
      <c r="H424" s="267" t="s">
        <v>1</v>
      </c>
      <c r="I424" s="269"/>
      <c r="J424" s="269"/>
      <c r="K424" s="266"/>
      <c r="L424" s="266"/>
      <c r="M424" s="270"/>
      <c r="N424" s="271"/>
      <c r="O424" s="272"/>
      <c r="P424" s="272"/>
      <c r="Q424" s="272"/>
      <c r="R424" s="272"/>
      <c r="S424" s="272"/>
      <c r="T424" s="272"/>
      <c r="U424" s="272"/>
      <c r="V424" s="272"/>
      <c r="W424" s="272"/>
      <c r="X424" s="273"/>
      <c r="Y424" s="14"/>
      <c r="Z424" s="14"/>
      <c r="AA424" s="14"/>
      <c r="AB424" s="14"/>
      <c r="AC424" s="14"/>
      <c r="AD424" s="14"/>
      <c r="AE424" s="14"/>
      <c r="AT424" s="274" t="s">
        <v>196</v>
      </c>
      <c r="AU424" s="274" t="s">
        <v>84</v>
      </c>
      <c r="AV424" s="14" t="s">
        <v>82</v>
      </c>
      <c r="AW424" s="14" t="s">
        <v>5</v>
      </c>
      <c r="AX424" s="14" t="s">
        <v>75</v>
      </c>
      <c r="AY424" s="274" t="s">
        <v>182</v>
      </c>
    </row>
    <row r="425" s="14" customFormat="1">
      <c r="A425" s="14"/>
      <c r="B425" s="265"/>
      <c r="C425" s="266"/>
      <c r="D425" s="247" t="s">
        <v>196</v>
      </c>
      <c r="E425" s="267" t="s">
        <v>1</v>
      </c>
      <c r="F425" s="268" t="s">
        <v>895</v>
      </c>
      <c r="G425" s="266"/>
      <c r="H425" s="267" t="s">
        <v>1</v>
      </c>
      <c r="I425" s="269"/>
      <c r="J425" s="269"/>
      <c r="K425" s="266"/>
      <c r="L425" s="266"/>
      <c r="M425" s="270"/>
      <c r="N425" s="271"/>
      <c r="O425" s="272"/>
      <c r="P425" s="272"/>
      <c r="Q425" s="272"/>
      <c r="R425" s="272"/>
      <c r="S425" s="272"/>
      <c r="T425" s="272"/>
      <c r="U425" s="272"/>
      <c r="V425" s="272"/>
      <c r="W425" s="272"/>
      <c r="X425" s="273"/>
      <c r="Y425" s="14"/>
      <c r="Z425" s="14"/>
      <c r="AA425" s="14"/>
      <c r="AB425" s="14"/>
      <c r="AC425" s="14"/>
      <c r="AD425" s="14"/>
      <c r="AE425" s="14"/>
      <c r="AT425" s="274" t="s">
        <v>196</v>
      </c>
      <c r="AU425" s="274" t="s">
        <v>84</v>
      </c>
      <c r="AV425" s="14" t="s">
        <v>82</v>
      </c>
      <c r="AW425" s="14" t="s">
        <v>5</v>
      </c>
      <c r="AX425" s="14" t="s">
        <v>75</v>
      </c>
      <c r="AY425" s="274" t="s">
        <v>182</v>
      </c>
    </row>
    <row r="426" s="13" customFormat="1">
      <c r="A426" s="13"/>
      <c r="B426" s="254"/>
      <c r="C426" s="255"/>
      <c r="D426" s="247" t="s">
        <v>196</v>
      </c>
      <c r="E426" s="256" t="s">
        <v>1</v>
      </c>
      <c r="F426" s="257" t="s">
        <v>896</v>
      </c>
      <c r="G426" s="255"/>
      <c r="H426" s="258">
        <v>0.94999999999999996</v>
      </c>
      <c r="I426" s="259"/>
      <c r="J426" s="259"/>
      <c r="K426" s="255"/>
      <c r="L426" s="255"/>
      <c r="M426" s="260"/>
      <c r="N426" s="261"/>
      <c r="O426" s="262"/>
      <c r="P426" s="262"/>
      <c r="Q426" s="262"/>
      <c r="R426" s="262"/>
      <c r="S426" s="262"/>
      <c r="T426" s="262"/>
      <c r="U426" s="262"/>
      <c r="V426" s="262"/>
      <c r="W426" s="262"/>
      <c r="X426" s="263"/>
      <c r="Y426" s="13"/>
      <c r="Z426" s="13"/>
      <c r="AA426" s="13"/>
      <c r="AB426" s="13"/>
      <c r="AC426" s="13"/>
      <c r="AD426" s="13"/>
      <c r="AE426" s="13"/>
      <c r="AT426" s="264" t="s">
        <v>196</v>
      </c>
      <c r="AU426" s="264" t="s">
        <v>84</v>
      </c>
      <c r="AV426" s="13" t="s">
        <v>84</v>
      </c>
      <c r="AW426" s="13" t="s">
        <v>5</v>
      </c>
      <c r="AX426" s="13" t="s">
        <v>75</v>
      </c>
      <c r="AY426" s="264" t="s">
        <v>182</v>
      </c>
    </row>
    <row r="427" s="15" customFormat="1">
      <c r="A427" s="15"/>
      <c r="B427" s="275"/>
      <c r="C427" s="276"/>
      <c r="D427" s="247" t="s">
        <v>196</v>
      </c>
      <c r="E427" s="277" t="s">
        <v>1</v>
      </c>
      <c r="F427" s="278" t="s">
        <v>208</v>
      </c>
      <c r="G427" s="276"/>
      <c r="H427" s="279">
        <v>0.94999999999999996</v>
      </c>
      <c r="I427" s="280"/>
      <c r="J427" s="280"/>
      <c r="K427" s="276"/>
      <c r="L427" s="276"/>
      <c r="M427" s="281"/>
      <c r="N427" s="282"/>
      <c r="O427" s="283"/>
      <c r="P427" s="283"/>
      <c r="Q427" s="283"/>
      <c r="R427" s="283"/>
      <c r="S427" s="283"/>
      <c r="T427" s="283"/>
      <c r="U427" s="283"/>
      <c r="V427" s="283"/>
      <c r="W427" s="283"/>
      <c r="X427" s="284"/>
      <c r="Y427" s="15"/>
      <c r="Z427" s="15"/>
      <c r="AA427" s="15"/>
      <c r="AB427" s="15"/>
      <c r="AC427" s="15"/>
      <c r="AD427" s="15"/>
      <c r="AE427" s="15"/>
      <c r="AT427" s="285" t="s">
        <v>196</v>
      </c>
      <c r="AU427" s="285" t="s">
        <v>84</v>
      </c>
      <c r="AV427" s="15" t="s">
        <v>190</v>
      </c>
      <c r="AW427" s="15" t="s">
        <v>5</v>
      </c>
      <c r="AX427" s="15" t="s">
        <v>82</v>
      </c>
      <c r="AY427" s="285" t="s">
        <v>182</v>
      </c>
    </row>
    <row r="428" s="2" customFormat="1" ht="24.15" customHeight="1">
      <c r="A428" s="39"/>
      <c r="B428" s="40"/>
      <c r="C428" s="233" t="s">
        <v>368</v>
      </c>
      <c r="D428" s="233" t="s">
        <v>185</v>
      </c>
      <c r="E428" s="234" t="s">
        <v>897</v>
      </c>
      <c r="F428" s="235" t="s">
        <v>898</v>
      </c>
      <c r="G428" s="236" t="s">
        <v>222</v>
      </c>
      <c r="H428" s="237">
        <v>9</v>
      </c>
      <c r="I428" s="238"/>
      <c r="J428" s="238"/>
      <c r="K428" s="239">
        <f>ROUND(P428*H428,2)</f>
        <v>0</v>
      </c>
      <c r="L428" s="235" t="s">
        <v>1</v>
      </c>
      <c r="M428" s="45"/>
      <c r="N428" s="240" t="s">
        <v>1</v>
      </c>
      <c r="O428" s="241" t="s">
        <v>38</v>
      </c>
      <c r="P428" s="242">
        <f>I428+J428</f>
        <v>0</v>
      </c>
      <c r="Q428" s="242">
        <f>ROUND(I428*H428,2)</f>
        <v>0</v>
      </c>
      <c r="R428" s="242">
        <f>ROUND(J428*H428,2)</f>
        <v>0</v>
      </c>
      <c r="S428" s="92"/>
      <c r="T428" s="243">
        <f>S428*H428</f>
        <v>0</v>
      </c>
      <c r="U428" s="243">
        <v>0</v>
      </c>
      <c r="V428" s="243">
        <f>U428*H428</f>
        <v>0</v>
      </c>
      <c r="W428" s="243">
        <v>0</v>
      </c>
      <c r="X428" s="244">
        <f>W428*H428</f>
        <v>0</v>
      </c>
      <c r="Y428" s="39"/>
      <c r="Z428" s="39"/>
      <c r="AA428" s="39"/>
      <c r="AB428" s="39"/>
      <c r="AC428" s="39"/>
      <c r="AD428" s="39"/>
      <c r="AE428" s="39"/>
      <c r="AR428" s="245" t="s">
        <v>190</v>
      </c>
      <c r="AT428" s="245" t="s">
        <v>185</v>
      </c>
      <c r="AU428" s="245" t="s">
        <v>84</v>
      </c>
      <c r="AY428" s="18" t="s">
        <v>182</v>
      </c>
      <c r="BE428" s="246">
        <f>IF(O428="základní",K428,0)</f>
        <v>0</v>
      </c>
      <c r="BF428" s="246">
        <f>IF(O428="snížená",K428,0)</f>
        <v>0</v>
      </c>
      <c r="BG428" s="246">
        <f>IF(O428="zákl. přenesená",K428,0)</f>
        <v>0</v>
      </c>
      <c r="BH428" s="246">
        <f>IF(O428="sníž. přenesená",K428,0)</f>
        <v>0</v>
      </c>
      <c r="BI428" s="246">
        <f>IF(O428="nulová",K428,0)</f>
        <v>0</v>
      </c>
      <c r="BJ428" s="18" t="s">
        <v>82</v>
      </c>
      <c r="BK428" s="246">
        <f>ROUND(P428*H428,2)</f>
        <v>0</v>
      </c>
      <c r="BL428" s="18" t="s">
        <v>190</v>
      </c>
      <c r="BM428" s="245" t="s">
        <v>554</v>
      </c>
    </row>
    <row r="429" s="2" customFormat="1">
      <c r="A429" s="39"/>
      <c r="B429" s="40"/>
      <c r="C429" s="41"/>
      <c r="D429" s="247" t="s">
        <v>192</v>
      </c>
      <c r="E429" s="41"/>
      <c r="F429" s="248" t="s">
        <v>898</v>
      </c>
      <c r="G429" s="41"/>
      <c r="H429" s="41"/>
      <c r="I429" s="249"/>
      <c r="J429" s="249"/>
      <c r="K429" s="41"/>
      <c r="L429" s="41"/>
      <c r="M429" s="45"/>
      <c r="N429" s="250"/>
      <c r="O429" s="251"/>
      <c r="P429" s="92"/>
      <c r="Q429" s="92"/>
      <c r="R429" s="92"/>
      <c r="S429" s="92"/>
      <c r="T429" s="92"/>
      <c r="U429" s="92"/>
      <c r="V429" s="92"/>
      <c r="W429" s="92"/>
      <c r="X429" s="93"/>
      <c r="Y429" s="39"/>
      <c r="Z429" s="39"/>
      <c r="AA429" s="39"/>
      <c r="AB429" s="39"/>
      <c r="AC429" s="39"/>
      <c r="AD429" s="39"/>
      <c r="AE429" s="39"/>
      <c r="AT429" s="18" t="s">
        <v>192</v>
      </c>
      <c r="AU429" s="18" t="s">
        <v>84</v>
      </c>
    </row>
    <row r="430" s="2" customFormat="1" ht="24.15" customHeight="1">
      <c r="A430" s="39"/>
      <c r="B430" s="40"/>
      <c r="C430" s="233" t="s">
        <v>374</v>
      </c>
      <c r="D430" s="233" t="s">
        <v>185</v>
      </c>
      <c r="E430" s="234" t="s">
        <v>899</v>
      </c>
      <c r="F430" s="235" t="s">
        <v>900</v>
      </c>
      <c r="G430" s="236" t="s">
        <v>416</v>
      </c>
      <c r="H430" s="237">
        <v>66.400000000000006</v>
      </c>
      <c r="I430" s="238"/>
      <c r="J430" s="238"/>
      <c r="K430" s="239">
        <f>ROUND(P430*H430,2)</f>
        <v>0</v>
      </c>
      <c r="L430" s="235" t="s">
        <v>1</v>
      </c>
      <c r="M430" s="45"/>
      <c r="N430" s="240" t="s">
        <v>1</v>
      </c>
      <c r="O430" s="241" t="s">
        <v>38</v>
      </c>
      <c r="P430" s="242">
        <f>I430+J430</f>
        <v>0</v>
      </c>
      <c r="Q430" s="242">
        <f>ROUND(I430*H430,2)</f>
        <v>0</v>
      </c>
      <c r="R430" s="242">
        <f>ROUND(J430*H430,2)</f>
        <v>0</v>
      </c>
      <c r="S430" s="92"/>
      <c r="T430" s="243">
        <f>S430*H430</f>
        <v>0</v>
      </c>
      <c r="U430" s="243">
        <v>0</v>
      </c>
      <c r="V430" s="243">
        <f>U430*H430</f>
        <v>0</v>
      </c>
      <c r="W430" s="243">
        <v>0</v>
      </c>
      <c r="X430" s="244">
        <f>W430*H430</f>
        <v>0</v>
      </c>
      <c r="Y430" s="39"/>
      <c r="Z430" s="39"/>
      <c r="AA430" s="39"/>
      <c r="AB430" s="39"/>
      <c r="AC430" s="39"/>
      <c r="AD430" s="39"/>
      <c r="AE430" s="39"/>
      <c r="AR430" s="245" t="s">
        <v>190</v>
      </c>
      <c r="AT430" s="245" t="s">
        <v>185</v>
      </c>
      <c r="AU430" s="245" t="s">
        <v>84</v>
      </c>
      <c r="AY430" s="18" t="s">
        <v>182</v>
      </c>
      <c r="BE430" s="246">
        <f>IF(O430="základní",K430,0)</f>
        <v>0</v>
      </c>
      <c r="BF430" s="246">
        <f>IF(O430="snížená",K430,0)</f>
        <v>0</v>
      </c>
      <c r="BG430" s="246">
        <f>IF(O430="zákl. přenesená",K430,0)</f>
        <v>0</v>
      </c>
      <c r="BH430" s="246">
        <f>IF(O430="sníž. přenesená",K430,0)</f>
        <v>0</v>
      </c>
      <c r="BI430" s="246">
        <f>IF(O430="nulová",K430,0)</f>
        <v>0</v>
      </c>
      <c r="BJ430" s="18" t="s">
        <v>82</v>
      </c>
      <c r="BK430" s="246">
        <f>ROUND(P430*H430,2)</f>
        <v>0</v>
      </c>
      <c r="BL430" s="18" t="s">
        <v>190</v>
      </c>
      <c r="BM430" s="245" t="s">
        <v>569</v>
      </c>
    </row>
    <row r="431" s="2" customFormat="1">
      <c r="A431" s="39"/>
      <c r="B431" s="40"/>
      <c r="C431" s="41"/>
      <c r="D431" s="247" t="s">
        <v>192</v>
      </c>
      <c r="E431" s="41"/>
      <c r="F431" s="248" t="s">
        <v>900</v>
      </c>
      <c r="G431" s="41"/>
      <c r="H431" s="41"/>
      <c r="I431" s="249"/>
      <c r="J431" s="249"/>
      <c r="K431" s="41"/>
      <c r="L431" s="41"/>
      <c r="M431" s="45"/>
      <c r="N431" s="250"/>
      <c r="O431" s="251"/>
      <c r="P431" s="92"/>
      <c r="Q431" s="92"/>
      <c r="R431" s="92"/>
      <c r="S431" s="92"/>
      <c r="T431" s="92"/>
      <c r="U431" s="92"/>
      <c r="V431" s="92"/>
      <c r="W431" s="92"/>
      <c r="X431" s="93"/>
      <c r="Y431" s="39"/>
      <c r="Z431" s="39"/>
      <c r="AA431" s="39"/>
      <c r="AB431" s="39"/>
      <c r="AC431" s="39"/>
      <c r="AD431" s="39"/>
      <c r="AE431" s="39"/>
      <c r="AT431" s="18" t="s">
        <v>192</v>
      </c>
      <c r="AU431" s="18" t="s">
        <v>84</v>
      </c>
    </row>
    <row r="432" s="13" customFormat="1">
      <c r="A432" s="13"/>
      <c r="B432" s="254"/>
      <c r="C432" s="255"/>
      <c r="D432" s="247" t="s">
        <v>196</v>
      </c>
      <c r="E432" s="256" t="s">
        <v>1</v>
      </c>
      <c r="F432" s="257" t="s">
        <v>901</v>
      </c>
      <c r="G432" s="255"/>
      <c r="H432" s="258">
        <v>66.400000000000006</v>
      </c>
      <c r="I432" s="259"/>
      <c r="J432" s="259"/>
      <c r="K432" s="255"/>
      <c r="L432" s="255"/>
      <c r="M432" s="260"/>
      <c r="N432" s="261"/>
      <c r="O432" s="262"/>
      <c r="P432" s="262"/>
      <c r="Q432" s="262"/>
      <c r="R432" s="262"/>
      <c r="S432" s="262"/>
      <c r="T432" s="262"/>
      <c r="U432" s="262"/>
      <c r="V432" s="262"/>
      <c r="W432" s="262"/>
      <c r="X432" s="263"/>
      <c r="Y432" s="13"/>
      <c r="Z432" s="13"/>
      <c r="AA432" s="13"/>
      <c r="AB432" s="13"/>
      <c r="AC432" s="13"/>
      <c r="AD432" s="13"/>
      <c r="AE432" s="13"/>
      <c r="AT432" s="264" t="s">
        <v>196</v>
      </c>
      <c r="AU432" s="264" t="s">
        <v>84</v>
      </c>
      <c r="AV432" s="13" t="s">
        <v>84</v>
      </c>
      <c r="AW432" s="13" t="s">
        <v>5</v>
      </c>
      <c r="AX432" s="13" t="s">
        <v>75</v>
      </c>
      <c r="AY432" s="264" t="s">
        <v>182</v>
      </c>
    </row>
    <row r="433" s="15" customFormat="1">
      <c r="A433" s="15"/>
      <c r="B433" s="275"/>
      <c r="C433" s="276"/>
      <c r="D433" s="247" t="s">
        <v>196</v>
      </c>
      <c r="E433" s="277" t="s">
        <v>1</v>
      </c>
      <c r="F433" s="278" t="s">
        <v>208</v>
      </c>
      <c r="G433" s="276"/>
      <c r="H433" s="279">
        <v>66.400000000000006</v>
      </c>
      <c r="I433" s="280"/>
      <c r="J433" s="280"/>
      <c r="K433" s="276"/>
      <c r="L433" s="276"/>
      <c r="M433" s="281"/>
      <c r="N433" s="282"/>
      <c r="O433" s="283"/>
      <c r="P433" s="283"/>
      <c r="Q433" s="283"/>
      <c r="R433" s="283"/>
      <c r="S433" s="283"/>
      <c r="T433" s="283"/>
      <c r="U433" s="283"/>
      <c r="V433" s="283"/>
      <c r="W433" s="283"/>
      <c r="X433" s="284"/>
      <c r="Y433" s="15"/>
      <c r="Z433" s="15"/>
      <c r="AA433" s="15"/>
      <c r="AB433" s="15"/>
      <c r="AC433" s="15"/>
      <c r="AD433" s="15"/>
      <c r="AE433" s="15"/>
      <c r="AT433" s="285" t="s">
        <v>196</v>
      </c>
      <c r="AU433" s="285" t="s">
        <v>84</v>
      </c>
      <c r="AV433" s="15" t="s">
        <v>190</v>
      </c>
      <c r="AW433" s="15" t="s">
        <v>5</v>
      </c>
      <c r="AX433" s="15" t="s">
        <v>82</v>
      </c>
      <c r="AY433" s="285" t="s">
        <v>182</v>
      </c>
    </row>
    <row r="434" s="2" customFormat="1" ht="24.15" customHeight="1">
      <c r="A434" s="39"/>
      <c r="B434" s="40"/>
      <c r="C434" s="233" t="s">
        <v>380</v>
      </c>
      <c r="D434" s="233" t="s">
        <v>185</v>
      </c>
      <c r="E434" s="234" t="s">
        <v>902</v>
      </c>
      <c r="F434" s="235" t="s">
        <v>903</v>
      </c>
      <c r="G434" s="236" t="s">
        <v>222</v>
      </c>
      <c r="H434" s="237">
        <v>3</v>
      </c>
      <c r="I434" s="238"/>
      <c r="J434" s="238"/>
      <c r="K434" s="239">
        <f>ROUND(P434*H434,2)</f>
        <v>0</v>
      </c>
      <c r="L434" s="235" t="s">
        <v>1</v>
      </c>
      <c r="M434" s="45"/>
      <c r="N434" s="240" t="s">
        <v>1</v>
      </c>
      <c r="O434" s="241" t="s">
        <v>38</v>
      </c>
      <c r="P434" s="242">
        <f>I434+J434</f>
        <v>0</v>
      </c>
      <c r="Q434" s="242">
        <f>ROUND(I434*H434,2)</f>
        <v>0</v>
      </c>
      <c r="R434" s="242">
        <f>ROUND(J434*H434,2)</f>
        <v>0</v>
      </c>
      <c r="S434" s="92"/>
      <c r="T434" s="243">
        <f>S434*H434</f>
        <v>0</v>
      </c>
      <c r="U434" s="243">
        <v>0</v>
      </c>
      <c r="V434" s="243">
        <f>U434*H434</f>
        <v>0</v>
      </c>
      <c r="W434" s="243">
        <v>0</v>
      </c>
      <c r="X434" s="244">
        <f>W434*H434</f>
        <v>0</v>
      </c>
      <c r="Y434" s="39"/>
      <c r="Z434" s="39"/>
      <c r="AA434" s="39"/>
      <c r="AB434" s="39"/>
      <c r="AC434" s="39"/>
      <c r="AD434" s="39"/>
      <c r="AE434" s="39"/>
      <c r="AR434" s="245" t="s">
        <v>190</v>
      </c>
      <c r="AT434" s="245" t="s">
        <v>185</v>
      </c>
      <c r="AU434" s="245" t="s">
        <v>84</v>
      </c>
      <c r="AY434" s="18" t="s">
        <v>182</v>
      </c>
      <c r="BE434" s="246">
        <f>IF(O434="základní",K434,0)</f>
        <v>0</v>
      </c>
      <c r="BF434" s="246">
        <f>IF(O434="snížená",K434,0)</f>
        <v>0</v>
      </c>
      <c r="BG434" s="246">
        <f>IF(O434="zákl. přenesená",K434,0)</f>
        <v>0</v>
      </c>
      <c r="BH434" s="246">
        <f>IF(O434="sníž. přenesená",K434,0)</f>
        <v>0</v>
      </c>
      <c r="BI434" s="246">
        <f>IF(O434="nulová",K434,0)</f>
        <v>0</v>
      </c>
      <c r="BJ434" s="18" t="s">
        <v>82</v>
      </c>
      <c r="BK434" s="246">
        <f>ROUND(P434*H434,2)</f>
        <v>0</v>
      </c>
      <c r="BL434" s="18" t="s">
        <v>190</v>
      </c>
      <c r="BM434" s="245" t="s">
        <v>585</v>
      </c>
    </row>
    <row r="435" s="2" customFormat="1">
      <c r="A435" s="39"/>
      <c r="B435" s="40"/>
      <c r="C435" s="41"/>
      <c r="D435" s="247" t="s">
        <v>192</v>
      </c>
      <c r="E435" s="41"/>
      <c r="F435" s="248" t="s">
        <v>903</v>
      </c>
      <c r="G435" s="41"/>
      <c r="H435" s="41"/>
      <c r="I435" s="249"/>
      <c r="J435" s="249"/>
      <c r="K435" s="41"/>
      <c r="L435" s="41"/>
      <c r="M435" s="45"/>
      <c r="N435" s="250"/>
      <c r="O435" s="251"/>
      <c r="P435" s="92"/>
      <c r="Q435" s="92"/>
      <c r="R435" s="92"/>
      <c r="S435" s="92"/>
      <c r="T435" s="92"/>
      <c r="U435" s="92"/>
      <c r="V435" s="92"/>
      <c r="W435" s="92"/>
      <c r="X435" s="93"/>
      <c r="Y435" s="39"/>
      <c r="Z435" s="39"/>
      <c r="AA435" s="39"/>
      <c r="AB435" s="39"/>
      <c r="AC435" s="39"/>
      <c r="AD435" s="39"/>
      <c r="AE435" s="39"/>
      <c r="AT435" s="18" t="s">
        <v>192</v>
      </c>
      <c r="AU435" s="18" t="s">
        <v>84</v>
      </c>
    </row>
    <row r="436" s="2" customFormat="1" ht="24.15" customHeight="1">
      <c r="A436" s="39"/>
      <c r="B436" s="40"/>
      <c r="C436" s="233" t="s">
        <v>391</v>
      </c>
      <c r="D436" s="233" t="s">
        <v>185</v>
      </c>
      <c r="E436" s="234" t="s">
        <v>904</v>
      </c>
      <c r="F436" s="235" t="s">
        <v>905</v>
      </c>
      <c r="G436" s="236" t="s">
        <v>222</v>
      </c>
      <c r="H436" s="237">
        <v>3</v>
      </c>
      <c r="I436" s="238"/>
      <c r="J436" s="238"/>
      <c r="K436" s="239">
        <f>ROUND(P436*H436,2)</f>
        <v>0</v>
      </c>
      <c r="L436" s="235" t="s">
        <v>1</v>
      </c>
      <c r="M436" s="45"/>
      <c r="N436" s="240" t="s">
        <v>1</v>
      </c>
      <c r="O436" s="241" t="s">
        <v>38</v>
      </c>
      <c r="P436" s="242">
        <f>I436+J436</f>
        <v>0</v>
      </c>
      <c r="Q436" s="242">
        <f>ROUND(I436*H436,2)</f>
        <v>0</v>
      </c>
      <c r="R436" s="242">
        <f>ROUND(J436*H436,2)</f>
        <v>0</v>
      </c>
      <c r="S436" s="92"/>
      <c r="T436" s="243">
        <f>S436*H436</f>
        <v>0</v>
      </c>
      <c r="U436" s="243">
        <v>0</v>
      </c>
      <c r="V436" s="243">
        <f>U436*H436</f>
        <v>0</v>
      </c>
      <c r="W436" s="243">
        <v>0</v>
      </c>
      <c r="X436" s="244">
        <f>W436*H436</f>
        <v>0</v>
      </c>
      <c r="Y436" s="39"/>
      <c r="Z436" s="39"/>
      <c r="AA436" s="39"/>
      <c r="AB436" s="39"/>
      <c r="AC436" s="39"/>
      <c r="AD436" s="39"/>
      <c r="AE436" s="39"/>
      <c r="AR436" s="245" t="s">
        <v>190</v>
      </c>
      <c r="AT436" s="245" t="s">
        <v>185</v>
      </c>
      <c r="AU436" s="245" t="s">
        <v>84</v>
      </c>
      <c r="AY436" s="18" t="s">
        <v>182</v>
      </c>
      <c r="BE436" s="246">
        <f>IF(O436="základní",K436,0)</f>
        <v>0</v>
      </c>
      <c r="BF436" s="246">
        <f>IF(O436="snížená",K436,0)</f>
        <v>0</v>
      </c>
      <c r="BG436" s="246">
        <f>IF(O436="zákl. přenesená",K436,0)</f>
        <v>0</v>
      </c>
      <c r="BH436" s="246">
        <f>IF(O436="sníž. přenesená",K436,0)</f>
        <v>0</v>
      </c>
      <c r="BI436" s="246">
        <f>IF(O436="nulová",K436,0)</f>
        <v>0</v>
      </c>
      <c r="BJ436" s="18" t="s">
        <v>82</v>
      </c>
      <c r="BK436" s="246">
        <f>ROUND(P436*H436,2)</f>
        <v>0</v>
      </c>
      <c r="BL436" s="18" t="s">
        <v>190</v>
      </c>
      <c r="BM436" s="245" t="s">
        <v>599</v>
      </c>
    </row>
    <row r="437" s="2" customFormat="1">
      <c r="A437" s="39"/>
      <c r="B437" s="40"/>
      <c r="C437" s="41"/>
      <c r="D437" s="247" t="s">
        <v>192</v>
      </c>
      <c r="E437" s="41"/>
      <c r="F437" s="248" t="s">
        <v>905</v>
      </c>
      <c r="G437" s="41"/>
      <c r="H437" s="41"/>
      <c r="I437" s="249"/>
      <c r="J437" s="249"/>
      <c r="K437" s="41"/>
      <c r="L437" s="41"/>
      <c r="M437" s="45"/>
      <c r="N437" s="250"/>
      <c r="O437" s="251"/>
      <c r="P437" s="92"/>
      <c r="Q437" s="92"/>
      <c r="R437" s="92"/>
      <c r="S437" s="92"/>
      <c r="T437" s="92"/>
      <c r="U437" s="92"/>
      <c r="V437" s="92"/>
      <c r="W437" s="92"/>
      <c r="X437" s="93"/>
      <c r="Y437" s="39"/>
      <c r="Z437" s="39"/>
      <c r="AA437" s="39"/>
      <c r="AB437" s="39"/>
      <c r="AC437" s="39"/>
      <c r="AD437" s="39"/>
      <c r="AE437" s="39"/>
      <c r="AT437" s="18" t="s">
        <v>192</v>
      </c>
      <c r="AU437" s="18" t="s">
        <v>84</v>
      </c>
    </row>
    <row r="438" s="2" customFormat="1" ht="16.5" customHeight="1">
      <c r="A438" s="39"/>
      <c r="B438" s="40"/>
      <c r="C438" s="233" t="s">
        <v>398</v>
      </c>
      <c r="D438" s="233" t="s">
        <v>185</v>
      </c>
      <c r="E438" s="234" t="s">
        <v>906</v>
      </c>
      <c r="F438" s="235" t="s">
        <v>907</v>
      </c>
      <c r="G438" s="236" t="s">
        <v>222</v>
      </c>
      <c r="H438" s="237">
        <v>21</v>
      </c>
      <c r="I438" s="238"/>
      <c r="J438" s="238"/>
      <c r="K438" s="239">
        <f>ROUND(P438*H438,2)</f>
        <v>0</v>
      </c>
      <c r="L438" s="235" t="s">
        <v>1</v>
      </c>
      <c r="M438" s="45"/>
      <c r="N438" s="240" t="s">
        <v>1</v>
      </c>
      <c r="O438" s="241" t="s">
        <v>38</v>
      </c>
      <c r="P438" s="242">
        <f>I438+J438</f>
        <v>0</v>
      </c>
      <c r="Q438" s="242">
        <f>ROUND(I438*H438,2)</f>
        <v>0</v>
      </c>
      <c r="R438" s="242">
        <f>ROUND(J438*H438,2)</f>
        <v>0</v>
      </c>
      <c r="S438" s="92"/>
      <c r="T438" s="243">
        <f>S438*H438</f>
        <v>0</v>
      </c>
      <c r="U438" s="243">
        <v>0</v>
      </c>
      <c r="V438" s="243">
        <f>U438*H438</f>
        <v>0</v>
      </c>
      <c r="W438" s="243">
        <v>0</v>
      </c>
      <c r="X438" s="244">
        <f>W438*H438</f>
        <v>0</v>
      </c>
      <c r="Y438" s="39"/>
      <c r="Z438" s="39"/>
      <c r="AA438" s="39"/>
      <c r="AB438" s="39"/>
      <c r="AC438" s="39"/>
      <c r="AD438" s="39"/>
      <c r="AE438" s="39"/>
      <c r="AR438" s="245" t="s">
        <v>190</v>
      </c>
      <c r="AT438" s="245" t="s">
        <v>185</v>
      </c>
      <c r="AU438" s="245" t="s">
        <v>84</v>
      </c>
      <c r="AY438" s="18" t="s">
        <v>182</v>
      </c>
      <c r="BE438" s="246">
        <f>IF(O438="základní",K438,0)</f>
        <v>0</v>
      </c>
      <c r="BF438" s="246">
        <f>IF(O438="snížená",K438,0)</f>
        <v>0</v>
      </c>
      <c r="BG438" s="246">
        <f>IF(O438="zákl. přenesená",K438,0)</f>
        <v>0</v>
      </c>
      <c r="BH438" s="246">
        <f>IF(O438="sníž. přenesená",K438,0)</f>
        <v>0</v>
      </c>
      <c r="BI438" s="246">
        <f>IF(O438="nulová",K438,0)</f>
        <v>0</v>
      </c>
      <c r="BJ438" s="18" t="s">
        <v>82</v>
      </c>
      <c r="BK438" s="246">
        <f>ROUND(P438*H438,2)</f>
        <v>0</v>
      </c>
      <c r="BL438" s="18" t="s">
        <v>190</v>
      </c>
      <c r="BM438" s="245" t="s">
        <v>613</v>
      </c>
    </row>
    <row r="439" s="2" customFormat="1">
      <c r="A439" s="39"/>
      <c r="B439" s="40"/>
      <c r="C439" s="41"/>
      <c r="D439" s="247" t="s">
        <v>192</v>
      </c>
      <c r="E439" s="41"/>
      <c r="F439" s="248" t="s">
        <v>907</v>
      </c>
      <c r="G439" s="41"/>
      <c r="H439" s="41"/>
      <c r="I439" s="249"/>
      <c r="J439" s="249"/>
      <c r="K439" s="41"/>
      <c r="L439" s="41"/>
      <c r="M439" s="45"/>
      <c r="N439" s="250"/>
      <c r="O439" s="251"/>
      <c r="P439" s="92"/>
      <c r="Q439" s="92"/>
      <c r="R439" s="92"/>
      <c r="S439" s="92"/>
      <c r="T439" s="92"/>
      <c r="U439" s="92"/>
      <c r="V439" s="92"/>
      <c r="W439" s="92"/>
      <c r="X439" s="93"/>
      <c r="Y439" s="39"/>
      <c r="Z439" s="39"/>
      <c r="AA439" s="39"/>
      <c r="AB439" s="39"/>
      <c r="AC439" s="39"/>
      <c r="AD439" s="39"/>
      <c r="AE439" s="39"/>
      <c r="AT439" s="18" t="s">
        <v>192</v>
      </c>
      <c r="AU439" s="18" t="s">
        <v>84</v>
      </c>
    </row>
    <row r="440" s="13" customFormat="1">
      <c r="A440" s="13"/>
      <c r="B440" s="254"/>
      <c r="C440" s="255"/>
      <c r="D440" s="247" t="s">
        <v>196</v>
      </c>
      <c r="E440" s="256" t="s">
        <v>1</v>
      </c>
      <c r="F440" s="257" t="s">
        <v>908</v>
      </c>
      <c r="G440" s="255"/>
      <c r="H440" s="258">
        <v>21</v>
      </c>
      <c r="I440" s="259"/>
      <c r="J440" s="259"/>
      <c r="K440" s="255"/>
      <c r="L440" s="255"/>
      <c r="M440" s="260"/>
      <c r="N440" s="261"/>
      <c r="O440" s="262"/>
      <c r="P440" s="262"/>
      <c r="Q440" s="262"/>
      <c r="R440" s="262"/>
      <c r="S440" s="262"/>
      <c r="T440" s="262"/>
      <c r="U440" s="262"/>
      <c r="V440" s="262"/>
      <c r="W440" s="262"/>
      <c r="X440" s="263"/>
      <c r="Y440" s="13"/>
      <c r="Z440" s="13"/>
      <c r="AA440" s="13"/>
      <c r="AB440" s="13"/>
      <c r="AC440" s="13"/>
      <c r="AD440" s="13"/>
      <c r="AE440" s="13"/>
      <c r="AT440" s="264" t="s">
        <v>196</v>
      </c>
      <c r="AU440" s="264" t="s">
        <v>84</v>
      </c>
      <c r="AV440" s="13" t="s">
        <v>84</v>
      </c>
      <c r="AW440" s="13" t="s">
        <v>5</v>
      </c>
      <c r="AX440" s="13" t="s">
        <v>75</v>
      </c>
      <c r="AY440" s="264" t="s">
        <v>182</v>
      </c>
    </row>
    <row r="441" s="15" customFormat="1">
      <c r="A441" s="15"/>
      <c r="B441" s="275"/>
      <c r="C441" s="276"/>
      <c r="D441" s="247" t="s">
        <v>196</v>
      </c>
      <c r="E441" s="277" t="s">
        <v>1</v>
      </c>
      <c r="F441" s="278" t="s">
        <v>208</v>
      </c>
      <c r="G441" s="276"/>
      <c r="H441" s="279">
        <v>21</v>
      </c>
      <c r="I441" s="280"/>
      <c r="J441" s="280"/>
      <c r="K441" s="276"/>
      <c r="L441" s="276"/>
      <c r="M441" s="281"/>
      <c r="N441" s="282"/>
      <c r="O441" s="283"/>
      <c r="P441" s="283"/>
      <c r="Q441" s="283"/>
      <c r="R441" s="283"/>
      <c r="S441" s="283"/>
      <c r="T441" s="283"/>
      <c r="U441" s="283"/>
      <c r="V441" s="283"/>
      <c r="W441" s="283"/>
      <c r="X441" s="284"/>
      <c r="Y441" s="15"/>
      <c r="Z441" s="15"/>
      <c r="AA441" s="15"/>
      <c r="AB441" s="15"/>
      <c r="AC441" s="15"/>
      <c r="AD441" s="15"/>
      <c r="AE441" s="15"/>
      <c r="AT441" s="285" t="s">
        <v>196</v>
      </c>
      <c r="AU441" s="285" t="s">
        <v>84</v>
      </c>
      <c r="AV441" s="15" t="s">
        <v>190</v>
      </c>
      <c r="AW441" s="15" t="s">
        <v>5</v>
      </c>
      <c r="AX441" s="15" t="s">
        <v>82</v>
      </c>
      <c r="AY441" s="285" t="s">
        <v>182</v>
      </c>
    </row>
    <row r="442" s="2" customFormat="1" ht="24.15" customHeight="1">
      <c r="A442" s="39"/>
      <c r="B442" s="40"/>
      <c r="C442" s="233" t="s">
        <v>293</v>
      </c>
      <c r="D442" s="233" t="s">
        <v>185</v>
      </c>
      <c r="E442" s="234" t="s">
        <v>909</v>
      </c>
      <c r="F442" s="235" t="s">
        <v>910</v>
      </c>
      <c r="G442" s="236" t="s">
        <v>236</v>
      </c>
      <c r="H442" s="237">
        <v>1</v>
      </c>
      <c r="I442" s="238"/>
      <c r="J442" s="238"/>
      <c r="K442" s="239">
        <f>ROUND(P442*H442,2)</f>
        <v>0</v>
      </c>
      <c r="L442" s="235" t="s">
        <v>1</v>
      </c>
      <c r="M442" s="45"/>
      <c r="N442" s="240" t="s">
        <v>1</v>
      </c>
      <c r="O442" s="241" t="s">
        <v>38</v>
      </c>
      <c r="P442" s="242">
        <f>I442+J442</f>
        <v>0</v>
      </c>
      <c r="Q442" s="242">
        <f>ROUND(I442*H442,2)</f>
        <v>0</v>
      </c>
      <c r="R442" s="242">
        <f>ROUND(J442*H442,2)</f>
        <v>0</v>
      </c>
      <c r="S442" s="92"/>
      <c r="T442" s="243">
        <f>S442*H442</f>
        <v>0</v>
      </c>
      <c r="U442" s="243">
        <v>0</v>
      </c>
      <c r="V442" s="243">
        <f>U442*H442</f>
        <v>0</v>
      </c>
      <c r="W442" s="243">
        <v>0</v>
      </c>
      <c r="X442" s="244">
        <f>W442*H442</f>
        <v>0</v>
      </c>
      <c r="Y442" s="39"/>
      <c r="Z442" s="39"/>
      <c r="AA442" s="39"/>
      <c r="AB442" s="39"/>
      <c r="AC442" s="39"/>
      <c r="AD442" s="39"/>
      <c r="AE442" s="39"/>
      <c r="AR442" s="245" t="s">
        <v>190</v>
      </c>
      <c r="AT442" s="245" t="s">
        <v>185</v>
      </c>
      <c r="AU442" s="245" t="s">
        <v>84</v>
      </c>
      <c r="AY442" s="18" t="s">
        <v>182</v>
      </c>
      <c r="BE442" s="246">
        <f>IF(O442="základní",K442,0)</f>
        <v>0</v>
      </c>
      <c r="BF442" s="246">
        <f>IF(O442="snížená",K442,0)</f>
        <v>0</v>
      </c>
      <c r="BG442" s="246">
        <f>IF(O442="zákl. přenesená",K442,0)</f>
        <v>0</v>
      </c>
      <c r="BH442" s="246">
        <f>IF(O442="sníž. přenesená",K442,0)</f>
        <v>0</v>
      </c>
      <c r="BI442" s="246">
        <f>IF(O442="nulová",K442,0)</f>
        <v>0</v>
      </c>
      <c r="BJ442" s="18" t="s">
        <v>82</v>
      </c>
      <c r="BK442" s="246">
        <f>ROUND(P442*H442,2)</f>
        <v>0</v>
      </c>
      <c r="BL442" s="18" t="s">
        <v>190</v>
      </c>
      <c r="BM442" s="245" t="s">
        <v>628</v>
      </c>
    </row>
    <row r="443" s="2" customFormat="1">
      <c r="A443" s="39"/>
      <c r="B443" s="40"/>
      <c r="C443" s="41"/>
      <c r="D443" s="247" t="s">
        <v>192</v>
      </c>
      <c r="E443" s="41"/>
      <c r="F443" s="248" t="s">
        <v>910</v>
      </c>
      <c r="G443" s="41"/>
      <c r="H443" s="41"/>
      <c r="I443" s="249"/>
      <c r="J443" s="249"/>
      <c r="K443" s="41"/>
      <c r="L443" s="41"/>
      <c r="M443" s="45"/>
      <c r="N443" s="250"/>
      <c r="O443" s="251"/>
      <c r="P443" s="92"/>
      <c r="Q443" s="92"/>
      <c r="R443" s="92"/>
      <c r="S443" s="92"/>
      <c r="T443" s="92"/>
      <c r="U443" s="92"/>
      <c r="V443" s="92"/>
      <c r="W443" s="92"/>
      <c r="X443" s="93"/>
      <c r="Y443" s="39"/>
      <c r="Z443" s="39"/>
      <c r="AA443" s="39"/>
      <c r="AB443" s="39"/>
      <c r="AC443" s="39"/>
      <c r="AD443" s="39"/>
      <c r="AE443" s="39"/>
      <c r="AT443" s="18" t="s">
        <v>192</v>
      </c>
      <c r="AU443" s="18" t="s">
        <v>84</v>
      </c>
    </row>
    <row r="444" s="2" customFormat="1" ht="16.5" customHeight="1">
      <c r="A444" s="39"/>
      <c r="B444" s="40"/>
      <c r="C444" s="233" t="s">
        <v>408</v>
      </c>
      <c r="D444" s="233" t="s">
        <v>185</v>
      </c>
      <c r="E444" s="234" t="s">
        <v>911</v>
      </c>
      <c r="F444" s="235" t="s">
        <v>912</v>
      </c>
      <c r="G444" s="236" t="s">
        <v>236</v>
      </c>
      <c r="H444" s="237">
        <v>1</v>
      </c>
      <c r="I444" s="238"/>
      <c r="J444" s="238"/>
      <c r="K444" s="239">
        <f>ROUND(P444*H444,2)</f>
        <v>0</v>
      </c>
      <c r="L444" s="235" t="s">
        <v>1</v>
      </c>
      <c r="M444" s="45"/>
      <c r="N444" s="240" t="s">
        <v>1</v>
      </c>
      <c r="O444" s="241" t="s">
        <v>38</v>
      </c>
      <c r="P444" s="242">
        <f>I444+J444</f>
        <v>0</v>
      </c>
      <c r="Q444" s="242">
        <f>ROUND(I444*H444,2)</f>
        <v>0</v>
      </c>
      <c r="R444" s="242">
        <f>ROUND(J444*H444,2)</f>
        <v>0</v>
      </c>
      <c r="S444" s="92"/>
      <c r="T444" s="243">
        <f>S444*H444</f>
        <v>0</v>
      </c>
      <c r="U444" s="243">
        <v>0</v>
      </c>
      <c r="V444" s="243">
        <f>U444*H444</f>
        <v>0</v>
      </c>
      <c r="W444" s="243">
        <v>0</v>
      </c>
      <c r="X444" s="244">
        <f>W444*H444</f>
        <v>0</v>
      </c>
      <c r="Y444" s="39"/>
      <c r="Z444" s="39"/>
      <c r="AA444" s="39"/>
      <c r="AB444" s="39"/>
      <c r="AC444" s="39"/>
      <c r="AD444" s="39"/>
      <c r="AE444" s="39"/>
      <c r="AR444" s="245" t="s">
        <v>190</v>
      </c>
      <c r="AT444" s="245" t="s">
        <v>185</v>
      </c>
      <c r="AU444" s="245" t="s">
        <v>84</v>
      </c>
      <c r="AY444" s="18" t="s">
        <v>182</v>
      </c>
      <c r="BE444" s="246">
        <f>IF(O444="základní",K444,0)</f>
        <v>0</v>
      </c>
      <c r="BF444" s="246">
        <f>IF(O444="snížená",K444,0)</f>
        <v>0</v>
      </c>
      <c r="BG444" s="246">
        <f>IF(O444="zákl. přenesená",K444,0)</f>
        <v>0</v>
      </c>
      <c r="BH444" s="246">
        <f>IF(O444="sníž. přenesená",K444,0)</f>
        <v>0</v>
      </c>
      <c r="BI444" s="246">
        <f>IF(O444="nulová",K444,0)</f>
        <v>0</v>
      </c>
      <c r="BJ444" s="18" t="s">
        <v>82</v>
      </c>
      <c r="BK444" s="246">
        <f>ROUND(P444*H444,2)</f>
        <v>0</v>
      </c>
      <c r="BL444" s="18" t="s">
        <v>190</v>
      </c>
      <c r="BM444" s="245" t="s">
        <v>642</v>
      </c>
    </row>
    <row r="445" s="2" customFormat="1">
      <c r="A445" s="39"/>
      <c r="B445" s="40"/>
      <c r="C445" s="41"/>
      <c r="D445" s="247" t="s">
        <v>192</v>
      </c>
      <c r="E445" s="41"/>
      <c r="F445" s="248" t="s">
        <v>912</v>
      </c>
      <c r="G445" s="41"/>
      <c r="H445" s="41"/>
      <c r="I445" s="249"/>
      <c r="J445" s="249"/>
      <c r="K445" s="41"/>
      <c r="L445" s="41"/>
      <c r="M445" s="45"/>
      <c r="N445" s="250"/>
      <c r="O445" s="251"/>
      <c r="P445" s="92"/>
      <c r="Q445" s="92"/>
      <c r="R445" s="92"/>
      <c r="S445" s="92"/>
      <c r="T445" s="92"/>
      <c r="U445" s="92"/>
      <c r="V445" s="92"/>
      <c r="W445" s="92"/>
      <c r="X445" s="93"/>
      <c r="Y445" s="39"/>
      <c r="Z445" s="39"/>
      <c r="AA445" s="39"/>
      <c r="AB445" s="39"/>
      <c r="AC445" s="39"/>
      <c r="AD445" s="39"/>
      <c r="AE445" s="39"/>
      <c r="AT445" s="18" t="s">
        <v>192</v>
      </c>
      <c r="AU445" s="18" t="s">
        <v>84</v>
      </c>
    </row>
    <row r="446" s="2" customFormat="1" ht="24.15" customHeight="1">
      <c r="A446" s="39"/>
      <c r="B446" s="40"/>
      <c r="C446" s="233" t="s">
        <v>413</v>
      </c>
      <c r="D446" s="233" t="s">
        <v>185</v>
      </c>
      <c r="E446" s="234" t="s">
        <v>913</v>
      </c>
      <c r="F446" s="235" t="s">
        <v>914</v>
      </c>
      <c r="G446" s="236" t="s">
        <v>664</v>
      </c>
      <c r="H446" s="237">
        <v>43.200000000000003</v>
      </c>
      <c r="I446" s="238"/>
      <c r="J446" s="238"/>
      <c r="K446" s="239">
        <f>ROUND(P446*H446,2)</f>
        <v>0</v>
      </c>
      <c r="L446" s="235" t="s">
        <v>1</v>
      </c>
      <c r="M446" s="45"/>
      <c r="N446" s="240" t="s">
        <v>1</v>
      </c>
      <c r="O446" s="241" t="s">
        <v>38</v>
      </c>
      <c r="P446" s="242">
        <f>I446+J446</f>
        <v>0</v>
      </c>
      <c r="Q446" s="242">
        <f>ROUND(I446*H446,2)</f>
        <v>0</v>
      </c>
      <c r="R446" s="242">
        <f>ROUND(J446*H446,2)</f>
        <v>0</v>
      </c>
      <c r="S446" s="92"/>
      <c r="T446" s="243">
        <f>S446*H446</f>
        <v>0</v>
      </c>
      <c r="U446" s="243">
        <v>0</v>
      </c>
      <c r="V446" s="243">
        <f>U446*H446</f>
        <v>0</v>
      </c>
      <c r="W446" s="243">
        <v>0</v>
      </c>
      <c r="X446" s="244">
        <f>W446*H446</f>
        <v>0</v>
      </c>
      <c r="Y446" s="39"/>
      <c r="Z446" s="39"/>
      <c r="AA446" s="39"/>
      <c r="AB446" s="39"/>
      <c r="AC446" s="39"/>
      <c r="AD446" s="39"/>
      <c r="AE446" s="39"/>
      <c r="AR446" s="245" t="s">
        <v>190</v>
      </c>
      <c r="AT446" s="245" t="s">
        <v>185</v>
      </c>
      <c r="AU446" s="245" t="s">
        <v>84</v>
      </c>
      <c r="AY446" s="18" t="s">
        <v>182</v>
      </c>
      <c r="BE446" s="246">
        <f>IF(O446="základní",K446,0)</f>
        <v>0</v>
      </c>
      <c r="BF446" s="246">
        <f>IF(O446="snížená",K446,0)</f>
        <v>0</v>
      </c>
      <c r="BG446" s="246">
        <f>IF(O446="zákl. přenesená",K446,0)</f>
        <v>0</v>
      </c>
      <c r="BH446" s="246">
        <f>IF(O446="sníž. přenesená",K446,0)</f>
        <v>0</v>
      </c>
      <c r="BI446" s="246">
        <f>IF(O446="nulová",K446,0)</f>
        <v>0</v>
      </c>
      <c r="BJ446" s="18" t="s">
        <v>82</v>
      </c>
      <c r="BK446" s="246">
        <f>ROUND(P446*H446,2)</f>
        <v>0</v>
      </c>
      <c r="BL446" s="18" t="s">
        <v>190</v>
      </c>
      <c r="BM446" s="245" t="s">
        <v>915</v>
      </c>
    </row>
    <row r="447" s="2" customFormat="1">
      <c r="A447" s="39"/>
      <c r="B447" s="40"/>
      <c r="C447" s="41"/>
      <c r="D447" s="247" t="s">
        <v>192</v>
      </c>
      <c r="E447" s="41"/>
      <c r="F447" s="248" t="s">
        <v>914</v>
      </c>
      <c r="G447" s="41"/>
      <c r="H447" s="41"/>
      <c r="I447" s="249"/>
      <c r="J447" s="249"/>
      <c r="K447" s="41"/>
      <c r="L447" s="41"/>
      <c r="M447" s="45"/>
      <c r="N447" s="250"/>
      <c r="O447" s="251"/>
      <c r="P447" s="92"/>
      <c r="Q447" s="92"/>
      <c r="R447" s="92"/>
      <c r="S447" s="92"/>
      <c r="T447" s="92"/>
      <c r="U447" s="92"/>
      <c r="V447" s="92"/>
      <c r="W447" s="92"/>
      <c r="X447" s="93"/>
      <c r="Y447" s="39"/>
      <c r="Z447" s="39"/>
      <c r="AA447" s="39"/>
      <c r="AB447" s="39"/>
      <c r="AC447" s="39"/>
      <c r="AD447" s="39"/>
      <c r="AE447" s="39"/>
      <c r="AT447" s="18" t="s">
        <v>192</v>
      </c>
      <c r="AU447" s="18" t="s">
        <v>84</v>
      </c>
    </row>
    <row r="448" s="2" customFormat="1" ht="16.5" customHeight="1">
      <c r="A448" s="39"/>
      <c r="B448" s="40"/>
      <c r="C448" s="233" t="s">
        <v>421</v>
      </c>
      <c r="D448" s="233" t="s">
        <v>185</v>
      </c>
      <c r="E448" s="234" t="s">
        <v>916</v>
      </c>
      <c r="F448" s="235" t="s">
        <v>917</v>
      </c>
      <c r="G448" s="236" t="s">
        <v>918</v>
      </c>
      <c r="H448" s="237">
        <v>62</v>
      </c>
      <c r="I448" s="238"/>
      <c r="J448" s="238"/>
      <c r="K448" s="239">
        <f>ROUND(P448*H448,2)</f>
        <v>0</v>
      </c>
      <c r="L448" s="235" t="s">
        <v>1</v>
      </c>
      <c r="M448" s="45"/>
      <c r="N448" s="240" t="s">
        <v>1</v>
      </c>
      <c r="O448" s="241" t="s">
        <v>38</v>
      </c>
      <c r="P448" s="242">
        <f>I448+J448</f>
        <v>0</v>
      </c>
      <c r="Q448" s="242">
        <f>ROUND(I448*H448,2)</f>
        <v>0</v>
      </c>
      <c r="R448" s="242">
        <f>ROUND(J448*H448,2)</f>
        <v>0</v>
      </c>
      <c r="S448" s="92"/>
      <c r="T448" s="243">
        <f>S448*H448</f>
        <v>0</v>
      </c>
      <c r="U448" s="243">
        <v>0</v>
      </c>
      <c r="V448" s="243">
        <f>U448*H448</f>
        <v>0</v>
      </c>
      <c r="W448" s="243">
        <v>0</v>
      </c>
      <c r="X448" s="244">
        <f>W448*H448</f>
        <v>0</v>
      </c>
      <c r="Y448" s="39"/>
      <c r="Z448" s="39"/>
      <c r="AA448" s="39"/>
      <c r="AB448" s="39"/>
      <c r="AC448" s="39"/>
      <c r="AD448" s="39"/>
      <c r="AE448" s="39"/>
      <c r="AR448" s="245" t="s">
        <v>190</v>
      </c>
      <c r="AT448" s="245" t="s">
        <v>185</v>
      </c>
      <c r="AU448" s="245" t="s">
        <v>84</v>
      </c>
      <c r="AY448" s="18" t="s">
        <v>182</v>
      </c>
      <c r="BE448" s="246">
        <f>IF(O448="základní",K448,0)</f>
        <v>0</v>
      </c>
      <c r="BF448" s="246">
        <f>IF(O448="snížená",K448,0)</f>
        <v>0</v>
      </c>
      <c r="BG448" s="246">
        <f>IF(O448="zákl. přenesená",K448,0)</f>
        <v>0</v>
      </c>
      <c r="BH448" s="246">
        <f>IF(O448="sníž. přenesená",K448,0)</f>
        <v>0</v>
      </c>
      <c r="BI448" s="246">
        <f>IF(O448="nulová",K448,0)</f>
        <v>0</v>
      </c>
      <c r="BJ448" s="18" t="s">
        <v>82</v>
      </c>
      <c r="BK448" s="246">
        <f>ROUND(P448*H448,2)</f>
        <v>0</v>
      </c>
      <c r="BL448" s="18" t="s">
        <v>190</v>
      </c>
      <c r="BM448" s="245" t="s">
        <v>919</v>
      </c>
    </row>
    <row r="449" s="2" customFormat="1">
      <c r="A449" s="39"/>
      <c r="B449" s="40"/>
      <c r="C449" s="41"/>
      <c r="D449" s="247" t="s">
        <v>192</v>
      </c>
      <c r="E449" s="41"/>
      <c r="F449" s="248" t="s">
        <v>917</v>
      </c>
      <c r="G449" s="41"/>
      <c r="H449" s="41"/>
      <c r="I449" s="249"/>
      <c r="J449" s="249"/>
      <c r="K449" s="41"/>
      <c r="L449" s="41"/>
      <c r="M449" s="45"/>
      <c r="N449" s="250"/>
      <c r="O449" s="251"/>
      <c r="P449" s="92"/>
      <c r="Q449" s="92"/>
      <c r="R449" s="92"/>
      <c r="S449" s="92"/>
      <c r="T449" s="92"/>
      <c r="U449" s="92"/>
      <c r="V449" s="92"/>
      <c r="W449" s="92"/>
      <c r="X449" s="93"/>
      <c r="Y449" s="39"/>
      <c r="Z449" s="39"/>
      <c r="AA449" s="39"/>
      <c r="AB449" s="39"/>
      <c r="AC449" s="39"/>
      <c r="AD449" s="39"/>
      <c r="AE449" s="39"/>
      <c r="AT449" s="18" t="s">
        <v>192</v>
      </c>
      <c r="AU449" s="18" t="s">
        <v>84</v>
      </c>
    </row>
    <row r="450" s="2" customFormat="1" ht="37.8" customHeight="1">
      <c r="A450" s="39"/>
      <c r="B450" s="40"/>
      <c r="C450" s="233" t="s">
        <v>428</v>
      </c>
      <c r="D450" s="233" t="s">
        <v>185</v>
      </c>
      <c r="E450" s="234" t="s">
        <v>920</v>
      </c>
      <c r="F450" s="235" t="s">
        <v>921</v>
      </c>
      <c r="G450" s="236" t="s">
        <v>188</v>
      </c>
      <c r="H450" s="237">
        <v>23.873000000000001</v>
      </c>
      <c r="I450" s="238"/>
      <c r="J450" s="238"/>
      <c r="K450" s="239">
        <f>ROUND(P450*H450,2)</f>
        <v>0</v>
      </c>
      <c r="L450" s="235" t="s">
        <v>189</v>
      </c>
      <c r="M450" s="45"/>
      <c r="N450" s="240" t="s">
        <v>1</v>
      </c>
      <c r="O450" s="241" t="s">
        <v>38</v>
      </c>
      <c r="P450" s="242">
        <f>I450+J450</f>
        <v>0</v>
      </c>
      <c r="Q450" s="242">
        <f>ROUND(I450*H450,2)</f>
        <v>0</v>
      </c>
      <c r="R450" s="242">
        <f>ROUND(J450*H450,2)</f>
        <v>0</v>
      </c>
      <c r="S450" s="92"/>
      <c r="T450" s="243">
        <f>S450*H450</f>
        <v>0</v>
      </c>
      <c r="U450" s="243">
        <v>0</v>
      </c>
      <c r="V450" s="243">
        <f>U450*H450</f>
        <v>0</v>
      </c>
      <c r="W450" s="243">
        <v>0</v>
      </c>
      <c r="X450" s="244">
        <f>W450*H450</f>
        <v>0</v>
      </c>
      <c r="Y450" s="39"/>
      <c r="Z450" s="39"/>
      <c r="AA450" s="39"/>
      <c r="AB450" s="39"/>
      <c r="AC450" s="39"/>
      <c r="AD450" s="39"/>
      <c r="AE450" s="39"/>
      <c r="AR450" s="245" t="s">
        <v>190</v>
      </c>
      <c r="AT450" s="245" t="s">
        <v>185</v>
      </c>
      <c r="AU450" s="245" t="s">
        <v>84</v>
      </c>
      <c r="AY450" s="18" t="s">
        <v>182</v>
      </c>
      <c r="BE450" s="246">
        <f>IF(O450="základní",K450,0)</f>
        <v>0</v>
      </c>
      <c r="BF450" s="246">
        <f>IF(O450="snížená",K450,0)</f>
        <v>0</v>
      </c>
      <c r="BG450" s="246">
        <f>IF(O450="zákl. přenesená",K450,0)</f>
        <v>0</v>
      </c>
      <c r="BH450" s="246">
        <f>IF(O450="sníž. přenesená",K450,0)</f>
        <v>0</v>
      </c>
      <c r="BI450" s="246">
        <f>IF(O450="nulová",K450,0)</f>
        <v>0</v>
      </c>
      <c r="BJ450" s="18" t="s">
        <v>82</v>
      </c>
      <c r="BK450" s="246">
        <f>ROUND(P450*H450,2)</f>
        <v>0</v>
      </c>
      <c r="BL450" s="18" t="s">
        <v>190</v>
      </c>
      <c r="BM450" s="245" t="s">
        <v>922</v>
      </c>
    </row>
    <row r="451" s="2" customFormat="1">
      <c r="A451" s="39"/>
      <c r="B451" s="40"/>
      <c r="C451" s="41"/>
      <c r="D451" s="247" t="s">
        <v>192</v>
      </c>
      <c r="E451" s="41"/>
      <c r="F451" s="248" t="s">
        <v>921</v>
      </c>
      <c r="G451" s="41"/>
      <c r="H451" s="41"/>
      <c r="I451" s="249"/>
      <c r="J451" s="249"/>
      <c r="K451" s="41"/>
      <c r="L451" s="41"/>
      <c r="M451" s="45"/>
      <c r="N451" s="250"/>
      <c r="O451" s="251"/>
      <c r="P451" s="92"/>
      <c r="Q451" s="92"/>
      <c r="R451" s="92"/>
      <c r="S451" s="92"/>
      <c r="T451" s="92"/>
      <c r="U451" s="92"/>
      <c r="V451" s="92"/>
      <c r="W451" s="92"/>
      <c r="X451" s="93"/>
      <c r="Y451" s="39"/>
      <c r="Z451" s="39"/>
      <c r="AA451" s="39"/>
      <c r="AB451" s="39"/>
      <c r="AC451" s="39"/>
      <c r="AD451" s="39"/>
      <c r="AE451" s="39"/>
      <c r="AT451" s="18" t="s">
        <v>192</v>
      </c>
      <c r="AU451" s="18" t="s">
        <v>84</v>
      </c>
    </row>
    <row r="452" s="2" customFormat="1">
      <c r="A452" s="39"/>
      <c r="B452" s="40"/>
      <c r="C452" s="41"/>
      <c r="D452" s="252" t="s">
        <v>194</v>
      </c>
      <c r="E452" s="41"/>
      <c r="F452" s="253" t="s">
        <v>923</v>
      </c>
      <c r="G452" s="41"/>
      <c r="H452" s="41"/>
      <c r="I452" s="249"/>
      <c r="J452" s="249"/>
      <c r="K452" s="41"/>
      <c r="L452" s="41"/>
      <c r="M452" s="45"/>
      <c r="N452" s="250"/>
      <c r="O452" s="251"/>
      <c r="P452" s="92"/>
      <c r="Q452" s="92"/>
      <c r="R452" s="92"/>
      <c r="S452" s="92"/>
      <c r="T452" s="92"/>
      <c r="U452" s="92"/>
      <c r="V452" s="92"/>
      <c r="W452" s="92"/>
      <c r="X452" s="93"/>
      <c r="Y452" s="39"/>
      <c r="Z452" s="39"/>
      <c r="AA452" s="39"/>
      <c r="AB452" s="39"/>
      <c r="AC452" s="39"/>
      <c r="AD452" s="39"/>
      <c r="AE452" s="39"/>
      <c r="AT452" s="18" t="s">
        <v>194</v>
      </c>
      <c r="AU452" s="18" t="s">
        <v>84</v>
      </c>
    </row>
    <row r="453" s="14" customFormat="1">
      <c r="A453" s="14"/>
      <c r="B453" s="265"/>
      <c r="C453" s="266"/>
      <c r="D453" s="247" t="s">
        <v>196</v>
      </c>
      <c r="E453" s="267" t="s">
        <v>1</v>
      </c>
      <c r="F453" s="268" t="s">
        <v>924</v>
      </c>
      <c r="G453" s="266"/>
      <c r="H453" s="267" t="s">
        <v>1</v>
      </c>
      <c r="I453" s="269"/>
      <c r="J453" s="269"/>
      <c r="K453" s="266"/>
      <c r="L453" s="266"/>
      <c r="M453" s="270"/>
      <c r="N453" s="271"/>
      <c r="O453" s="272"/>
      <c r="P453" s="272"/>
      <c r="Q453" s="272"/>
      <c r="R453" s="272"/>
      <c r="S453" s="272"/>
      <c r="T453" s="272"/>
      <c r="U453" s="272"/>
      <c r="V453" s="272"/>
      <c r="W453" s="272"/>
      <c r="X453" s="273"/>
      <c r="Y453" s="14"/>
      <c r="Z453" s="14"/>
      <c r="AA453" s="14"/>
      <c r="AB453" s="14"/>
      <c r="AC453" s="14"/>
      <c r="AD453" s="14"/>
      <c r="AE453" s="14"/>
      <c r="AT453" s="274" t="s">
        <v>196</v>
      </c>
      <c r="AU453" s="274" t="s">
        <v>84</v>
      </c>
      <c r="AV453" s="14" t="s">
        <v>82</v>
      </c>
      <c r="AW453" s="14" t="s">
        <v>5</v>
      </c>
      <c r="AX453" s="14" t="s">
        <v>75</v>
      </c>
      <c r="AY453" s="274" t="s">
        <v>182</v>
      </c>
    </row>
    <row r="454" s="14" customFormat="1">
      <c r="A454" s="14"/>
      <c r="B454" s="265"/>
      <c r="C454" s="266"/>
      <c r="D454" s="247" t="s">
        <v>196</v>
      </c>
      <c r="E454" s="267" t="s">
        <v>1</v>
      </c>
      <c r="F454" s="268" t="s">
        <v>925</v>
      </c>
      <c r="G454" s="266"/>
      <c r="H454" s="267" t="s">
        <v>1</v>
      </c>
      <c r="I454" s="269"/>
      <c r="J454" s="269"/>
      <c r="K454" s="266"/>
      <c r="L454" s="266"/>
      <c r="M454" s="270"/>
      <c r="N454" s="271"/>
      <c r="O454" s="272"/>
      <c r="P454" s="272"/>
      <c r="Q454" s="272"/>
      <c r="R454" s="272"/>
      <c r="S454" s="272"/>
      <c r="T454" s="272"/>
      <c r="U454" s="272"/>
      <c r="V454" s="272"/>
      <c r="W454" s="272"/>
      <c r="X454" s="273"/>
      <c r="Y454" s="14"/>
      <c r="Z454" s="14"/>
      <c r="AA454" s="14"/>
      <c r="AB454" s="14"/>
      <c r="AC454" s="14"/>
      <c r="AD454" s="14"/>
      <c r="AE454" s="14"/>
      <c r="AT454" s="274" t="s">
        <v>196</v>
      </c>
      <c r="AU454" s="274" t="s">
        <v>84</v>
      </c>
      <c r="AV454" s="14" t="s">
        <v>82</v>
      </c>
      <c r="AW454" s="14" t="s">
        <v>5</v>
      </c>
      <c r="AX454" s="14" t="s">
        <v>75</v>
      </c>
      <c r="AY454" s="274" t="s">
        <v>182</v>
      </c>
    </row>
    <row r="455" s="13" customFormat="1">
      <c r="A455" s="13"/>
      <c r="B455" s="254"/>
      <c r="C455" s="255"/>
      <c r="D455" s="247" t="s">
        <v>196</v>
      </c>
      <c r="E455" s="256" t="s">
        <v>1</v>
      </c>
      <c r="F455" s="257" t="s">
        <v>926</v>
      </c>
      <c r="G455" s="255"/>
      <c r="H455" s="258">
        <v>12.762000000000001</v>
      </c>
      <c r="I455" s="259"/>
      <c r="J455" s="259"/>
      <c r="K455" s="255"/>
      <c r="L455" s="255"/>
      <c r="M455" s="260"/>
      <c r="N455" s="261"/>
      <c r="O455" s="262"/>
      <c r="P455" s="262"/>
      <c r="Q455" s="262"/>
      <c r="R455" s="262"/>
      <c r="S455" s="262"/>
      <c r="T455" s="262"/>
      <c r="U455" s="262"/>
      <c r="V455" s="262"/>
      <c r="W455" s="262"/>
      <c r="X455" s="263"/>
      <c r="Y455" s="13"/>
      <c r="Z455" s="13"/>
      <c r="AA455" s="13"/>
      <c r="AB455" s="13"/>
      <c r="AC455" s="13"/>
      <c r="AD455" s="13"/>
      <c r="AE455" s="13"/>
      <c r="AT455" s="264" t="s">
        <v>196</v>
      </c>
      <c r="AU455" s="264" t="s">
        <v>84</v>
      </c>
      <c r="AV455" s="13" t="s">
        <v>84</v>
      </c>
      <c r="AW455" s="13" t="s">
        <v>5</v>
      </c>
      <c r="AX455" s="13" t="s">
        <v>75</v>
      </c>
      <c r="AY455" s="264" t="s">
        <v>182</v>
      </c>
    </row>
    <row r="456" s="14" customFormat="1">
      <c r="A456" s="14"/>
      <c r="B456" s="265"/>
      <c r="C456" s="266"/>
      <c r="D456" s="247" t="s">
        <v>196</v>
      </c>
      <c r="E456" s="267" t="s">
        <v>1</v>
      </c>
      <c r="F456" s="268" t="s">
        <v>927</v>
      </c>
      <c r="G456" s="266"/>
      <c r="H456" s="267" t="s">
        <v>1</v>
      </c>
      <c r="I456" s="269"/>
      <c r="J456" s="269"/>
      <c r="K456" s="266"/>
      <c r="L456" s="266"/>
      <c r="M456" s="270"/>
      <c r="N456" s="271"/>
      <c r="O456" s="272"/>
      <c r="P456" s="272"/>
      <c r="Q456" s="272"/>
      <c r="R456" s="272"/>
      <c r="S456" s="272"/>
      <c r="T456" s="272"/>
      <c r="U456" s="272"/>
      <c r="V456" s="272"/>
      <c r="W456" s="272"/>
      <c r="X456" s="273"/>
      <c r="Y456" s="14"/>
      <c r="Z456" s="14"/>
      <c r="AA456" s="14"/>
      <c r="AB456" s="14"/>
      <c r="AC456" s="14"/>
      <c r="AD456" s="14"/>
      <c r="AE456" s="14"/>
      <c r="AT456" s="274" t="s">
        <v>196</v>
      </c>
      <c r="AU456" s="274" t="s">
        <v>84</v>
      </c>
      <c r="AV456" s="14" t="s">
        <v>82</v>
      </c>
      <c r="AW456" s="14" t="s">
        <v>5</v>
      </c>
      <c r="AX456" s="14" t="s">
        <v>75</v>
      </c>
      <c r="AY456" s="274" t="s">
        <v>182</v>
      </c>
    </row>
    <row r="457" s="13" customFormat="1">
      <c r="A457" s="13"/>
      <c r="B457" s="254"/>
      <c r="C457" s="255"/>
      <c r="D457" s="247" t="s">
        <v>196</v>
      </c>
      <c r="E457" s="256" t="s">
        <v>1</v>
      </c>
      <c r="F457" s="257" t="s">
        <v>928</v>
      </c>
      <c r="G457" s="255"/>
      <c r="H457" s="258">
        <v>11.111000000000001</v>
      </c>
      <c r="I457" s="259"/>
      <c r="J457" s="259"/>
      <c r="K457" s="255"/>
      <c r="L457" s="255"/>
      <c r="M457" s="260"/>
      <c r="N457" s="261"/>
      <c r="O457" s="262"/>
      <c r="P457" s="262"/>
      <c r="Q457" s="262"/>
      <c r="R457" s="262"/>
      <c r="S457" s="262"/>
      <c r="T457" s="262"/>
      <c r="U457" s="262"/>
      <c r="V457" s="262"/>
      <c r="W457" s="262"/>
      <c r="X457" s="263"/>
      <c r="Y457" s="13"/>
      <c r="Z457" s="13"/>
      <c r="AA457" s="13"/>
      <c r="AB457" s="13"/>
      <c r="AC457" s="13"/>
      <c r="AD457" s="13"/>
      <c r="AE457" s="13"/>
      <c r="AT457" s="264" t="s">
        <v>196</v>
      </c>
      <c r="AU457" s="264" t="s">
        <v>84</v>
      </c>
      <c r="AV457" s="13" t="s">
        <v>84</v>
      </c>
      <c r="AW457" s="13" t="s">
        <v>5</v>
      </c>
      <c r="AX457" s="13" t="s">
        <v>75</v>
      </c>
      <c r="AY457" s="264" t="s">
        <v>182</v>
      </c>
    </row>
    <row r="458" s="15" customFormat="1">
      <c r="A458" s="15"/>
      <c r="B458" s="275"/>
      <c r="C458" s="276"/>
      <c r="D458" s="247" t="s">
        <v>196</v>
      </c>
      <c r="E458" s="277" t="s">
        <v>1</v>
      </c>
      <c r="F458" s="278" t="s">
        <v>208</v>
      </c>
      <c r="G458" s="276"/>
      <c r="H458" s="279">
        <v>23.873000000000001</v>
      </c>
      <c r="I458" s="280"/>
      <c r="J458" s="280"/>
      <c r="K458" s="276"/>
      <c r="L458" s="276"/>
      <c r="M458" s="281"/>
      <c r="N458" s="282"/>
      <c r="O458" s="283"/>
      <c r="P458" s="283"/>
      <c r="Q458" s="283"/>
      <c r="R458" s="283"/>
      <c r="S458" s="283"/>
      <c r="T458" s="283"/>
      <c r="U458" s="283"/>
      <c r="V458" s="283"/>
      <c r="W458" s="283"/>
      <c r="X458" s="284"/>
      <c r="Y458" s="15"/>
      <c r="Z458" s="15"/>
      <c r="AA458" s="15"/>
      <c r="AB458" s="15"/>
      <c r="AC458" s="15"/>
      <c r="AD458" s="15"/>
      <c r="AE458" s="15"/>
      <c r="AT458" s="285" t="s">
        <v>196</v>
      </c>
      <c r="AU458" s="285" t="s">
        <v>84</v>
      </c>
      <c r="AV458" s="15" t="s">
        <v>190</v>
      </c>
      <c r="AW458" s="15" t="s">
        <v>5</v>
      </c>
      <c r="AX458" s="15" t="s">
        <v>82</v>
      </c>
      <c r="AY458" s="285" t="s">
        <v>182</v>
      </c>
    </row>
    <row r="459" s="12" customFormat="1" ht="22.8" customHeight="1">
      <c r="A459" s="12"/>
      <c r="B459" s="216"/>
      <c r="C459" s="217"/>
      <c r="D459" s="218" t="s">
        <v>74</v>
      </c>
      <c r="E459" s="231" t="s">
        <v>607</v>
      </c>
      <c r="F459" s="231" t="s">
        <v>929</v>
      </c>
      <c r="G459" s="217"/>
      <c r="H459" s="217"/>
      <c r="I459" s="220"/>
      <c r="J459" s="220"/>
      <c r="K459" s="232">
        <f>BK459</f>
        <v>0</v>
      </c>
      <c r="L459" s="217"/>
      <c r="M459" s="222"/>
      <c r="N459" s="223"/>
      <c r="O459" s="224"/>
      <c r="P459" s="224"/>
      <c r="Q459" s="225">
        <f>SUM(Q460:Q781)</f>
        <v>0</v>
      </c>
      <c r="R459" s="225">
        <f>SUM(R460:R781)</f>
        <v>0</v>
      </c>
      <c r="S459" s="224"/>
      <c r="T459" s="226">
        <f>SUM(T460:T781)</f>
        <v>0</v>
      </c>
      <c r="U459" s="224"/>
      <c r="V459" s="226">
        <f>SUM(V460:V781)</f>
        <v>0</v>
      </c>
      <c r="W459" s="224"/>
      <c r="X459" s="227">
        <f>SUM(X460:X781)</f>
        <v>0</v>
      </c>
      <c r="Y459" s="12"/>
      <c r="Z459" s="12"/>
      <c r="AA459" s="12"/>
      <c r="AB459" s="12"/>
      <c r="AC459" s="12"/>
      <c r="AD459" s="12"/>
      <c r="AE459" s="12"/>
      <c r="AR459" s="228" t="s">
        <v>82</v>
      </c>
      <c r="AT459" s="229" t="s">
        <v>74</v>
      </c>
      <c r="AU459" s="229" t="s">
        <v>82</v>
      </c>
      <c r="AY459" s="228" t="s">
        <v>182</v>
      </c>
      <c r="BK459" s="230">
        <f>SUM(BK460:BK781)</f>
        <v>0</v>
      </c>
    </row>
    <row r="460" s="2" customFormat="1" ht="33" customHeight="1">
      <c r="A460" s="39"/>
      <c r="B460" s="40"/>
      <c r="C460" s="233" t="s">
        <v>439</v>
      </c>
      <c r="D460" s="233" t="s">
        <v>185</v>
      </c>
      <c r="E460" s="234" t="s">
        <v>930</v>
      </c>
      <c r="F460" s="235" t="s">
        <v>931</v>
      </c>
      <c r="G460" s="236" t="s">
        <v>188</v>
      </c>
      <c r="H460" s="237">
        <v>17.399999999999999</v>
      </c>
      <c r="I460" s="238"/>
      <c r="J460" s="238"/>
      <c r="K460" s="239">
        <f>ROUND(P460*H460,2)</f>
        <v>0</v>
      </c>
      <c r="L460" s="235" t="s">
        <v>189</v>
      </c>
      <c r="M460" s="45"/>
      <c r="N460" s="240" t="s">
        <v>1</v>
      </c>
      <c r="O460" s="241" t="s">
        <v>38</v>
      </c>
      <c r="P460" s="242">
        <f>I460+J460</f>
        <v>0</v>
      </c>
      <c r="Q460" s="242">
        <f>ROUND(I460*H460,2)</f>
        <v>0</v>
      </c>
      <c r="R460" s="242">
        <f>ROUND(J460*H460,2)</f>
        <v>0</v>
      </c>
      <c r="S460" s="92"/>
      <c r="T460" s="243">
        <f>S460*H460</f>
        <v>0</v>
      </c>
      <c r="U460" s="243">
        <v>0</v>
      </c>
      <c r="V460" s="243">
        <f>U460*H460</f>
        <v>0</v>
      </c>
      <c r="W460" s="243">
        <v>0</v>
      </c>
      <c r="X460" s="244">
        <f>W460*H460</f>
        <v>0</v>
      </c>
      <c r="Y460" s="39"/>
      <c r="Z460" s="39"/>
      <c r="AA460" s="39"/>
      <c r="AB460" s="39"/>
      <c r="AC460" s="39"/>
      <c r="AD460" s="39"/>
      <c r="AE460" s="39"/>
      <c r="AR460" s="245" t="s">
        <v>190</v>
      </c>
      <c r="AT460" s="245" t="s">
        <v>185</v>
      </c>
      <c r="AU460" s="245" t="s">
        <v>84</v>
      </c>
      <c r="AY460" s="18" t="s">
        <v>182</v>
      </c>
      <c r="BE460" s="246">
        <f>IF(O460="základní",K460,0)</f>
        <v>0</v>
      </c>
      <c r="BF460" s="246">
        <f>IF(O460="snížená",K460,0)</f>
        <v>0</v>
      </c>
      <c r="BG460" s="246">
        <f>IF(O460="zákl. přenesená",K460,0)</f>
        <v>0</v>
      </c>
      <c r="BH460" s="246">
        <f>IF(O460="sníž. přenesená",K460,0)</f>
        <v>0</v>
      </c>
      <c r="BI460" s="246">
        <f>IF(O460="nulová",K460,0)</f>
        <v>0</v>
      </c>
      <c r="BJ460" s="18" t="s">
        <v>82</v>
      </c>
      <c r="BK460" s="246">
        <f>ROUND(P460*H460,2)</f>
        <v>0</v>
      </c>
      <c r="BL460" s="18" t="s">
        <v>190</v>
      </c>
      <c r="BM460" s="245" t="s">
        <v>932</v>
      </c>
    </row>
    <row r="461" s="2" customFormat="1">
      <c r="A461" s="39"/>
      <c r="B461" s="40"/>
      <c r="C461" s="41"/>
      <c r="D461" s="247" t="s">
        <v>192</v>
      </c>
      <c r="E461" s="41"/>
      <c r="F461" s="248" t="s">
        <v>931</v>
      </c>
      <c r="G461" s="41"/>
      <c r="H461" s="41"/>
      <c r="I461" s="249"/>
      <c r="J461" s="249"/>
      <c r="K461" s="41"/>
      <c r="L461" s="41"/>
      <c r="M461" s="45"/>
      <c r="N461" s="250"/>
      <c r="O461" s="251"/>
      <c r="P461" s="92"/>
      <c r="Q461" s="92"/>
      <c r="R461" s="92"/>
      <c r="S461" s="92"/>
      <c r="T461" s="92"/>
      <c r="U461" s="92"/>
      <c r="V461" s="92"/>
      <c r="W461" s="92"/>
      <c r="X461" s="93"/>
      <c r="Y461" s="39"/>
      <c r="Z461" s="39"/>
      <c r="AA461" s="39"/>
      <c r="AB461" s="39"/>
      <c r="AC461" s="39"/>
      <c r="AD461" s="39"/>
      <c r="AE461" s="39"/>
      <c r="AT461" s="18" t="s">
        <v>192</v>
      </c>
      <c r="AU461" s="18" t="s">
        <v>84</v>
      </c>
    </row>
    <row r="462" s="2" customFormat="1">
      <c r="A462" s="39"/>
      <c r="B462" s="40"/>
      <c r="C462" s="41"/>
      <c r="D462" s="252" t="s">
        <v>194</v>
      </c>
      <c r="E462" s="41"/>
      <c r="F462" s="253" t="s">
        <v>933</v>
      </c>
      <c r="G462" s="41"/>
      <c r="H462" s="41"/>
      <c r="I462" s="249"/>
      <c r="J462" s="249"/>
      <c r="K462" s="41"/>
      <c r="L462" s="41"/>
      <c r="M462" s="45"/>
      <c r="N462" s="250"/>
      <c r="O462" s="251"/>
      <c r="P462" s="92"/>
      <c r="Q462" s="92"/>
      <c r="R462" s="92"/>
      <c r="S462" s="92"/>
      <c r="T462" s="92"/>
      <c r="U462" s="92"/>
      <c r="V462" s="92"/>
      <c r="W462" s="92"/>
      <c r="X462" s="93"/>
      <c r="Y462" s="39"/>
      <c r="Z462" s="39"/>
      <c r="AA462" s="39"/>
      <c r="AB462" s="39"/>
      <c r="AC462" s="39"/>
      <c r="AD462" s="39"/>
      <c r="AE462" s="39"/>
      <c r="AT462" s="18" t="s">
        <v>194</v>
      </c>
      <c r="AU462" s="18" t="s">
        <v>84</v>
      </c>
    </row>
    <row r="463" s="2" customFormat="1" ht="37.8" customHeight="1">
      <c r="A463" s="39"/>
      <c r="B463" s="40"/>
      <c r="C463" s="233" t="s">
        <v>447</v>
      </c>
      <c r="D463" s="233" t="s">
        <v>185</v>
      </c>
      <c r="E463" s="234" t="s">
        <v>934</v>
      </c>
      <c r="F463" s="235" t="s">
        <v>935</v>
      </c>
      <c r="G463" s="236" t="s">
        <v>188</v>
      </c>
      <c r="H463" s="237">
        <v>17.399999999999999</v>
      </c>
      <c r="I463" s="238"/>
      <c r="J463" s="238"/>
      <c r="K463" s="239">
        <f>ROUND(P463*H463,2)</f>
        <v>0</v>
      </c>
      <c r="L463" s="235" t="s">
        <v>189</v>
      </c>
      <c r="M463" s="45"/>
      <c r="N463" s="240" t="s">
        <v>1</v>
      </c>
      <c r="O463" s="241" t="s">
        <v>38</v>
      </c>
      <c r="P463" s="242">
        <f>I463+J463</f>
        <v>0</v>
      </c>
      <c r="Q463" s="242">
        <f>ROUND(I463*H463,2)</f>
        <v>0</v>
      </c>
      <c r="R463" s="242">
        <f>ROUND(J463*H463,2)</f>
        <v>0</v>
      </c>
      <c r="S463" s="92"/>
      <c r="T463" s="243">
        <f>S463*H463</f>
        <v>0</v>
      </c>
      <c r="U463" s="243">
        <v>0</v>
      </c>
      <c r="V463" s="243">
        <f>U463*H463</f>
        <v>0</v>
      </c>
      <c r="W463" s="243">
        <v>0</v>
      </c>
      <c r="X463" s="244">
        <f>W463*H463</f>
        <v>0</v>
      </c>
      <c r="Y463" s="39"/>
      <c r="Z463" s="39"/>
      <c r="AA463" s="39"/>
      <c r="AB463" s="39"/>
      <c r="AC463" s="39"/>
      <c r="AD463" s="39"/>
      <c r="AE463" s="39"/>
      <c r="AR463" s="245" t="s">
        <v>190</v>
      </c>
      <c r="AT463" s="245" t="s">
        <v>185</v>
      </c>
      <c r="AU463" s="245" t="s">
        <v>84</v>
      </c>
      <c r="AY463" s="18" t="s">
        <v>182</v>
      </c>
      <c r="BE463" s="246">
        <f>IF(O463="základní",K463,0)</f>
        <v>0</v>
      </c>
      <c r="BF463" s="246">
        <f>IF(O463="snížená",K463,0)</f>
        <v>0</v>
      </c>
      <c r="BG463" s="246">
        <f>IF(O463="zákl. přenesená",K463,0)</f>
        <v>0</v>
      </c>
      <c r="BH463" s="246">
        <f>IF(O463="sníž. přenesená",K463,0)</f>
        <v>0</v>
      </c>
      <c r="BI463" s="246">
        <f>IF(O463="nulová",K463,0)</f>
        <v>0</v>
      </c>
      <c r="BJ463" s="18" t="s">
        <v>82</v>
      </c>
      <c r="BK463" s="246">
        <f>ROUND(P463*H463,2)</f>
        <v>0</v>
      </c>
      <c r="BL463" s="18" t="s">
        <v>190</v>
      </c>
      <c r="BM463" s="245" t="s">
        <v>936</v>
      </c>
    </row>
    <row r="464" s="2" customFormat="1">
      <c r="A464" s="39"/>
      <c r="B464" s="40"/>
      <c r="C464" s="41"/>
      <c r="D464" s="247" t="s">
        <v>192</v>
      </c>
      <c r="E464" s="41"/>
      <c r="F464" s="248" t="s">
        <v>935</v>
      </c>
      <c r="G464" s="41"/>
      <c r="H464" s="41"/>
      <c r="I464" s="249"/>
      <c r="J464" s="249"/>
      <c r="K464" s="41"/>
      <c r="L464" s="41"/>
      <c r="M464" s="45"/>
      <c r="N464" s="250"/>
      <c r="O464" s="251"/>
      <c r="P464" s="92"/>
      <c r="Q464" s="92"/>
      <c r="R464" s="92"/>
      <c r="S464" s="92"/>
      <c r="T464" s="92"/>
      <c r="U464" s="92"/>
      <c r="V464" s="92"/>
      <c r="W464" s="92"/>
      <c r="X464" s="93"/>
      <c r="Y464" s="39"/>
      <c r="Z464" s="39"/>
      <c r="AA464" s="39"/>
      <c r="AB464" s="39"/>
      <c r="AC464" s="39"/>
      <c r="AD464" s="39"/>
      <c r="AE464" s="39"/>
      <c r="AT464" s="18" t="s">
        <v>192</v>
      </c>
      <c r="AU464" s="18" t="s">
        <v>84</v>
      </c>
    </row>
    <row r="465" s="2" customFormat="1">
      <c r="A465" s="39"/>
      <c r="B465" s="40"/>
      <c r="C465" s="41"/>
      <c r="D465" s="252" t="s">
        <v>194</v>
      </c>
      <c r="E465" s="41"/>
      <c r="F465" s="253" t="s">
        <v>937</v>
      </c>
      <c r="G465" s="41"/>
      <c r="H465" s="41"/>
      <c r="I465" s="249"/>
      <c r="J465" s="249"/>
      <c r="K465" s="41"/>
      <c r="L465" s="41"/>
      <c r="M465" s="45"/>
      <c r="N465" s="250"/>
      <c r="O465" s="251"/>
      <c r="P465" s="92"/>
      <c r="Q465" s="92"/>
      <c r="R465" s="92"/>
      <c r="S465" s="92"/>
      <c r="T465" s="92"/>
      <c r="U465" s="92"/>
      <c r="V465" s="92"/>
      <c r="W465" s="92"/>
      <c r="X465" s="93"/>
      <c r="Y465" s="39"/>
      <c r="Z465" s="39"/>
      <c r="AA465" s="39"/>
      <c r="AB465" s="39"/>
      <c r="AC465" s="39"/>
      <c r="AD465" s="39"/>
      <c r="AE465" s="39"/>
      <c r="AT465" s="18" t="s">
        <v>194</v>
      </c>
      <c r="AU465" s="18" t="s">
        <v>84</v>
      </c>
    </row>
    <row r="466" s="2" customFormat="1" ht="37.8" customHeight="1">
      <c r="A466" s="39"/>
      <c r="B466" s="40"/>
      <c r="C466" s="233" t="s">
        <v>452</v>
      </c>
      <c r="D466" s="233" t="s">
        <v>185</v>
      </c>
      <c r="E466" s="234" t="s">
        <v>938</v>
      </c>
      <c r="F466" s="235" t="s">
        <v>939</v>
      </c>
      <c r="G466" s="236" t="s">
        <v>188</v>
      </c>
      <c r="H466" s="237">
        <v>17.399999999999999</v>
      </c>
      <c r="I466" s="238"/>
      <c r="J466" s="238"/>
      <c r="K466" s="239">
        <f>ROUND(P466*H466,2)</f>
        <v>0</v>
      </c>
      <c r="L466" s="235" t="s">
        <v>189</v>
      </c>
      <c r="M466" s="45"/>
      <c r="N466" s="240" t="s">
        <v>1</v>
      </c>
      <c r="O466" s="241" t="s">
        <v>38</v>
      </c>
      <c r="P466" s="242">
        <f>I466+J466</f>
        <v>0</v>
      </c>
      <c r="Q466" s="242">
        <f>ROUND(I466*H466,2)</f>
        <v>0</v>
      </c>
      <c r="R466" s="242">
        <f>ROUND(J466*H466,2)</f>
        <v>0</v>
      </c>
      <c r="S466" s="92"/>
      <c r="T466" s="243">
        <f>S466*H466</f>
        <v>0</v>
      </c>
      <c r="U466" s="243">
        <v>0</v>
      </c>
      <c r="V466" s="243">
        <f>U466*H466</f>
        <v>0</v>
      </c>
      <c r="W466" s="243">
        <v>0</v>
      </c>
      <c r="X466" s="244">
        <f>W466*H466</f>
        <v>0</v>
      </c>
      <c r="Y466" s="39"/>
      <c r="Z466" s="39"/>
      <c r="AA466" s="39"/>
      <c r="AB466" s="39"/>
      <c r="AC466" s="39"/>
      <c r="AD466" s="39"/>
      <c r="AE466" s="39"/>
      <c r="AR466" s="245" t="s">
        <v>190</v>
      </c>
      <c r="AT466" s="245" t="s">
        <v>185</v>
      </c>
      <c r="AU466" s="245" t="s">
        <v>84</v>
      </c>
      <c r="AY466" s="18" t="s">
        <v>182</v>
      </c>
      <c r="BE466" s="246">
        <f>IF(O466="základní",K466,0)</f>
        <v>0</v>
      </c>
      <c r="BF466" s="246">
        <f>IF(O466="snížená",K466,0)</f>
        <v>0</v>
      </c>
      <c r="BG466" s="246">
        <f>IF(O466="zákl. přenesená",K466,0)</f>
        <v>0</v>
      </c>
      <c r="BH466" s="246">
        <f>IF(O466="sníž. přenesená",K466,0)</f>
        <v>0</v>
      </c>
      <c r="BI466" s="246">
        <f>IF(O466="nulová",K466,0)</f>
        <v>0</v>
      </c>
      <c r="BJ466" s="18" t="s">
        <v>82</v>
      </c>
      <c r="BK466" s="246">
        <f>ROUND(P466*H466,2)</f>
        <v>0</v>
      </c>
      <c r="BL466" s="18" t="s">
        <v>190</v>
      </c>
      <c r="BM466" s="245" t="s">
        <v>940</v>
      </c>
    </row>
    <row r="467" s="2" customFormat="1">
      <c r="A467" s="39"/>
      <c r="B467" s="40"/>
      <c r="C467" s="41"/>
      <c r="D467" s="247" t="s">
        <v>192</v>
      </c>
      <c r="E467" s="41"/>
      <c r="F467" s="248" t="s">
        <v>939</v>
      </c>
      <c r="G467" s="41"/>
      <c r="H467" s="41"/>
      <c r="I467" s="249"/>
      <c r="J467" s="249"/>
      <c r="K467" s="41"/>
      <c r="L467" s="41"/>
      <c r="M467" s="45"/>
      <c r="N467" s="250"/>
      <c r="O467" s="251"/>
      <c r="P467" s="92"/>
      <c r="Q467" s="92"/>
      <c r="R467" s="92"/>
      <c r="S467" s="92"/>
      <c r="T467" s="92"/>
      <c r="U467" s="92"/>
      <c r="V467" s="92"/>
      <c r="W467" s="92"/>
      <c r="X467" s="93"/>
      <c r="Y467" s="39"/>
      <c r="Z467" s="39"/>
      <c r="AA467" s="39"/>
      <c r="AB467" s="39"/>
      <c r="AC467" s="39"/>
      <c r="AD467" s="39"/>
      <c r="AE467" s="39"/>
      <c r="AT467" s="18" t="s">
        <v>192</v>
      </c>
      <c r="AU467" s="18" t="s">
        <v>84</v>
      </c>
    </row>
    <row r="468" s="2" customFormat="1">
      <c r="A468" s="39"/>
      <c r="B468" s="40"/>
      <c r="C468" s="41"/>
      <c r="D468" s="252" t="s">
        <v>194</v>
      </c>
      <c r="E468" s="41"/>
      <c r="F468" s="253" t="s">
        <v>941</v>
      </c>
      <c r="G468" s="41"/>
      <c r="H468" s="41"/>
      <c r="I468" s="249"/>
      <c r="J468" s="249"/>
      <c r="K468" s="41"/>
      <c r="L468" s="41"/>
      <c r="M468" s="45"/>
      <c r="N468" s="250"/>
      <c r="O468" s="251"/>
      <c r="P468" s="92"/>
      <c r="Q468" s="92"/>
      <c r="R468" s="92"/>
      <c r="S468" s="92"/>
      <c r="T468" s="92"/>
      <c r="U468" s="92"/>
      <c r="V468" s="92"/>
      <c r="W468" s="92"/>
      <c r="X468" s="93"/>
      <c r="Y468" s="39"/>
      <c r="Z468" s="39"/>
      <c r="AA468" s="39"/>
      <c r="AB468" s="39"/>
      <c r="AC468" s="39"/>
      <c r="AD468" s="39"/>
      <c r="AE468" s="39"/>
      <c r="AT468" s="18" t="s">
        <v>194</v>
      </c>
      <c r="AU468" s="18" t="s">
        <v>84</v>
      </c>
    </row>
    <row r="469" s="13" customFormat="1">
      <c r="A469" s="13"/>
      <c r="B469" s="254"/>
      <c r="C469" s="255"/>
      <c r="D469" s="247" t="s">
        <v>196</v>
      </c>
      <c r="E469" s="256" t="s">
        <v>1</v>
      </c>
      <c r="F469" s="257" t="s">
        <v>942</v>
      </c>
      <c r="G469" s="255"/>
      <c r="H469" s="258">
        <v>17.399999999999999</v>
      </c>
      <c r="I469" s="259"/>
      <c r="J469" s="259"/>
      <c r="K469" s="255"/>
      <c r="L469" s="255"/>
      <c r="M469" s="260"/>
      <c r="N469" s="261"/>
      <c r="O469" s="262"/>
      <c r="P469" s="262"/>
      <c r="Q469" s="262"/>
      <c r="R469" s="262"/>
      <c r="S469" s="262"/>
      <c r="T469" s="262"/>
      <c r="U469" s="262"/>
      <c r="V469" s="262"/>
      <c r="W469" s="262"/>
      <c r="X469" s="263"/>
      <c r="Y469" s="13"/>
      <c r="Z469" s="13"/>
      <c r="AA469" s="13"/>
      <c r="AB469" s="13"/>
      <c r="AC469" s="13"/>
      <c r="AD469" s="13"/>
      <c r="AE469" s="13"/>
      <c r="AT469" s="264" t="s">
        <v>196</v>
      </c>
      <c r="AU469" s="264" t="s">
        <v>84</v>
      </c>
      <c r="AV469" s="13" t="s">
        <v>84</v>
      </c>
      <c r="AW469" s="13" t="s">
        <v>5</v>
      </c>
      <c r="AX469" s="13" t="s">
        <v>75</v>
      </c>
      <c r="AY469" s="264" t="s">
        <v>182</v>
      </c>
    </row>
    <row r="470" s="15" customFormat="1">
      <c r="A470" s="15"/>
      <c r="B470" s="275"/>
      <c r="C470" s="276"/>
      <c r="D470" s="247" t="s">
        <v>196</v>
      </c>
      <c r="E470" s="277" t="s">
        <v>1</v>
      </c>
      <c r="F470" s="278" t="s">
        <v>208</v>
      </c>
      <c r="G470" s="276"/>
      <c r="H470" s="279">
        <v>17.399999999999999</v>
      </c>
      <c r="I470" s="280"/>
      <c r="J470" s="280"/>
      <c r="K470" s="276"/>
      <c r="L470" s="276"/>
      <c r="M470" s="281"/>
      <c r="N470" s="282"/>
      <c r="O470" s="283"/>
      <c r="P470" s="283"/>
      <c r="Q470" s="283"/>
      <c r="R470" s="283"/>
      <c r="S470" s="283"/>
      <c r="T470" s="283"/>
      <c r="U470" s="283"/>
      <c r="V470" s="283"/>
      <c r="W470" s="283"/>
      <c r="X470" s="284"/>
      <c r="Y470" s="15"/>
      <c r="Z470" s="15"/>
      <c r="AA470" s="15"/>
      <c r="AB470" s="15"/>
      <c r="AC470" s="15"/>
      <c r="AD470" s="15"/>
      <c r="AE470" s="15"/>
      <c r="AT470" s="285" t="s">
        <v>196</v>
      </c>
      <c r="AU470" s="285" t="s">
        <v>84</v>
      </c>
      <c r="AV470" s="15" t="s">
        <v>190</v>
      </c>
      <c r="AW470" s="15" t="s">
        <v>5</v>
      </c>
      <c r="AX470" s="15" t="s">
        <v>82</v>
      </c>
      <c r="AY470" s="285" t="s">
        <v>182</v>
      </c>
    </row>
    <row r="471" s="2" customFormat="1" ht="37.8" customHeight="1">
      <c r="A471" s="39"/>
      <c r="B471" s="40"/>
      <c r="C471" s="233" t="s">
        <v>458</v>
      </c>
      <c r="D471" s="233" t="s">
        <v>185</v>
      </c>
      <c r="E471" s="234" t="s">
        <v>943</v>
      </c>
      <c r="F471" s="235" t="s">
        <v>944</v>
      </c>
      <c r="G471" s="236" t="s">
        <v>188</v>
      </c>
      <c r="H471" s="237">
        <v>17.399999999999999</v>
      </c>
      <c r="I471" s="238"/>
      <c r="J471" s="238"/>
      <c r="K471" s="239">
        <f>ROUND(P471*H471,2)</f>
        <v>0</v>
      </c>
      <c r="L471" s="235" t="s">
        <v>189</v>
      </c>
      <c r="M471" s="45"/>
      <c r="N471" s="240" t="s">
        <v>1</v>
      </c>
      <c r="O471" s="241" t="s">
        <v>38</v>
      </c>
      <c r="P471" s="242">
        <f>I471+J471</f>
        <v>0</v>
      </c>
      <c r="Q471" s="242">
        <f>ROUND(I471*H471,2)</f>
        <v>0</v>
      </c>
      <c r="R471" s="242">
        <f>ROUND(J471*H471,2)</f>
        <v>0</v>
      </c>
      <c r="S471" s="92"/>
      <c r="T471" s="243">
        <f>S471*H471</f>
        <v>0</v>
      </c>
      <c r="U471" s="243">
        <v>0</v>
      </c>
      <c r="V471" s="243">
        <f>U471*H471</f>
        <v>0</v>
      </c>
      <c r="W471" s="243">
        <v>0</v>
      </c>
      <c r="X471" s="244">
        <f>W471*H471</f>
        <v>0</v>
      </c>
      <c r="Y471" s="39"/>
      <c r="Z471" s="39"/>
      <c r="AA471" s="39"/>
      <c r="AB471" s="39"/>
      <c r="AC471" s="39"/>
      <c r="AD471" s="39"/>
      <c r="AE471" s="39"/>
      <c r="AR471" s="245" t="s">
        <v>190</v>
      </c>
      <c r="AT471" s="245" t="s">
        <v>185</v>
      </c>
      <c r="AU471" s="245" t="s">
        <v>84</v>
      </c>
      <c r="AY471" s="18" t="s">
        <v>182</v>
      </c>
      <c r="BE471" s="246">
        <f>IF(O471="základní",K471,0)</f>
        <v>0</v>
      </c>
      <c r="BF471" s="246">
        <f>IF(O471="snížená",K471,0)</f>
        <v>0</v>
      </c>
      <c r="BG471" s="246">
        <f>IF(O471="zákl. přenesená",K471,0)</f>
        <v>0</v>
      </c>
      <c r="BH471" s="246">
        <f>IF(O471="sníž. přenesená",K471,0)</f>
        <v>0</v>
      </c>
      <c r="BI471" s="246">
        <f>IF(O471="nulová",K471,0)</f>
        <v>0</v>
      </c>
      <c r="BJ471" s="18" t="s">
        <v>82</v>
      </c>
      <c r="BK471" s="246">
        <f>ROUND(P471*H471,2)</f>
        <v>0</v>
      </c>
      <c r="BL471" s="18" t="s">
        <v>190</v>
      </c>
      <c r="BM471" s="245" t="s">
        <v>945</v>
      </c>
    </row>
    <row r="472" s="2" customFormat="1">
      <c r="A472" s="39"/>
      <c r="B472" s="40"/>
      <c r="C472" s="41"/>
      <c r="D472" s="247" t="s">
        <v>192</v>
      </c>
      <c r="E472" s="41"/>
      <c r="F472" s="248" t="s">
        <v>944</v>
      </c>
      <c r="G472" s="41"/>
      <c r="H472" s="41"/>
      <c r="I472" s="249"/>
      <c r="J472" s="249"/>
      <c r="K472" s="41"/>
      <c r="L472" s="41"/>
      <c r="M472" s="45"/>
      <c r="N472" s="250"/>
      <c r="O472" s="251"/>
      <c r="P472" s="92"/>
      <c r="Q472" s="92"/>
      <c r="R472" s="92"/>
      <c r="S472" s="92"/>
      <c r="T472" s="92"/>
      <c r="U472" s="92"/>
      <c r="V472" s="92"/>
      <c r="W472" s="92"/>
      <c r="X472" s="93"/>
      <c r="Y472" s="39"/>
      <c r="Z472" s="39"/>
      <c r="AA472" s="39"/>
      <c r="AB472" s="39"/>
      <c r="AC472" s="39"/>
      <c r="AD472" s="39"/>
      <c r="AE472" s="39"/>
      <c r="AT472" s="18" t="s">
        <v>192</v>
      </c>
      <c r="AU472" s="18" t="s">
        <v>84</v>
      </c>
    </row>
    <row r="473" s="2" customFormat="1">
      <c r="A473" s="39"/>
      <c r="B473" s="40"/>
      <c r="C473" s="41"/>
      <c r="D473" s="252" t="s">
        <v>194</v>
      </c>
      <c r="E473" s="41"/>
      <c r="F473" s="253" t="s">
        <v>946</v>
      </c>
      <c r="G473" s="41"/>
      <c r="H473" s="41"/>
      <c r="I473" s="249"/>
      <c r="J473" s="249"/>
      <c r="K473" s="41"/>
      <c r="L473" s="41"/>
      <c r="M473" s="45"/>
      <c r="N473" s="250"/>
      <c r="O473" s="251"/>
      <c r="P473" s="92"/>
      <c r="Q473" s="92"/>
      <c r="R473" s="92"/>
      <c r="S473" s="92"/>
      <c r="T473" s="92"/>
      <c r="U473" s="92"/>
      <c r="V473" s="92"/>
      <c r="W473" s="92"/>
      <c r="X473" s="93"/>
      <c r="Y473" s="39"/>
      <c r="Z473" s="39"/>
      <c r="AA473" s="39"/>
      <c r="AB473" s="39"/>
      <c r="AC473" s="39"/>
      <c r="AD473" s="39"/>
      <c r="AE473" s="39"/>
      <c r="AT473" s="18" t="s">
        <v>194</v>
      </c>
      <c r="AU473" s="18" t="s">
        <v>84</v>
      </c>
    </row>
    <row r="474" s="2" customFormat="1" ht="33" customHeight="1">
      <c r="A474" s="39"/>
      <c r="B474" s="40"/>
      <c r="C474" s="233" t="s">
        <v>464</v>
      </c>
      <c r="D474" s="233" t="s">
        <v>185</v>
      </c>
      <c r="E474" s="234" t="s">
        <v>947</v>
      </c>
      <c r="F474" s="235" t="s">
        <v>948</v>
      </c>
      <c r="G474" s="236" t="s">
        <v>188</v>
      </c>
      <c r="H474" s="237">
        <v>17.399999999999999</v>
      </c>
      <c r="I474" s="238"/>
      <c r="J474" s="238"/>
      <c r="K474" s="239">
        <f>ROUND(P474*H474,2)</f>
        <v>0</v>
      </c>
      <c r="L474" s="235" t="s">
        <v>189</v>
      </c>
      <c r="M474" s="45"/>
      <c r="N474" s="240" t="s">
        <v>1</v>
      </c>
      <c r="O474" s="241" t="s">
        <v>38</v>
      </c>
      <c r="P474" s="242">
        <f>I474+J474</f>
        <v>0</v>
      </c>
      <c r="Q474" s="242">
        <f>ROUND(I474*H474,2)</f>
        <v>0</v>
      </c>
      <c r="R474" s="242">
        <f>ROUND(J474*H474,2)</f>
        <v>0</v>
      </c>
      <c r="S474" s="92"/>
      <c r="T474" s="243">
        <f>S474*H474</f>
        <v>0</v>
      </c>
      <c r="U474" s="243">
        <v>0</v>
      </c>
      <c r="V474" s="243">
        <f>U474*H474</f>
        <v>0</v>
      </c>
      <c r="W474" s="243">
        <v>0</v>
      </c>
      <c r="X474" s="244">
        <f>W474*H474</f>
        <v>0</v>
      </c>
      <c r="Y474" s="39"/>
      <c r="Z474" s="39"/>
      <c r="AA474" s="39"/>
      <c r="AB474" s="39"/>
      <c r="AC474" s="39"/>
      <c r="AD474" s="39"/>
      <c r="AE474" s="39"/>
      <c r="AR474" s="245" t="s">
        <v>190</v>
      </c>
      <c r="AT474" s="245" t="s">
        <v>185</v>
      </c>
      <c r="AU474" s="245" t="s">
        <v>84</v>
      </c>
      <c r="AY474" s="18" t="s">
        <v>182</v>
      </c>
      <c r="BE474" s="246">
        <f>IF(O474="základní",K474,0)</f>
        <v>0</v>
      </c>
      <c r="BF474" s="246">
        <f>IF(O474="snížená",K474,0)</f>
        <v>0</v>
      </c>
      <c r="BG474" s="246">
        <f>IF(O474="zákl. přenesená",K474,0)</f>
        <v>0</v>
      </c>
      <c r="BH474" s="246">
        <f>IF(O474="sníž. přenesená",K474,0)</f>
        <v>0</v>
      </c>
      <c r="BI474" s="246">
        <f>IF(O474="nulová",K474,0)</f>
        <v>0</v>
      </c>
      <c r="BJ474" s="18" t="s">
        <v>82</v>
      </c>
      <c r="BK474" s="246">
        <f>ROUND(P474*H474,2)</f>
        <v>0</v>
      </c>
      <c r="BL474" s="18" t="s">
        <v>190</v>
      </c>
      <c r="BM474" s="245" t="s">
        <v>949</v>
      </c>
    </row>
    <row r="475" s="2" customFormat="1">
      <c r="A475" s="39"/>
      <c r="B475" s="40"/>
      <c r="C475" s="41"/>
      <c r="D475" s="247" t="s">
        <v>192</v>
      </c>
      <c r="E475" s="41"/>
      <c r="F475" s="248" t="s">
        <v>948</v>
      </c>
      <c r="G475" s="41"/>
      <c r="H475" s="41"/>
      <c r="I475" s="249"/>
      <c r="J475" s="249"/>
      <c r="K475" s="41"/>
      <c r="L475" s="41"/>
      <c r="M475" s="45"/>
      <c r="N475" s="250"/>
      <c r="O475" s="251"/>
      <c r="P475" s="92"/>
      <c r="Q475" s="92"/>
      <c r="R475" s="92"/>
      <c r="S475" s="92"/>
      <c r="T475" s="92"/>
      <c r="U475" s="92"/>
      <c r="V475" s="92"/>
      <c r="W475" s="92"/>
      <c r="X475" s="93"/>
      <c r="Y475" s="39"/>
      <c r="Z475" s="39"/>
      <c r="AA475" s="39"/>
      <c r="AB475" s="39"/>
      <c r="AC475" s="39"/>
      <c r="AD475" s="39"/>
      <c r="AE475" s="39"/>
      <c r="AT475" s="18" t="s">
        <v>192</v>
      </c>
      <c r="AU475" s="18" t="s">
        <v>84</v>
      </c>
    </row>
    <row r="476" s="2" customFormat="1">
      <c r="A476" s="39"/>
      <c r="B476" s="40"/>
      <c r="C476" s="41"/>
      <c r="D476" s="252" t="s">
        <v>194</v>
      </c>
      <c r="E476" s="41"/>
      <c r="F476" s="253" t="s">
        <v>950</v>
      </c>
      <c r="G476" s="41"/>
      <c r="H476" s="41"/>
      <c r="I476" s="249"/>
      <c r="J476" s="249"/>
      <c r="K476" s="41"/>
      <c r="L476" s="41"/>
      <c r="M476" s="45"/>
      <c r="N476" s="250"/>
      <c r="O476" s="251"/>
      <c r="P476" s="92"/>
      <c r="Q476" s="92"/>
      <c r="R476" s="92"/>
      <c r="S476" s="92"/>
      <c r="T476" s="92"/>
      <c r="U476" s="92"/>
      <c r="V476" s="92"/>
      <c r="W476" s="92"/>
      <c r="X476" s="93"/>
      <c r="Y476" s="39"/>
      <c r="Z476" s="39"/>
      <c r="AA476" s="39"/>
      <c r="AB476" s="39"/>
      <c r="AC476" s="39"/>
      <c r="AD476" s="39"/>
      <c r="AE476" s="39"/>
      <c r="AT476" s="18" t="s">
        <v>194</v>
      </c>
      <c r="AU476" s="18" t="s">
        <v>84</v>
      </c>
    </row>
    <row r="477" s="2" customFormat="1" ht="37.8" customHeight="1">
      <c r="A477" s="39"/>
      <c r="B477" s="40"/>
      <c r="C477" s="233" t="s">
        <v>469</v>
      </c>
      <c r="D477" s="233" t="s">
        <v>185</v>
      </c>
      <c r="E477" s="234" t="s">
        <v>951</v>
      </c>
      <c r="F477" s="235" t="s">
        <v>952</v>
      </c>
      <c r="G477" s="236" t="s">
        <v>416</v>
      </c>
      <c r="H477" s="237">
        <v>306.77199999999999</v>
      </c>
      <c r="I477" s="238"/>
      <c r="J477" s="238"/>
      <c r="K477" s="239">
        <f>ROUND(P477*H477,2)</f>
        <v>0</v>
      </c>
      <c r="L477" s="235" t="s">
        <v>1</v>
      </c>
      <c r="M477" s="45"/>
      <c r="N477" s="240" t="s">
        <v>1</v>
      </c>
      <c r="O477" s="241" t="s">
        <v>38</v>
      </c>
      <c r="P477" s="242">
        <f>I477+J477</f>
        <v>0</v>
      </c>
      <c r="Q477" s="242">
        <f>ROUND(I477*H477,2)</f>
        <v>0</v>
      </c>
      <c r="R477" s="242">
        <f>ROUND(J477*H477,2)</f>
        <v>0</v>
      </c>
      <c r="S477" s="92"/>
      <c r="T477" s="243">
        <f>S477*H477</f>
        <v>0</v>
      </c>
      <c r="U477" s="243">
        <v>0</v>
      </c>
      <c r="V477" s="243">
        <f>U477*H477</f>
        <v>0</v>
      </c>
      <c r="W477" s="243">
        <v>0</v>
      </c>
      <c r="X477" s="244">
        <f>W477*H477</f>
        <v>0</v>
      </c>
      <c r="Y477" s="39"/>
      <c r="Z477" s="39"/>
      <c r="AA477" s="39"/>
      <c r="AB477" s="39"/>
      <c r="AC477" s="39"/>
      <c r="AD477" s="39"/>
      <c r="AE477" s="39"/>
      <c r="AR477" s="245" t="s">
        <v>190</v>
      </c>
      <c r="AT477" s="245" t="s">
        <v>185</v>
      </c>
      <c r="AU477" s="245" t="s">
        <v>84</v>
      </c>
      <c r="AY477" s="18" t="s">
        <v>182</v>
      </c>
      <c r="BE477" s="246">
        <f>IF(O477="základní",K477,0)</f>
        <v>0</v>
      </c>
      <c r="BF477" s="246">
        <f>IF(O477="snížená",K477,0)</f>
        <v>0</v>
      </c>
      <c r="BG477" s="246">
        <f>IF(O477="zákl. přenesená",K477,0)</f>
        <v>0</v>
      </c>
      <c r="BH477" s="246">
        <f>IF(O477="sníž. přenesená",K477,0)</f>
        <v>0</v>
      </c>
      <c r="BI477" s="246">
        <f>IF(O477="nulová",K477,0)</f>
        <v>0</v>
      </c>
      <c r="BJ477" s="18" t="s">
        <v>82</v>
      </c>
      <c r="BK477" s="246">
        <f>ROUND(P477*H477,2)</f>
        <v>0</v>
      </c>
      <c r="BL477" s="18" t="s">
        <v>190</v>
      </c>
      <c r="BM477" s="245" t="s">
        <v>953</v>
      </c>
    </row>
    <row r="478" s="2" customFormat="1">
      <c r="A478" s="39"/>
      <c r="B478" s="40"/>
      <c r="C478" s="41"/>
      <c r="D478" s="247" t="s">
        <v>192</v>
      </c>
      <c r="E478" s="41"/>
      <c r="F478" s="248" t="s">
        <v>952</v>
      </c>
      <c r="G478" s="41"/>
      <c r="H478" s="41"/>
      <c r="I478" s="249"/>
      <c r="J478" s="249"/>
      <c r="K478" s="41"/>
      <c r="L478" s="41"/>
      <c r="M478" s="45"/>
      <c r="N478" s="250"/>
      <c r="O478" s="251"/>
      <c r="P478" s="92"/>
      <c r="Q478" s="92"/>
      <c r="R478" s="92"/>
      <c r="S478" s="92"/>
      <c r="T478" s="92"/>
      <c r="U478" s="92"/>
      <c r="V478" s="92"/>
      <c r="W478" s="92"/>
      <c r="X478" s="93"/>
      <c r="Y478" s="39"/>
      <c r="Z478" s="39"/>
      <c r="AA478" s="39"/>
      <c r="AB478" s="39"/>
      <c r="AC478" s="39"/>
      <c r="AD478" s="39"/>
      <c r="AE478" s="39"/>
      <c r="AT478" s="18" t="s">
        <v>192</v>
      </c>
      <c r="AU478" s="18" t="s">
        <v>84</v>
      </c>
    </row>
    <row r="479" s="14" customFormat="1">
      <c r="A479" s="14"/>
      <c r="B479" s="265"/>
      <c r="C479" s="266"/>
      <c r="D479" s="247" t="s">
        <v>196</v>
      </c>
      <c r="E479" s="267" t="s">
        <v>1</v>
      </c>
      <c r="F479" s="268" t="s">
        <v>954</v>
      </c>
      <c r="G479" s="266"/>
      <c r="H479" s="267" t="s">
        <v>1</v>
      </c>
      <c r="I479" s="269"/>
      <c r="J479" s="269"/>
      <c r="K479" s="266"/>
      <c r="L479" s="266"/>
      <c r="M479" s="270"/>
      <c r="N479" s="271"/>
      <c r="O479" s="272"/>
      <c r="P479" s="272"/>
      <c r="Q479" s="272"/>
      <c r="R479" s="272"/>
      <c r="S479" s="272"/>
      <c r="T479" s="272"/>
      <c r="U479" s="272"/>
      <c r="V479" s="272"/>
      <c r="W479" s="272"/>
      <c r="X479" s="273"/>
      <c r="Y479" s="14"/>
      <c r="Z479" s="14"/>
      <c r="AA479" s="14"/>
      <c r="AB479" s="14"/>
      <c r="AC479" s="14"/>
      <c r="AD479" s="14"/>
      <c r="AE479" s="14"/>
      <c r="AT479" s="274" t="s">
        <v>196</v>
      </c>
      <c r="AU479" s="274" t="s">
        <v>84</v>
      </c>
      <c r="AV479" s="14" t="s">
        <v>82</v>
      </c>
      <c r="AW479" s="14" t="s">
        <v>5</v>
      </c>
      <c r="AX479" s="14" t="s">
        <v>75</v>
      </c>
      <c r="AY479" s="274" t="s">
        <v>182</v>
      </c>
    </row>
    <row r="480" s="13" customFormat="1">
      <c r="A480" s="13"/>
      <c r="B480" s="254"/>
      <c r="C480" s="255"/>
      <c r="D480" s="247" t="s">
        <v>196</v>
      </c>
      <c r="E480" s="256" t="s">
        <v>1</v>
      </c>
      <c r="F480" s="257" t="s">
        <v>955</v>
      </c>
      <c r="G480" s="255"/>
      <c r="H480" s="258">
        <v>1.5</v>
      </c>
      <c r="I480" s="259"/>
      <c r="J480" s="259"/>
      <c r="K480" s="255"/>
      <c r="L480" s="255"/>
      <c r="M480" s="260"/>
      <c r="N480" s="261"/>
      <c r="O480" s="262"/>
      <c r="P480" s="262"/>
      <c r="Q480" s="262"/>
      <c r="R480" s="262"/>
      <c r="S480" s="262"/>
      <c r="T480" s="262"/>
      <c r="U480" s="262"/>
      <c r="V480" s="262"/>
      <c r="W480" s="262"/>
      <c r="X480" s="263"/>
      <c r="Y480" s="13"/>
      <c r="Z480" s="13"/>
      <c r="AA480" s="13"/>
      <c r="AB480" s="13"/>
      <c r="AC480" s="13"/>
      <c r="AD480" s="13"/>
      <c r="AE480" s="13"/>
      <c r="AT480" s="264" t="s">
        <v>196</v>
      </c>
      <c r="AU480" s="264" t="s">
        <v>84</v>
      </c>
      <c r="AV480" s="13" t="s">
        <v>84</v>
      </c>
      <c r="AW480" s="13" t="s">
        <v>5</v>
      </c>
      <c r="AX480" s="13" t="s">
        <v>75</v>
      </c>
      <c r="AY480" s="264" t="s">
        <v>182</v>
      </c>
    </row>
    <row r="481" s="13" customFormat="1">
      <c r="A481" s="13"/>
      <c r="B481" s="254"/>
      <c r="C481" s="255"/>
      <c r="D481" s="247" t="s">
        <v>196</v>
      </c>
      <c r="E481" s="256" t="s">
        <v>1</v>
      </c>
      <c r="F481" s="257" t="s">
        <v>956</v>
      </c>
      <c r="G481" s="255"/>
      <c r="H481" s="258">
        <v>3.3500000000000001</v>
      </c>
      <c r="I481" s="259"/>
      <c r="J481" s="259"/>
      <c r="K481" s="255"/>
      <c r="L481" s="255"/>
      <c r="M481" s="260"/>
      <c r="N481" s="261"/>
      <c r="O481" s="262"/>
      <c r="P481" s="262"/>
      <c r="Q481" s="262"/>
      <c r="R481" s="262"/>
      <c r="S481" s="262"/>
      <c r="T481" s="262"/>
      <c r="U481" s="262"/>
      <c r="V481" s="262"/>
      <c r="W481" s="262"/>
      <c r="X481" s="263"/>
      <c r="Y481" s="13"/>
      <c r="Z481" s="13"/>
      <c r="AA481" s="13"/>
      <c r="AB481" s="13"/>
      <c r="AC481" s="13"/>
      <c r="AD481" s="13"/>
      <c r="AE481" s="13"/>
      <c r="AT481" s="264" t="s">
        <v>196</v>
      </c>
      <c r="AU481" s="264" t="s">
        <v>84</v>
      </c>
      <c r="AV481" s="13" t="s">
        <v>84</v>
      </c>
      <c r="AW481" s="13" t="s">
        <v>5</v>
      </c>
      <c r="AX481" s="13" t="s">
        <v>75</v>
      </c>
      <c r="AY481" s="264" t="s">
        <v>182</v>
      </c>
    </row>
    <row r="482" s="13" customFormat="1">
      <c r="A482" s="13"/>
      <c r="B482" s="254"/>
      <c r="C482" s="255"/>
      <c r="D482" s="247" t="s">
        <v>196</v>
      </c>
      <c r="E482" s="256" t="s">
        <v>1</v>
      </c>
      <c r="F482" s="257" t="s">
        <v>957</v>
      </c>
      <c r="G482" s="255"/>
      <c r="H482" s="258">
        <v>3.9500000000000002</v>
      </c>
      <c r="I482" s="259"/>
      <c r="J482" s="259"/>
      <c r="K482" s="255"/>
      <c r="L482" s="255"/>
      <c r="M482" s="260"/>
      <c r="N482" s="261"/>
      <c r="O482" s="262"/>
      <c r="P482" s="262"/>
      <c r="Q482" s="262"/>
      <c r="R482" s="262"/>
      <c r="S482" s="262"/>
      <c r="T482" s="262"/>
      <c r="U482" s="262"/>
      <c r="V482" s="262"/>
      <c r="W482" s="262"/>
      <c r="X482" s="263"/>
      <c r="Y482" s="13"/>
      <c r="Z482" s="13"/>
      <c r="AA482" s="13"/>
      <c r="AB482" s="13"/>
      <c r="AC482" s="13"/>
      <c r="AD482" s="13"/>
      <c r="AE482" s="13"/>
      <c r="AT482" s="264" t="s">
        <v>196</v>
      </c>
      <c r="AU482" s="264" t="s">
        <v>84</v>
      </c>
      <c r="AV482" s="13" t="s">
        <v>84</v>
      </c>
      <c r="AW482" s="13" t="s">
        <v>5</v>
      </c>
      <c r="AX482" s="13" t="s">
        <v>75</v>
      </c>
      <c r="AY482" s="264" t="s">
        <v>182</v>
      </c>
    </row>
    <row r="483" s="14" customFormat="1">
      <c r="A483" s="14"/>
      <c r="B483" s="265"/>
      <c r="C483" s="266"/>
      <c r="D483" s="247" t="s">
        <v>196</v>
      </c>
      <c r="E483" s="267" t="s">
        <v>1</v>
      </c>
      <c r="F483" s="268" t="s">
        <v>958</v>
      </c>
      <c r="G483" s="266"/>
      <c r="H483" s="267" t="s">
        <v>1</v>
      </c>
      <c r="I483" s="269"/>
      <c r="J483" s="269"/>
      <c r="K483" s="266"/>
      <c r="L483" s="266"/>
      <c r="M483" s="270"/>
      <c r="N483" s="271"/>
      <c r="O483" s="272"/>
      <c r="P483" s="272"/>
      <c r="Q483" s="272"/>
      <c r="R483" s="272"/>
      <c r="S483" s="272"/>
      <c r="T483" s="272"/>
      <c r="U483" s="272"/>
      <c r="V483" s="272"/>
      <c r="W483" s="272"/>
      <c r="X483" s="273"/>
      <c r="Y483" s="14"/>
      <c r="Z483" s="14"/>
      <c r="AA483" s="14"/>
      <c r="AB483" s="14"/>
      <c r="AC483" s="14"/>
      <c r="AD483" s="14"/>
      <c r="AE483" s="14"/>
      <c r="AT483" s="274" t="s">
        <v>196</v>
      </c>
      <c r="AU483" s="274" t="s">
        <v>84</v>
      </c>
      <c r="AV483" s="14" t="s">
        <v>82</v>
      </c>
      <c r="AW483" s="14" t="s">
        <v>5</v>
      </c>
      <c r="AX483" s="14" t="s">
        <v>75</v>
      </c>
      <c r="AY483" s="274" t="s">
        <v>182</v>
      </c>
    </row>
    <row r="484" s="13" customFormat="1">
      <c r="A484" s="13"/>
      <c r="B484" s="254"/>
      <c r="C484" s="255"/>
      <c r="D484" s="247" t="s">
        <v>196</v>
      </c>
      <c r="E484" s="256" t="s">
        <v>1</v>
      </c>
      <c r="F484" s="257" t="s">
        <v>959</v>
      </c>
      <c r="G484" s="255"/>
      <c r="H484" s="258">
        <v>8.5199999999999996</v>
      </c>
      <c r="I484" s="259"/>
      <c r="J484" s="259"/>
      <c r="K484" s="255"/>
      <c r="L484" s="255"/>
      <c r="M484" s="260"/>
      <c r="N484" s="261"/>
      <c r="O484" s="262"/>
      <c r="P484" s="262"/>
      <c r="Q484" s="262"/>
      <c r="R484" s="262"/>
      <c r="S484" s="262"/>
      <c r="T484" s="262"/>
      <c r="U484" s="262"/>
      <c r="V484" s="262"/>
      <c r="W484" s="262"/>
      <c r="X484" s="263"/>
      <c r="Y484" s="13"/>
      <c r="Z484" s="13"/>
      <c r="AA484" s="13"/>
      <c r="AB484" s="13"/>
      <c r="AC484" s="13"/>
      <c r="AD484" s="13"/>
      <c r="AE484" s="13"/>
      <c r="AT484" s="264" t="s">
        <v>196</v>
      </c>
      <c r="AU484" s="264" t="s">
        <v>84</v>
      </c>
      <c r="AV484" s="13" t="s">
        <v>84</v>
      </c>
      <c r="AW484" s="13" t="s">
        <v>5</v>
      </c>
      <c r="AX484" s="13" t="s">
        <v>75</v>
      </c>
      <c r="AY484" s="264" t="s">
        <v>182</v>
      </c>
    </row>
    <row r="485" s="13" customFormat="1">
      <c r="A485" s="13"/>
      <c r="B485" s="254"/>
      <c r="C485" s="255"/>
      <c r="D485" s="247" t="s">
        <v>196</v>
      </c>
      <c r="E485" s="256" t="s">
        <v>1</v>
      </c>
      <c r="F485" s="257" t="s">
        <v>960</v>
      </c>
      <c r="G485" s="255"/>
      <c r="H485" s="258">
        <v>2.6299999999999999</v>
      </c>
      <c r="I485" s="259"/>
      <c r="J485" s="259"/>
      <c r="K485" s="255"/>
      <c r="L485" s="255"/>
      <c r="M485" s="260"/>
      <c r="N485" s="261"/>
      <c r="O485" s="262"/>
      <c r="P485" s="262"/>
      <c r="Q485" s="262"/>
      <c r="R485" s="262"/>
      <c r="S485" s="262"/>
      <c r="T485" s="262"/>
      <c r="U485" s="262"/>
      <c r="V485" s="262"/>
      <c r="W485" s="262"/>
      <c r="X485" s="263"/>
      <c r="Y485" s="13"/>
      <c r="Z485" s="13"/>
      <c r="AA485" s="13"/>
      <c r="AB485" s="13"/>
      <c r="AC485" s="13"/>
      <c r="AD485" s="13"/>
      <c r="AE485" s="13"/>
      <c r="AT485" s="264" t="s">
        <v>196</v>
      </c>
      <c r="AU485" s="264" t="s">
        <v>84</v>
      </c>
      <c r="AV485" s="13" t="s">
        <v>84</v>
      </c>
      <c r="AW485" s="13" t="s">
        <v>5</v>
      </c>
      <c r="AX485" s="13" t="s">
        <v>75</v>
      </c>
      <c r="AY485" s="264" t="s">
        <v>182</v>
      </c>
    </row>
    <row r="486" s="13" customFormat="1">
      <c r="A486" s="13"/>
      <c r="B486" s="254"/>
      <c r="C486" s="255"/>
      <c r="D486" s="247" t="s">
        <v>196</v>
      </c>
      <c r="E486" s="256" t="s">
        <v>1</v>
      </c>
      <c r="F486" s="257" t="s">
        <v>961</v>
      </c>
      <c r="G486" s="255"/>
      <c r="H486" s="258">
        <v>6.9199999999999999</v>
      </c>
      <c r="I486" s="259"/>
      <c r="J486" s="259"/>
      <c r="K486" s="255"/>
      <c r="L486" s="255"/>
      <c r="M486" s="260"/>
      <c r="N486" s="261"/>
      <c r="O486" s="262"/>
      <c r="P486" s="262"/>
      <c r="Q486" s="262"/>
      <c r="R486" s="262"/>
      <c r="S486" s="262"/>
      <c r="T486" s="262"/>
      <c r="U486" s="262"/>
      <c r="V486" s="262"/>
      <c r="W486" s="262"/>
      <c r="X486" s="263"/>
      <c r="Y486" s="13"/>
      <c r="Z486" s="13"/>
      <c r="AA486" s="13"/>
      <c r="AB486" s="13"/>
      <c r="AC486" s="13"/>
      <c r="AD486" s="13"/>
      <c r="AE486" s="13"/>
      <c r="AT486" s="264" t="s">
        <v>196</v>
      </c>
      <c r="AU486" s="264" t="s">
        <v>84</v>
      </c>
      <c r="AV486" s="13" t="s">
        <v>84</v>
      </c>
      <c r="AW486" s="13" t="s">
        <v>5</v>
      </c>
      <c r="AX486" s="13" t="s">
        <v>75</v>
      </c>
      <c r="AY486" s="264" t="s">
        <v>182</v>
      </c>
    </row>
    <row r="487" s="14" customFormat="1">
      <c r="A487" s="14"/>
      <c r="B487" s="265"/>
      <c r="C487" s="266"/>
      <c r="D487" s="247" t="s">
        <v>196</v>
      </c>
      <c r="E487" s="267" t="s">
        <v>1</v>
      </c>
      <c r="F487" s="268" t="s">
        <v>962</v>
      </c>
      <c r="G487" s="266"/>
      <c r="H487" s="267" t="s">
        <v>1</v>
      </c>
      <c r="I487" s="269"/>
      <c r="J487" s="269"/>
      <c r="K487" s="266"/>
      <c r="L487" s="266"/>
      <c r="M487" s="270"/>
      <c r="N487" s="271"/>
      <c r="O487" s="272"/>
      <c r="P487" s="272"/>
      <c r="Q487" s="272"/>
      <c r="R487" s="272"/>
      <c r="S487" s="272"/>
      <c r="T487" s="272"/>
      <c r="U487" s="272"/>
      <c r="V487" s="272"/>
      <c r="W487" s="272"/>
      <c r="X487" s="273"/>
      <c r="Y487" s="14"/>
      <c r="Z487" s="14"/>
      <c r="AA487" s="14"/>
      <c r="AB487" s="14"/>
      <c r="AC487" s="14"/>
      <c r="AD487" s="14"/>
      <c r="AE487" s="14"/>
      <c r="AT487" s="274" t="s">
        <v>196</v>
      </c>
      <c r="AU487" s="274" t="s">
        <v>84</v>
      </c>
      <c r="AV487" s="14" t="s">
        <v>82</v>
      </c>
      <c r="AW487" s="14" t="s">
        <v>5</v>
      </c>
      <c r="AX487" s="14" t="s">
        <v>75</v>
      </c>
      <c r="AY487" s="274" t="s">
        <v>182</v>
      </c>
    </row>
    <row r="488" s="13" customFormat="1">
      <c r="A488" s="13"/>
      <c r="B488" s="254"/>
      <c r="C488" s="255"/>
      <c r="D488" s="247" t="s">
        <v>196</v>
      </c>
      <c r="E488" s="256" t="s">
        <v>1</v>
      </c>
      <c r="F488" s="257" t="s">
        <v>963</v>
      </c>
      <c r="G488" s="255"/>
      <c r="H488" s="258">
        <v>6.2199999999999998</v>
      </c>
      <c r="I488" s="259"/>
      <c r="J488" s="259"/>
      <c r="K488" s="255"/>
      <c r="L488" s="255"/>
      <c r="M488" s="260"/>
      <c r="N488" s="261"/>
      <c r="O488" s="262"/>
      <c r="P488" s="262"/>
      <c r="Q488" s="262"/>
      <c r="R488" s="262"/>
      <c r="S488" s="262"/>
      <c r="T488" s="262"/>
      <c r="U488" s="262"/>
      <c r="V488" s="262"/>
      <c r="W488" s="262"/>
      <c r="X488" s="263"/>
      <c r="Y488" s="13"/>
      <c r="Z488" s="13"/>
      <c r="AA488" s="13"/>
      <c r="AB488" s="13"/>
      <c r="AC488" s="13"/>
      <c r="AD488" s="13"/>
      <c r="AE488" s="13"/>
      <c r="AT488" s="264" t="s">
        <v>196</v>
      </c>
      <c r="AU488" s="264" t="s">
        <v>84</v>
      </c>
      <c r="AV488" s="13" t="s">
        <v>84</v>
      </c>
      <c r="AW488" s="13" t="s">
        <v>5</v>
      </c>
      <c r="AX488" s="13" t="s">
        <v>75</v>
      </c>
      <c r="AY488" s="264" t="s">
        <v>182</v>
      </c>
    </row>
    <row r="489" s="13" customFormat="1">
      <c r="A489" s="13"/>
      <c r="B489" s="254"/>
      <c r="C489" s="255"/>
      <c r="D489" s="247" t="s">
        <v>196</v>
      </c>
      <c r="E489" s="256" t="s">
        <v>1</v>
      </c>
      <c r="F489" s="257" t="s">
        <v>964</v>
      </c>
      <c r="G489" s="255"/>
      <c r="H489" s="258">
        <v>12.744999999999999</v>
      </c>
      <c r="I489" s="259"/>
      <c r="J489" s="259"/>
      <c r="K489" s="255"/>
      <c r="L489" s="255"/>
      <c r="M489" s="260"/>
      <c r="N489" s="261"/>
      <c r="O489" s="262"/>
      <c r="P489" s="262"/>
      <c r="Q489" s="262"/>
      <c r="R489" s="262"/>
      <c r="S489" s="262"/>
      <c r="T489" s="262"/>
      <c r="U489" s="262"/>
      <c r="V489" s="262"/>
      <c r="W489" s="262"/>
      <c r="X489" s="263"/>
      <c r="Y489" s="13"/>
      <c r="Z489" s="13"/>
      <c r="AA489" s="13"/>
      <c r="AB489" s="13"/>
      <c r="AC489" s="13"/>
      <c r="AD489" s="13"/>
      <c r="AE489" s="13"/>
      <c r="AT489" s="264" t="s">
        <v>196</v>
      </c>
      <c r="AU489" s="264" t="s">
        <v>84</v>
      </c>
      <c r="AV489" s="13" t="s">
        <v>84</v>
      </c>
      <c r="AW489" s="13" t="s">
        <v>5</v>
      </c>
      <c r="AX489" s="13" t="s">
        <v>75</v>
      </c>
      <c r="AY489" s="264" t="s">
        <v>182</v>
      </c>
    </row>
    <row r="490" s="13" customFormat="1">
      <c r="A490" s="13"/>
      <c r="B490" s="254"/>
      <c r="C490" s="255"/>
      <c r="D490" s="247" t="s">
        <v>196</v>
      </c>
      <c r="E490" s="256" t="s">
        <v>1</v>
      </c>
      <c r="F490" s="257" t="s">
        <v>965</v>
      </c>
      <c r="G490" s="255"/>
      <c r="H490" s="258">
        <v>6.4349999999999996</v>
      </c>
      <c r="I490" s="259"/>
      <c r="J490" s="259"/>
      <c r="K490" s="255"/>
      <c r="L490" s="255"/>
      <c r="M490" s="260"/>
      <c r="N490" s="261"/>
      <c r="O490" s="262"/>
      <c r="P490" s="262"/>
      <c r="Q490" s="262"/>
      <c r="R490" s="262"/>
      <c r="S490" s="262"/>
      <c r="T490" s="262"/>
      <c r="U490" s="262"/>
      <c r="V490" s="262"/>
      <c r="W490" s="262"/>
      <c r="X490" s="263"/>
      <c r="Y490" s="13"/>
      <c r="Z490" s="13"/>
      <c r="AA490" s="13"/>
      <c r="AB490" s="13"/>
      <c r="AC490" s="13"/>
      <c r="AD490" s="13"/>
      <c r="AE490" s="13"/>
      <c r="AT490" s="264" t="s">
        <v>196</v>
      </c>
      <c r="AU490" s="264" t="s">
        <v>84</v>
      </c>
      <c r="AV490" s="13" t="s">
        <v>84</v>
      </c>
      <c r="AW490" s="13" t="s">
        <v>5</v>
      </c>
      <c r="AX490" s="13" t="s">
        <v>75</v>
      </c>
      <c r="AY490" s="264" t="s">
        <v>182</v>
      </c>
    </row>
    <row r="491" s="13" customFormat="1">
      <c r="A491" s="13"/>
      <c r="B491" s="254"/>
      <c r="C491" s="255"/>
      <c r="D491" s="247" t="s">
        <v>196</v>
      </c>
      <c r="E491" s="256" t="s">
        <v>1</v>
      </c>
      <c r="F491" s="257" t="s">
        <v>966</v>
      </c>
      <c r="G491" s="255"/>
      <c r="H491" s="258">
        <v>7.3550000000000004</v>
      </c>
      <c r="I491" s="259"/>
      <c r="J491" s="259"/>
      <c r="K491" s="255"/>
      <c r="L491" s="255"/>
      <c r="M491" s="260"/>
      <c r="N491" s="261"/>
      <c r="O491" s="262"/>
      <c r="P491" s="262"/>
      <c r="Q491" s="262"/>
      <c r="R491" s="262"/>
      <c r="S491" s="262"/>
      <c r="T491" s="262"/>
      <c r="U491" s="262"/>
      <c r="V491" s="262"/>
      <c r="W491" s="262"/>
      <c r="X491" s="263"/>
      <c r="Y491" s="13"/>
      <c r="Z491" s="13"/>
      <c r="AA491" s="13"/>
      <c r="AB491" s="13"/>
      <c r="AC491" s="13"/>
      <c r="AD491" s="13"/>
      <c r="AE491" s="13"/>
      <c r="AT491" s="264" t="s">
        <v>196</v>
      </c>
      <c r="AU491" s="264" t="s">
        <v>84</v>
      </c>
      <c r="AV491" s="13" t="s">
        <v>84</v>
      </c>
      <c r="AW491" s="13" t="s">
        <v>5</v>
      </c>
      <c r="AX491" s="13" t="s">
        <v>75</v>
      </c>
      <c r="AY491" s="264" t="s">
        <v>182</v>
      </c>
    </row>
    <row r="492" s="14" customFormat="1">
      <c r="A492" s="14"/>
      <c r="B492" s="265"/>
      <c r="C492" s="266"/>
      <c r="D492" s="247" t="s">
        <v>196</v>
      </c>
      <c r="E492" s="267" t="s">
        <v>1</v>
      </c>
      <c r="F492" s="268" t="s">
        <v>925</v>
      </c>
      <c r="G492" s="266"/>
      <c r="H492" s="267" t="s">
        <v>1</v>
      </c>
      <c r="I492" s="269"/>
      <c r="J492" s="269"/>
      <c r="K492" s="266"/>
      <c r="L492" s="266"/>
      <c r="M492" s="270"/>
      <c r="N492" s="271"/>
      <c r="O492" s="272"/>
      <c r="P492" s="272"/>
      <c r="Q492" s="272"/>
      <c r="R492" s="272"/>
      <c r="S492" s="272"/>
      <c r="T492" s="272"/>
      <c r="U492" s="272"/>
      <c r="V492" s="272"/>
      <c r="W492" s="272"/>
      <c r="X492" s="273"/>
      <c r="Y492" s="14"/>
      <c r="Z492" s="14"/>
      <c r="AA492" s="14"/>
      <c r="AB492" s="14"/>
      <c r="AC492" s="14"/>
      <c r="AD492" s="14"/>
      <c r="AE492" s="14"/>
      <c r="AT492" s="274" t="s">
        <v>196</v>
      </c>
      <c r="AU492" s="274" t="s">
        <v>84</v>
      </c>
      <c r="AV492" s="14" t="s">
        <v>82</v>
      </c>
      <c r="AW492" s="14" t="s">
        <v>5</v>
      </c>
      <c r="AX492" s="14" t="s">
        <v>75</v>
      </c>
      <c r="AY492" s="274" t="s">
        <v>182</v>
      </c>
    </row>
    <row r="493" s="13" customFormat="1">
      <c r="A493" s="13"/>
      <c r="B493" s="254"/>
      <c r="C493" s="255"/>
      <c r="D493" s="247" t="s">
        <v>196</v>
      </c>
      <c r="E493" s="256" t="s">
        <v>1</v>
      </c>
      <c r="F493" s="257" t="s">
        <v>967</v>
      </c>
      <c r="G493" s="255"/>
      <c r="H493" s="258">
        <v>3.9049999999999998</v>
      </c>
      <c r="I493" s="259"/>
      <c r="J493" s="259"/>
      <c r="K493" s="255"/>
      <c r="L493" s="255"/>
      <c r="M493" s="260"/>
      <c r="N493" s="261"/>
      <c r="O493" s="262"/>
      <c r="P493" s="262"/>
      <c r="Q493" s="262"/>
      <c r="R493" s="262"/>
      <c r="S493" s="262"/>
      <c r="T493" s="262"/>
      <c r="U493" s="262"/>
      <c r="V493" s="262"/>
      <c r="W493" s="262"/>
      <c r="X493" s="263"/>
      <c r="Y493" s="13"/>
      <c r="Z493" s="13"/>
      <c r="AA493" s="13"/>
      <c r="AB493" s="13"/>
      <c r="AC493" s="13"/>
      <c r="AD493" s="13"/>
      <c r="AE493" s="13"/>
      <c r="AT493" s="264" t="s">
        <v>196</v>
      </c>
      <c r="AU493" s="264" t="s">
        <v>84</v>
      </c>
      <c r="AV493" s="13" t="s">
        <v>84</v>
      </c>
      <c r="AW493" s="13" t="s">
        <v>5</v>
      </c>
      <c r="AX493" s="13" t="s">
        <v>75</v>
      </c>
      <c r="AY493" s="264" t="s">
        <v>182</v>
      </c>
    </row>
    <row r="494" s="13" customFormat="1">
      <c r="A494" s="13"/>
      <c r="B494" s="254"/>
      <c r="C494" s="255"/>
      <c r="D494" s="247" t="s">
        <v>196</v>
      </c>
      <c r="E494" s="256" t="s">
        <v>1</v>
      </c>
      <c r="F494" s="257" t="s">
        <v>968</v>
      </c>
      <c r="G494" s="255"/>
      <c r="H494" s="258">
        <v>1.1799999999999999</v>
      </c>
      <c r="I494" s="259"/>
      <c r="J494" s="259"/>
      <c r="K494" s="255"/>
      <c r="L494" s="255"/>
      <c r="M494" s="260"/>
      <c r="N494" s="261"/>
      <c r="O494" s="262"/>
      <c r="P494" s="262"/>
      <c r="Q494" s="262"/>
      <c r="R494" s="262"/>
      <c r="S494" s="262"/>
      <c r="T494" s="262"/>
      <c r="U494" s="262"/>
      <c r="V494" s="262"/>
      <c r="W494" s="262"/>
      <c r="X494" s="263"/>
      <c r="Y494" s="13"/>
      <c r="Z494" s="13"/>
      <c r="AA494" s="13"/>
      <c r="AB494" s="13"/>
      <c r="AC494" s="13"/>
      <c r="AD494" s="13"/>
      <c r="AE494" s="13"/>
      <c r="AT494" s="264" t="s">
        <v>196</v>
      </c>
      <c r="AU494" s="264" t="s">
        <v>84</v>
      </c>
      <c r="AV494" s="13" t="s">
        <v>84</v>
      </c>
      <c r="AW494" s="13" t="s">
        <v>5</v>
      </c>
      <c r="AX494" s="13" t="s">
        <v>75</v>
      </c>
      <c r="AY494" s="264" t="s">
        <v>182</v>
      </c>
    </row>
    <row r="495" s="13" customFormat="1">
      <c r="A495" s="13"/>
      <c r="B495" s="254"/>
      <c r="C495" s="255"/>
      <c r="D495" s="247" t="s">
        <v>196</v>
      </c>
      <c r="E495" s="256" t="s">
        <v>1</v>
      </c>
      <c r="F495" s="257" t="s">
        <v>969</v>
      </c>
      <c r="G495" s="255"/>
      <c r="H495" s="258">
        <v>1.78</v>
      </c>
      <c r="I495" s="259"/>
      <c r="J495" s="259"/>
      <c r="K495" s="255"/>
      <c r="L495" s="255"/>
      <c r="M495" s="260"/>
      <c r="N495" s="261"/>
      <c r="O495" s="262"/>
      <c r="P495" s="262"/>
      <c r="Q495" s="262"/>
      <c r="R495" s="262"/>
      <c r="S495" s="262"/>
      <c r="T495" s="262"/>
      <c r="U495" s="262"/>
      <c r="V495" s="262"/>
      <c r="W495" s="262"/>
      <c r="X495" s="263"/>
      <c r="Y495" s="13"/>
      <c r="Z495" s="13"/>
      <c r="AA495" s="13"/>
      <c r="AB495" s="13"/>
      <c r="AC495" s="13"/>
      <c r="AD495" s="13"/>
      <c r="AE495" s="13"/>
      <c r="AT495" s="264" t="s">
        <v>196</v>
      </c>
      <c r="AU495" s="264" t="s">
        <v>84</v>
      </c>
      <c r="AV495" s="13" t="s">
        <v>84</v>
      </c>
      <c r="AW495" s="13" t="s">
        <v>5</v>
      </c>
      <c r="AX495" s="13" t="s">
        <v>75</v>
      </c>
      <c r="AY495" s="264" t="s">
        <v>182</v>
      </c>
    </row>
    <row r="496" s="13" customFormat="1">
      <c r="A496" s="13"/>
      <c r="B496" s="254"/>
      <c r="C496" s="255"/>
      <c r="D496" s="247" t="s">
        <v>196</v>
      </c>
      <c r="E496" s="256" t="s">
        <v>1</v>
      </c>
      <c r="F496" s="257" t="s">
        <v>970</v>
      </c>
      <c r="G496" s="255"/>
      <c r="H496" s="258">
        <v>3.7050000000000001</v>
      </c>
      <c r="I496" s="259"/>
      <c r="J496" s="259"/>
      <c r="K496" s="255"/>
      <c r="L496" s="255"/>
      <c r="M496" s="260"/>
      <c r="N496" s="261"/>
      <c r="O496" s="262"/>
      <c r="P496" s="262"/>
      <c r="Q496" s="262"/>
      <c r="R496" s="262"/>
      <c r="S496" s="262"/>
      <c r="T496" s="262"/>
      <c r="U496" s="262"/>
      <c r="V496" s="262"/>
      <c r="W496" s="262"/>
      <c r="X496" s="263"/>
      <c r="Y496" s="13"/>
      <c r="Z496" s="13"/>
      <c r="AA496" s="13"/>
      <c r="AB496" s="13"/>
      <c r="AC496" s="13"/>
      <c r="AD496" s="13"/>
      <c r="AE496" s="13"/>
      <c r="AT496" s="264" t="s">
        <v>196</v>
      </c>
      <c r="AU496" s="264" t="s">
        <v>84</v>
      </c>
      <c r="AV496" s="13" t="s">
        <v>84</v>
      </c>
      <c r="AW496" s="13" t="s">
        <v>5</v>
      </c>
      <c r="AX496" s="13" t="s">
        <v>75</v>
      </c>
      <c r="AY496" s="264" t="s">
        <v>182</v>
      </c>
    </row>
    <row r="497" s="13" customFormat="1">
      <c r="A497" s="13"/>
      <c r="B497" s="254"/>
      <c r="C497" s="255"/>
      <c r="D497" s="247" t="s">
        <v>196</v>
      </c>
      <c r="E497" s="256" t="s">
        <v>1</v>
      </c>
      <c r="F497" s="257" t="s">
        <v>855</v>
      </c>
      <c r="G497" s="255"/>
      <c r="H497" s="258">
        <v>3.4399999999999999</v>
      </c>
      <c r="I497" s="259"/>
      <c r="J497" s="259"/>
      <c r="K497" s="255"/>
      <c r="L497" s="255"/>
      <c r="M497" s="260"/>
      <c r="N497" s="261"/>
      <c r="O497" s="262"/>
      <c r="P497" s="262"/>
      <c r="Q497" s="262"/>
      <c r="R497" s="262"/>
      <c r="S497" s="262"/>
      <c r="T497" s="262"/>
      <c r="U497" s="262"/>
      <c r="V497" s="262"/>
      <c r="W497" s="262"/>
      <c r="X497" s="263"/>
      <c r="Y497" s="13"/>
      <c r="Z497" s="13"/>
      <c r="AA497" s="13"/>
      <c r="AB497" s="13"/>
      <c r="AC497" s="13"/>
      <c r="AD497" s="13"/>
      <c r="AE497" s="13"/>
      <c r="AT497" s="264" t="s">
        <v>196</v>
      </c>
      <c r="AU497" s="264" t="s">
        <v>84</v>
      </c>
      <c r="AV497" s="13" t="s">
        <v>84</v>
      </c>
      <c r="AW497" s="13" t="s">
        <v>5</v>
      </c>
      <c r="AX497" s="13" t="s">
        <v>75</v>
      </c>
      <c r="AY497" s="264" t="s">
        <v>182</v>
      </c>
    </row>
    <row r="498" s="14" customFormat="1">
      <c r="A498" s="14"/>
      <c r="B498" s="265"/>
      <c r="C498" s="266"/>
      <c r="D498" s="247" t="s">
        <v>196</v>
      </c>
      <c r="E498" s="267" t="s">
        <v>1</v>
      </c>
      <c r="F498" s="268" t="s">
        <v>971</v>
      </c>
      <c r="G498" s="266"/>
      <c r="H498" s="267" t="s">
        <v>1</v>
      </c>
      <c r="I498" s="269"/>
      <c r="J498" s="269"/>
      <c r="K498" s="266"/>
      <c r="L498" s="266"/>
      <c r="M498" s="270"/>
      <c r="N498" s="271"/>
      <c r="O498" s="272"/>
      <c r="P498" s="272"/>
      <c r="Q498" s="272"/>
      <c r="R498" s="272"/>
      <c r="S498" s="272"/>
      <c r="T498" s="272"/>
      <c r="U498" s="272"/>
      <c r="V498" s="272"/>
      <c r="W498" s="272"/>
      <c r="X498" s="273"/>
      <c r="Y498" s="14"/>
      <c r="Z498" s="14"/>
      <c r="AA498" s="14"/>
      <c r="AB498" s="14"/>
      <c r="AC498" s="14"/>
      <c r="AD498" s="14"/>
      <c r="AE498" s="14"/>
      <c r="AT498" s="274" t="s">
        <v>196</v>
      </c>
      <c r="AU498" s="274" t="s">
        <v>84</v>
      </c>
      <c r="AV498" s="14" t="s">
        <v>82</v>
      </c>
      <c r="AW498" s="14" t="s">
        <v>5</v>
      </c>
      <c r="AX498" s="14" t="s">
        <v>75</v>
      </c>
      <c r="AY498" s="274" t="s">
        <v>182</v>
      </c>
    </row>
    <row r="499" s="13" customFormat="1">
      <c r="A499" s="13"/>
      <c r="B499" s="254"/>
      <c r="C499" s="255"/>
      <c r="D499" s="247" t="s">
        <v>196</v>
      </c>
      <c r="E499" s="256" t="s">
        <v>1</v>
      </c>
      <c r="F499" s="257" t="s">
        <v>972</v>
      </c>
      <c r="G499" s="255"/>
      <c r="H499" s="258">
        <v>1.1499999999999999</v>
      </c>
      <c r="I499" s="259"/>
      <c r="J499" s="259"/>
      <c r="K499" s="255"/>
      <c r="L499" s="255"/>
      <c r="M499" s="260"/>
      <c r="N499" s="261"/>
      <c r="O499" s="262"/>
      <c r="P499" s="262"/>
      <c r="Q499" s="262"/>
      <c r="R499" s="262"/>
      <c r="S499" s="262"/>
      <c r="T499" s="262"/>
      <c r="U499" s="262"/>
      <c r="V499" s="262"/>
      <c r="W499" s="262"/>
      <c r="X499" s="263"/>
      <c r="Y499" s="13"/>
      <c r="Z499" s="13"/>
      <c r="AA499" s="13"/>
      <c r="AB499" s="13"/>
      <c r="AC499" s="13"/>
      <c r="AD499" s="13"/>
      <c r="AE499" s="13"/>
      <c r="AT499" s="264" t="s">
        <v>196</v>
      </c>
      <c r="AU499" s="264" t="s">
        <v>84</v>
      </c>
      <c r="AV499" s="13" t="s">
        <v>84</v>
      </c>
      <c r="AW499" s="13" t="s">
        <v>5</v>
      </c>
      <c r="AX499" s="13" t="s">
        <v>75</v>
      </c>
      <c r="AY499" s="264" t="s">
        <v>182</v>
      </c>
    </row>
    <row r="500" s="13" customFormat="1">
      <c r="A500" s="13"/>
      <c r="B500" s="254"/>
      <c r="C500" s="255"/>
      <c r="D500" s="247" t="s">
        <v>196</v>
      </c>
      <c r="E500" s="256" t="s">
        <v>1</v>
      </c>
      <c r="F500" s="257" t="s">
        <v>973</v>
      </c>
      <c r="G500" s="255"/>
      <c r="H500" s="258">
        <v>12.92</v>
      </c>
      <c r="I500" s="259"/>
      <c r="J500" s="259"/>
      <c r="K500" s="255"/>
      <c r="L500" s="255"/>
      <c r="M500" s="260"/>
      <c r="N500" s="261"/>
      <c r="O500" s="262"/>
      <c r="P500" s="262"/>
      <c r="Q500" s="262"/>
      <c r="R500" s="262"/>
      <c r="S500" s="262"/>
      <c r="T500" s="262"/>
      <c r="U500" s="262"/>
      <c r="V500" s="262"/>
      <c r="W500" s="262"/>
      <c r="X500" s="263"/>
      <c r="Y500" s="13"/>
      <c r="Z500" s="13"/>
      <c r="AA500" s="13"/>
      <c r="AB500" s="13"/>
      <c r="AC500" s="13"/>
      <c r="AD500" s="13"/>
      <c r="AE500" s="13"/>
      <c r="AT500" s="264" t="s">
        <v>196</v>
      </c>
      <c r="AU500" s="264" t="s">
        <v>84</v>
      </c>
      <c r="AV500" s="13" t="s">
        <v>84</v>
      </c>
      <c r="AW500" s="13" t="s">
        <v>5</v>
      </c>
      <c r="AX500" s="13" t="s">
        <v>75</v>
      </c>
      <c r="AY500" s="264" t="s">
        <v>182</v>
      </c>
    </row>
    <row r="501" s="13" customFormat="1">
      <c r="A501" s="13"/>
      <c r="B501" s="254"/>
      <c r="C501" s="255"/>
      <c r="D501" s="247" t="s">
        <v>196</v>
      </c>
      <c r="E501" s="256" t="s">
        <v>1</v>
      </c>
      <c r="F501" s="257" t="s">
        <v>974</v>
      </c>
      <c r="G501" s="255"/>
      <c r="H501" s="258">
        <v>4.3099999999999996</v>
      </c>
      <c r="I501" s="259"/>
      <c r="J501" s="259"/>
      <c r="K501" s="255"/>
      <c r="L501" s="255"/>
      <c r="M501" s="260"/>
      <c r="N501" s="261"/>
      <c r="O501" s="262"/>
      <c r="P501" s="262"/>
      <c r="Q501" s="262"/>
      <c r="R501" s="262"/>
      <c r="S501" s="262"/>
      <c r="T501" s="262"/>
      <c r="U501" s="262"/>
      <c r="V501" s="262"/>
      <c r="W501" s="262"/>
      <c r="X501" s="263"/>
      <c r="Y501" s="13"/>
      <c r="Z501" s="13"/>
      <c r="AA501" s="13"/>
      <c r="AB501" s="13"/>
      <c r="AC501" s="13"/>
      <c r="AD501" s="13"/>
      <c r="AE501" s="13"/>
      <c r="AT501" s="264" t="s">
        <v>196</v>
      </c>
      <c r="AU501" s="264" t="s">
        <v>84</v>
      </c>
      <c r="AV501" s="13" t="s">
        <v>84</v>
      </c>
      <c r="AW501" s="13" t="s">
        <v>5</v>
      </c>
      <c r="AX501" s="13" t="s">
        <v>75</v>
      </c>
      <c r="AY501" s="264" t="s">
        <v>182</v>
      </c>
    </row>
    <row r="502" s="13" customFormat="1">
      <c r="A502" s="13"/>
      <c r="B502" s="254"/>
      <c r="C502" s="255"/>
      <c r="D502" s="247" t="s">
        <v>196</v>
      </c>
      <c r="E502" s="256" t="s">
        <v>1</v>
      </c>
      <c r="F502" s="257" t="s">
        <v>975</v>
      </c>
      <c r="G502" s="255"/>
      <c r="H502" s="258">
        <v>4.9500000000000002</v>
      </c>
      <c r="I502" s="259"/>
      <c r="J502" s="259"/>
      <c r="K502" s="255"/>
      <c r="L502" s="255"/>
      <c r="M502" s="260"/>
      <c r="N502" s="261"/>
      <c r="O502" s="262"/>
      <c r="P502" s="262"/>
      <c r="Q502" s="262"/>
      <c r="R502" s="262"/>
      <c r="S502" s="262"/>
      <c r="T502" s="262"/>
      <c r="U502" s="262"/>
      <c r="V502" s="262"/>
      <c r="W502" s="262"/>
      <c r="X502" s="263"/>
      <c r="Y502" s="13"/>
      <c r="Z502" s="13"/>
      <c r="AA502" s="13"/>
      <c r="AB502" s="13"/>
      <c r="AC502" s="13"/>
      <c r="AD502" s="13"/>
      <c r="AE502" s="13"/>
      <c r="AT502" s="264" t="s">
        <v>196</v>
      </c>
      <c r="AU502" s="264" t="s">
        <v>84</v>
      </c>
      <c r="AV502" s="13" t="s">
        <v>84</v>
      </c>
      <c r="AW502" s="13" t="s">
        <v>5</v>
      </c>
      <c r="AX502" s="13" t="s">
        <v>75</v>
      </c>
      <c r="AY502" s="264" t="s">
        <v>182</v>
      </c>
    </row>
    <row r="503" s="13" customFormat="1">
      <c r="A503" s="13"/>
      <c r="B503" s="254"/>
      <c r="C503" s="255"/>
      <c r="D503" s="247" t="s">
        <v>196</v>
      </c>
      <c r="E503" s="256" t="s">
        <v>1</v>
      </c>
      <c r="F503" s="257" t="s">
        <v>976</v>
      </c>
      <c r="G503" s="255"/>
      <c r="H503" s="258">
        <v>2.2200000000000002</v>
      </c>
      <c r="I503" s="259"/>
      <c r="J503" s="259"/>
      <c r="K503" s="255"/>
      <c r="L503" s="255"/>
      <c r="M503" s="260"/>
      <c r="N503" s="261"/>
      <c r="O503" s="262"/>
      <c r="P503" s="262"/>
      <c r="Q503" s="262"/>
      <c r="R503" s="262"/>
      <c r="S503" s="262"/>
      <c r="T503" s="262"/>
      <c r="U503" s="262"/>
      <c r="V503" s="262"/>
      <c r="W503" s="262"/>
      <c r="X503" s="263"/>
      <c r="Y503" s="13"/>
      <c r="Z503" s="13"/>
      <c r="AA503" s="13"/>
      <c r="AB503" s="13"/>
      <c r="AC503" s="13"/>
      <c r="AD503" s="13"/>
      <c r="AE503" s="13"/>
      <c r="AT503" s="264" t="s">
        <v>196</v>
      </c>
      <c r="AU503" s="264" t="s">
        <v>84</v>
      </c>
      <c r="AV503" s="13" t="s">
        <v>84</v>
      </c>
      <c r="AW503" s="13" t="s">
        <v>5</v>
      </c>
      <c r="AX503" s="13" t="s">
        <v>75</v>
      </c>
      <c r="AY503" s="264" t="s">
        <v>182</v>
      </c>
    </row>
    <row r="504" s="13" customFormat="1">
      <c r="A504" s="13"/>
      <c r="B504" s="254"/>
      <c r="C504" s="255"/>
      <c r="D504" s="247" t="s">
        <v>196</v>
      </c>
      <c r="E504" s="256" t="s">
        <v>1</v>
      </c>
      <c r="F504" s="257" t="s">
        <v>977</v>
      </c>
      <c r="G504" s="255"/>
      <c r="H504" s="258">
        <v>6.7400000000000002</v>
      </c>
      <c r="I504" s="259"/>
      <c r="J504" s="259"/>
      <c r="K504" s="255"/>
      <c r="L504" s="255"/>
      <c r="M504" s="260"/>
      <c r="N504" s="261"/>
      <c r="O504" s="262"/>
      <c r="P504" s="262"/>
      <c r="Q504" s="262"/>
      <c r="R504" s="262"/>
      <c r="S504" s="262"/>
      <c r="T504" s="262"/>
      <c r="U504" s="262"/>
      <c r="V504" s="262"/>
      <c r="W504" s="262"/>
      <c r="X504" s="263"/>
      <c r="Y504" s="13"/>
      <c r="Z504" s="13"/>
      <c r="AA504" s="13"/>
      <c r="AB504" s="13"/>
      <c r="AC504" s="13"/>
      <c r="AD504" s="13"/>
      <c r="AE504" s="13"/>
      <c r="AT504" s="264" t="s">
        <v>196</v>
      </c>
      <c r="AU504" s="264" t="s">
        <v>84</v>
      </c>
      <c r="AV504" s="13" t="s">
        <v>84</v>
      </c>
      <c r="AW504" s="13" t="s">
        <v>5</v>
      </c>
      <c r="AX504" s="13" t="s">
        <v>75</v>
      </c>
      <c r="AY504" s="264" t="s">
        <v>182</v>
      </c>
    </row>
    <row r="505" s="13" customFormat="1">
      <c r="A505" s="13"/>
      <c r="B505" s="254"/>
      <c r="C505" s="255"/>
      <c r="D505" s="247" t="s">
        <v>196</v>
      </c>
      <c r="E505" s="256" t="s">
        <v>1</v>
      </c>
      <c r="F505" s="257" t="s">
        <v>978</v>
      </c>
      <c r="G505" s="255"/>
      <c r="H505" s="258">
        <v>3.0449999999999999</v>
      </c>
      <c r="I505" s="259"/>
      <c r="J505" s="259"/>
      <c r="K505" s="255"/>
      <c r="L505" s="255"/>
      <c r="M505" s="260"/>
      <c r="N505" s="261"/>
      <c r="O505" s="262"/>
      <c r="P505" s="262"/>
      <c r="Q505" s="262"/>
      <c r="R505" s="262"/>
      <c r="S505" s="262"/>
      <c r="T505" s="262"/>
      <c r="U505" s="262"/>
      <c r="V505" s="262"/>
      <c r="W505" s="262"/>
      <c r="X505" s="263"/>
      <c r="Y505" s="13"/>
      <c r="Z505" s="13"/>
      <c r="AA505" s="13"/>
      <c r="AB505" s="13"/>
      <c r="AC505" s="13"/>
      <c r="AD505" s="13"/>
      <c r="AE505" s="13"/>
      <c r="AT505" s="264" t="s">
        <v>196</v>
      </c>
      <c r="AU505" s="264" t="s">
        <v>84</v>
      </c>
      <c r="AV505" s="13" t="s">
        <v>84</v>
      </c>
      <c r="AW505" s="13" t="s">
        <v>5</v>
      </c>
      <c r="AX505" s="13" t="s">
        <v>75</v>
      </c>
      <c r="AY505" s="264" t="s">
        <v>182</v>
      </c>
    </row>
    <row r="506" s="13" customFormat="1">
      <c r="A506" s="13"/>
      <c r="B506" s="254"/>
      <c r="C506" s="255"/>
      <c r="D506" s="247" t="s">
        <v>196</v>
      </c>
      <c r="E506" s="256" t="s">
        <v>1</v>
      </c>
      <c r="F506" s="257" t="s">
        <v>979</v>
      </c>
      <c r="G506" s="255"/>
      <c r="H506" s="258">
        <v>3.6400000000000001</v>
      </c>
      <c r="I506" s="259"/>
      <c r="J506" s="259"/>
      <c r="K506" s="255"/>
      <c r="L506" s="255"/>
      <c r="M506" s="260"/>
      <c r="N506" s="261"/>
      <c r="O506" s="262"/>
      <c r="P506" s="262"/>
      <c r="Q506" s="262"/>
      <c r="R506" s="262"/>
      <c r="S506" s="262"/>
      <c r="T506" s="262"/>
      <c r="U506" s="262"/>
      <c r="V506" s="262"/>
      <c r="W506" s="262"/>
      <c r="X506" s="263"/>
      <c r="Y506" s="13"/>
      <c r="Z506" s="13"/>
      <c r="AA506" s="13"/>
      <c r="AB506" s="13"/>
      <c r="AC506" s="13"/>
      <c r="AD506" s="13"/>
      <c r="AE506" s="13"/>
      <c r="AT506" s="264" t="s">
        <v>196</v>
      </c>
      <c r="AU506" s="264" t="s">
        <v>84</v>
      </c>
      <c r="AV506" s="13" t="s">
        <v>84</v>
      </c>
      <c r="AW506" s="13" t="s">
        <v>5</v>
      </c>
      <c r="AX506" s="13" t="s">
        <v>75</v>
      </c>
      <c r="AY506" s="264" t="s">
        <v>182</v>
      </c>
    </row>
    <row r="507" s="13" customFormat="1">
      <c r="A507" s="13"/>
      <c r="B507" s="254"/>
      <c r="C507" s="255"/>
      <c r="D507" s="247" t="s">
        <v>196</v>
      </c>
      <c r="E507" s="256" t="s">
        <v>1</v>
      </c>
      <c r="F507" s="257" t="s">
        <v>980</v>
      </c>
      <c r="G507" s="255"/>
      <c r="H507" s="258">
        <v>5.6500000000000004</v>
      </c>
      <c r="I507" s="259"/>
      <c r="J507" s="259"/>
      <c r="K507" s="255"/>
      <c r="L507" s="255"/>
      <c r="M507" s="260"/>
      <c r="N507" s="261"/>
      <c r="O507" s="262"/>
      <c r="P507" s="262"/>
      <c r="Q507" s="262"/>
      <c r="R507" s="262"/>
      <c r="S507" s="262"/>
      <c r="T507" s="262"/>
      <c r="U507" s="262"/>
      <c r="V507" s="262"/>
      <c r="W507" s="262"/>
      <c r="X507" s="263"/>
      <c r="Y507" s="13"/>
      <c r="Z507" s="13"/>
      <c r="AA507" s="13"/>
      <c r="AB507" s="13"/>
      <c r="AC507" s="13"/>
      <c r="AD507" s="13"/>
      <c r="AE507" s="13"/>
      <c r="AT507" s="264" t="s">
        <v>196</v>
      </c>
      <c r="AU507" s="264" t="s">
        <v>84</v>
      </c>
      <c r="AV507" s="13" t="s">
        <v>84</v>
      </c>
      <c r="AW507" s="13" t="s">
        <v>5</v>
      </c>
      <c r="AX507" s="13" t="s">
        <v>75</v>
      </c>
      <c r="AY507" s="264" t="s">
        <v>182</v>
      </c>
    </row>
    <row r="508" s="14" customFormat="1">
      <c r="A508" s="14"/>
      <c r="B508" s="265"/>
      <c r="C508" s="266"/>
      <c r="D508" s="247" t="s">
        <v>196</v>
      </c>
      <c r="E508" s="267" t="s">
        <v>1</v>
      </c>
      <c r="F508" s="268" t="s">
        <v>981</v>
      </c>
      <c r="G508" s="266"/>
      <c r="H508" s="267" t="s">
        <v>1</v>
      </c>
      <c r="I508" s="269"/>
      <c r="J508" s="269"/>
      <c r="K508" s="266"/>
      <c r="L508" s="266"/>
      <c r="M508" s="270"/>
      <c r="N508" s="271"/>
      <c r="O508" s="272"/>
      <c r="P508" s="272"/>
      <c r="Q508" s="272"/>
      <c r="R508" s="272"/>
      <c r="S508" s="272"/>
      <c r="T508" s="272"/>
      <c r="U508" s="272"/>
      <c r="V508" s="272"/>
      <c r="W508" s="272"/>
      <c r="X508" s="273"/>
      <c r="Y508" s="14"/>
      <c r="Z508" s="14"/>
      <c r="AA508" s="14"/>
      <c r="AB508" s="14"/>
      <c r="AC508" s="14"/>
      <c r="AD508" s="14"/>
      <c r="AE508" s="14"/>
      <c r="AT508" s="274" t="s">
        <v>196</v>
      </c>
      <c r="AU508" s="274" t="s">
        <v>84</v>
      </c>
      <c r="AV508" s="14" t="s">
        <v>82</v>
      </c>
      <c r="AW508" s="14" t="s">
        <v>5</v>
      </c>
      <c r="AX508" s="14" t="s">
        <v>75</v>
      </c>
      <c r="AY508" s="274" t="s">
        <v>182</v>
      </c>
    </row>
    <row r="509" s="13" customFormat="1">
      <c r="A509" s="13"/>
      <c r="B509" s="254"/>
      <c r="C509" s="255"/>
      <c r="D509" s="247" t="s">
        <v>196</v>
      </c>
      <c r="E509" s="256" t="s">
        <v>1</v>
      </c>
      <c r="F509" s="257" t="s">
        <v>982</v>
      </c>
      <c r="G509" s="255"/>
      <c r="H509" s="258">
        <v>4.2800000000000002</v>
      </c>
      <c r="I509" s="259"/>
      <c r="J509" s="259"/>
      <c r="K509" s="255"/>
      <c r="L509" s="255"/>
      <c r="M509" s="260"/>
      <c r="N509" s="261"/>
      <c r="O509" s="262"/>
      <c r="P509" s="262"/>
      <c r="Q509" s="262"/>
      <c r="R509" s="262"/>
      <c r="S509" s="262"/>
      <c r="T509" s="262"/>
      <c r="U509" s="262"/>
      <c r="V509" s="262"/>
      <c r="W509" s="262"/>
      <c r="X509" s="263"/>
      <c r="Y509" s="13"/>
      <c r="Z509" s="13"/>
      <c r="AA509" s="13"/>
      <c r="AB509" s="13"/>
      <c r="AC509" s="13"/>
      <c r="AD509" s="13"/>
      <c r="AE509" s="13"/>
      <c r="AT509" s="264" t="s">
        <v>196</v>
      </c>
      <c r="AU509" s="264" t="s">
        <v>84</v>
      </c>
      <c r="AV509" s="13" t="s">
        <v>84</v>
      </c>
      <c r="AW509" s="13" t="s">
        <v>5</v>
      </c>
      <c r="AX509" s="13" t="s">
        <v>75</v>
      </c>
      <c r="AY509" s="264" t="s">
        <v>182</v>
      </c>
    </row>
    <row r="510" s="13" customFormat="1">
      <c r="A510" s="13"/>
      <c r="B510" s="254"/>
      <c r="C510" s="255"/>
      <c r="D510" s="247" t="s">
        <v>196</v>
      </c>
      <c r="E510" s="256" t="s">
        <v>1</v>
      </c>
      <c r="F510" s="257" t="s">
        <v>862</v>
      </c>
      <c r="G510" s="255"/>
      <c r="H510" s="258">
        <v>2.1600000000000001</v>
      </c>
      <c r="I510" s="259"/>
      <c r="J510" s="259"/>
      <c r="K510" s="255"/>
      <c r="L510" s="255"/>
      <c r="M510" s="260"/>
      <c r="N510" s="261"/>
      <c r="O510" s="262"/>
      <c r="P510" s="262"/>
      <c r="Q510" s="262"/>
      <c r="R510" s="262"/>
      <c r="S510" s="262"/>
      <c r="T510" s="262"/>
      <c r="U510" s="262"/>
      <c r="V510" s="262"/>
      <c r="W510" s="262"/>
      <c r="X510" s="263"/>
      <c r="Y510" s="13"/>
      <c r="Z510" s="13"/>
      <c r="AA510" s="13"/>
      <c r="AB510" s="13"/>
      <c r="AC510" s="13"/>
      <c r="AD510" s="13"/>
      <c r="AE510" s="13"/>
      <c r="AT510" s="264" t="s">
        <v>196</v>
      </c>
      <c r="AU510" s="264" t="s">
        <v>84</v>
      </c>
      <c r="AV510" s="13" t="s">
        <v>84</v>
      </c>
      <c r="AW510" s="13" t="s">
        <v>5</v>
      </c>
      <c r="AX510" s="13" t="s">
        <v>75</v>
      </c>
      <c r="AY510" s="264" t="s">
        <v>182</v>
      </c>
    </row>
    <row r="511" s="13" customFormat="1">
      <c r="A511" s="13"/>
      <c r="B511" s="254"/>
      <c r="C511" s="255"/>
      <c r="D511" s="247" t="s">
        <v>196</v>
      </c>
      <c r="E511" s="256" t="s">
        <v>1</v>
      </c>
      <c r="F511" s="257" t="s">
        <v>983</v>
      </c>
      <c r="G511" s="255"/>
      <c r="H511" s="258">
        <v>4.21</v>
      </c>
      <c r="I511" s="259"/>
      <c r="J511" s="259"/>
      <c r="K511" s="255"/>
      <c r="L511" s="255"/>
      <c r="M511" s="260"/>
      <c r="N511" s="261"/>
      <c r="O511" s="262"/>
      <c r="P511" s="262"/>
      <c r="Q511" s="262"/>
      <c r="R511" s="262"/>
      <c r="S511" s="262"/>
      <c r="T511" s="262"/>
      <c r="U511" s="262"/>
      <c r="V511" s="262"/>
      <c r="W511" s="262"/>
      <c r="X511" s="263"/>
      <c r="Y511" s="13"/>
      <c r="Z511" s="13"/>
      <c r="AA511" s="13"/>
      <c r="AB511" s="13"/>
      <c r="AC511" s="13"/>
      <c r="AD511" s="13"/>
      <c r="AE511" s="13"/>
      <c r="AT511" s="264" t="s">
        <v>196</v>
      </c>
      <c r="AU511" s="264" t="s">
        <v>84</v>
      </c>
      <c r="AV511" s="13" t="s">
        <v>84</v>
      </c>
      <c r="AW511" s="13" t="s">
        <v>5</v>
      </c>
      <c r="AX511" s="13" t="s">
        <v>75</v>
      </c>
      <c r="AY511" s="264" t="s">
        <v>182</v>
      </c>
    </row>
    <row r="512" s="14" customFormat="1">
      <c r="A512" s="14"/>
      <c r="B512" s="265"/>
      <c r="C512" s="266"/>
      <c r="D512" s="247" t="s">
        <v>196</v>
      </c>
      <c r="E512" s="267" t="s">
        <v>1</v>
      </c>
      <c r="F512" s="268" t="s">
        <v>984</v>
      </c>
      <c r="G512" s="266"/>
      <c r="H512" s="267" t="s">
        <v>1</v>
      </c>
      <c r="I512" s="269"/>
      <c r="J512" s="269"/>
      <c r="K512" s="266"/>
      <c r="L512" s="266"/>
      <c r="M512" s="270"/>
      <c r="N512" s="271"/>
      <c r="O512" s="272"/>
      <c r="P512" s="272"/>
      <c r="Q512" s="272"/>
      <c r="R512" s="272"/>
      <c r="S512" s="272"/>
      <c r="T512" s="272"/>
      <c r="U512" s="272"/>
      <c r="V512" s="272"/>
      <c r="W512" s="272"/>
      <c r="X512" s="273"/>
      <c r="Y512" s="14"/>
      <c r="Z512" s="14"/>
      <c r="AA512" s="14"/>
      <c r="AB512" s="14"/>
      <c r="AC512" s="14"/>
      <c r="AD512" s="14"/>
      <c r="AE512" s="14"/>
      <c r="AT512" s="274" t="s">
        <v>196</v>
      </c>
      <c r="AU512" s="274" t="s">
        <v>84</v>
      </c>
      <c r="AV512" s="14" t="s">
        <v>82</v>
      </c>
      <c r="AW512" s="14" t="s">
        <v>5</v>
      </c>
      <c r="AX512" s="14" t="s">
        <v>75</v>
      </c>
      <c r="AY512" s="274" t="s">
        <v>182</v>
      </c>
    </row>
    <row r="513" s="13" customFormat="1">
      <c r="A513" s="13"/>
      <c r="B513" s="254"/>
      <c r="C513" s="255"/>
      <c r="D513" s="247" t="s">
        <v>196</v>
      </c>
      <c r="E513" s="256" t="s">
        <v>1</v>
      </c>
      <c r="F513" s="257" t="s">
        <v>985</v>
      </c>
      <c r="G513" s="255"/>
      <c r="H513" s="258">
        <v>3.3399999999999999</v>
      </c>
      <c r="I513" s="259"/>
      <c r="J513" s="259"/>
      <c r="K513" s="255"/>
      <c r="L513" s="255"/>
      <c r="M513" s="260"/>
      <c r="N513" s="261"/>
      <c r="O513" s="262"/>
      <c r="P513" s="262"/>
      <c r="Q513" s="262"/>
      <c r="R513" s="262"/>
      <c r="S513" s="262"/>
      <c r="T513" s="262"/>
      <c r="U513" s="262"/>
      <c r="V513" s="262"/>
      <c r="W513" s="262"/>
      <c r="X513" s="263"/>
      <c r="Y513" s="13"/>
      <c r="Z513" s="13"/>
      <c r="AA513" s="13"/>
      <c r="AB513" s="13"/>
      <c r="AC513" s="13"/>
      <c r="AD513" s="13"/>
      <c r="AE513" s="13"/>
      <c r="AT513" s="264" t="s">
        <v>196</v>
      </c>
      <c r="AU513" s="264" t="s">
        <v>84</v>
      </c>
      <c r="AV513" s="13" t="s">
        <v>84</v>
      </c>
      <c r="AW513" s="13" t="s">
        <v>5</v>
      </c>
      <c r="AX513" s="13" t="s">
        <v>75</v>
      </c>
      <c r="AY513" s="264" t="s">
        <v>182</v>
      </c>
    </row>
    <row r="514" s="13" customFormat="1">
      <c r="A514" s="13"/>
      <c r="B514" s="254"/>
      <c r="C514" s="255"/>
      <c r="D514" s="247" t="s">
        <v>196</v>
      </c>
      <c r="E514" s="256" t="s">
        <v>1</v>
      </c>
      <c r="F514" s="257" t="s">
        <v>863</v>
      </c>
      <c r="G514" s="255"/>
      <c r="H514" s="258">
        <v>5</v>
      </c>
      <c r="I514" s="259"/>
      <c r="J514" s="259"/>
      <c r="K514" s="255"/>
      <c r="L514" s="255"/>
      <c r="M514" s="260"/>
      <c r="N514" s="261"/>
      <c r="O514" s="262"/>
      <c r="P514" s="262"/>
      <c r="Q514" s="262"/>
      <c r="R514" s="262"/>
      <c r="S514" s="262"/>
      <c r="T514" s="262"/>
      <c r="U514" s="262"/>
      <c r="V514" s="262"/>
      <c r="W514" s="262"/>
      <c r="X514" s="263"/>
      <c r="Y514" s="13"/>
      <c r="Z514" s="13"/>
      <c r="AA514" s="13"/>
      <c r="AB514" s="13"/>
      <c r="AC514" s="13"/>
      <c r="AD514" s="13"/>
      <c r="AE514" s="13"/>
      <c r="AT514" s="264" t="s">
        <v>196</v>
      </c>
      <c r="AU514" s="264" t="s">
        <v>84</v>
      </c>
      <c r="AV514" s="13" t="s">
        <v>84</v>
      </c>
      <c r="AW514" s="13" t="s">
        <v>5</v>
      </c>
      <c r="AX514" s="13" t="s">
        <v>75</v>
      </c>
      <c r="AY514" s="264" t="s">
        <v>182</v>
      </c>
    </row>
    <row r="515" s="13" customFormat="1">
      <c r="A515" s="13"/>
      <c r="B515" s="254"/>
      <c r="C515" s="255"/>
      <c r="D515" s="247" t="s">
        <v>196</v>
      </c>
      <c r="E515" s="256" t="s">
        <v>1</v>
      </c>
      <c r="F515" s="257" t="s">
        <v>986</v>
      </c>
      <c r="G515" s="255"/>
      <c r="H515" s="258">
        <v>0.85499999999999998</v>
      </c>
      <c r="I515" s="259"/>
      <c r="J515" s="259"/>
      <c r="K515" s="255"/>
      <c r="L515" s="255"/>
      <c r="M515" s="260"/>
      <c r="N515" s="261"/>
      <c r="O515" s="262"/>
      <c r="P515" s="262"/>
      <c r="Q515" s="262"/>
      <c r="R515" s="262"/>
      <c r="S515" s="262"/>
      <c r="T515" s="262"/>
      <c r="U515" s="262"/>
      <c r="V515" s="262"/>
      <c r="W515" s="262"/>
      <c r="X515" s="263"/>
      <c r="Y515" s="13"/>
      <c r="Z515" s="13"/>
      <c r="AA515" s="13"/>
      <c r="AB515" s="13"/>
      <c r="AC515" s="13"/>
      <c r="AD515" s="13"/>
      <c r="AE515" s="13"/>
      <c r="AT515" s="264" t="s">
        <v>196</v>
      </c>
      <c r="AU515" s="264" t="s">
        <v>84</v>
      </c>
      <c r="AV515" s="13" t="s">
        <v>84</v>
      </c>
      <c r="AW515" s="13" t="s">
        <v>5</v>
      </c>
      <c r="AX515" s="13" t="s">
        <v>75</v>
      </c>
      <c r="AY515" s="264" t="s">
        <v>182</v>
      </c>
    </row>
    <row r="516" s="13" customFormat="1">
      <c r="A516" s="13"/>
      <c r="B516" s="254"/>
      <c r="C516" s="255"/>
      <c r="D516" s="247" t="s">
        <v>196</v>
      </c>
      <c r="E516" s="256" t="s">
        <v>1</v>
      </c>
      <c r="F516" s="257" t="s">
        <v>987</v>
      </c>
      <c r="G516" s="255"/>
      <c r="H516" s="258">
        <v>3.375</v>
      </c>
      <c r="I516" s="259"/>
      <c r="J516" s="259"/>
      <c r="K516" s="255"/>
      <c r="L516" s="255"/>
      <c r="M516" s="260"/>
      <c r="N516" s="261"/>
      <c r="O516" s="262"/>
      <c r="P516" s="262"/>
      <c r="Q516" s="262"/>
      <c r="R516" s="262"/>
      <c r="S516" s="262"/>
      <c r="T516" s="262"/>
      <c r="U516" s="262"/>
      <c r="V516" s="262"/>
      <c r="W516" s="262"/>
      <c r="X516" s="263"/>
      <c r="Y516" s="13"/>
      <c r="Z516" s="13"/>
      <c r="AA516" s="13"/>
      <c r="AB516" s="13"/>
      <c r="AC516" s="13"/>
      <c r="AD516" s="13"/>
      <c r="AE516" s="13"/>
      <c r="AT516" s="264" t="s">
        <v>196</v>
      </c>
      <c r="AU516" s="264" t="s">
        <v>84</v>
      </c>
      <c r="AV516" s="13" t="s">
        <v>84</v>
      </c>
      <c r="AW516" s="13" t="s">
        <v>5</v>
      </c>
      <c r="AX516" s="13" t="s">
        <v>75</v>
      </c>
      <c r="AY516" s="264" t="s">
        <v>182</v>
      </c>
    </row>
    <row r="517" s="13" customFormat="1">
      <c r="A517" s="13"/>
      <c r="B517" s="254"/>
      <c r="C517" s="255"/>
      <c r="D517" s="247" t="s">
        <v>196</v>
      </c>
      <c r="E517" s="256" t="s">
        <v>1</v>
      </c>
      <c r="F517" s="257" t="s">
        <v>988</v>
      </c>
      <c r="G517" s="255"/>
      <c r="H517" s="258">
        <v>0.48499999999999999</v>
      </c>
      <c r="I517" s="259"/>
      <c r="J517" s="259"/>
      <c r="K517" s="255"/>
      <c r="L517" s="255"/>
      <c r="M517" s="260"/>
      <c r="N517" s="261"/>
      <c r="O517" s="262"/>
      <c r="P517" s="262"/>
      <c r="Q517" s="262"/>
      <c r="R517" s="262"/>
      <c r="S517" s="262"/>
      <c r="T517" s="262"/>
      <c r="U517" s="262"/>
      <c r="V517" s="262"/>
      <c r="W517" s="262"/>
      <c r="X517" s="263"/>
      <c r="Y517" s="13"/>
      <c r="Z517" s="13"/>
      <c r="AA517" s="13"/>
      <c r="AB517" s="13"/>
      <c r="AC517" s="13"/>
      <c r="AD517" s="13"/>
      <c r="AE517" s="13"/>
      <c r="AT517" s="264" t="s">
        <v>196</v>
      </c>
      <c r="AU517" s="264" t="s">
        <v>84</v>
      </c>
      <c r="AV517" s="13" t="s">
        <v>84</v>
      </c>
      <c r="AW517" s="13" t="s">
        <v>5</v>
      </c>
      <c r="AX517" s="13" t="s">
        <v>75</v>
      </c>
      <c r="AY517" s="264" t="s">
        <v>182</v>
      </c>
    </row>
    <row r="518" s="13" customFormat="1">
      <c r="A518" s="13"/>
      <c r="B518" s="254"/>
      <c r="C518" s="255"/>
      <c r="D518" s="247" t="s">
        <v>196</v>
      </c>
      <c r="E518" s="256" t="s">
        <v>1</v>
      </c>
      <c r="F518" s="257" t="s">
        <v>796</v>
      </c>
      <c r="G518" s="255"/>
      <c r="H518" s="258">
        <v>4.0499999999999998</v>
      </c>
      <c r="I518" s="259"/>
      <c r="J518" s="259"/>
      <c r="K518" s="255"/>
      <c r="L518" s="255"/>
      <c r="M518" s="260"/>
      <c r="N518" s="261"/>
      <c r="O518" s="262"/>
      <c r="P518" s="262"/>
      <c r="Q518" s="262"/>
      <c r="R518" s="262"/>
      <c r="S518" s="262"/>
      <c r="T518" s="262"/>
      <c r="U518" s="262"/>
      <c r="V518" s="262"/>
      <c r="W518" s="262"/>
      <c r="X518" s="263"/>
      <c r="Y518" s="13"/>
      <c r="Z518" s="13"/>
      <c r="AA518" s="13"/>
      <c r="AB518" s="13"/>
      <c r="AC518" s="13"/>
      <c r="AD518" s="13"/>
      <c r="AE518" s="13"/>
      <c r="AT518" s="264" t="s">
        <v>196</v>
      </c>
      <c r="AU518" s="264" t="s">
        <v>84</v>
      </c>
      <c r="AV518" s="13" t="s">
        <v>84</v>
      </c>
      <c r="AW518" s="13" t="s">
        <v>5</v>
      </c>
      <c r="AX518" s="13" t="s">
        <v>75</v>
      </c>
      <c r="AY518" s="264" t="s">
        <v>182</v>
      </c>
    </row>
    <row r="519" s="13" customFormat="1">
      <c r="A519" s="13"/>
      <c r="B519" s="254"/>
      <c r="C519" s="255"/>
      <c r="D519" s="247" t="s">
        <v>196</v>
      </c>
      <c r="E519" s="256" t="s">
        <v>1</v>
      </c>
      <c r="F519" s="257" t="s">
        <v>989</v>
      </c>
      <c r="G519" s="255"/>
      <c r="H519" s="258">
        <v>5.0499999999999998</v>
      </c>
      <c r="I519" s="259"/>
      <c r="J519" s="259"/>
      <c r="K519" s="255"/>
      <c r="L519" s="255"/>
      <c r="M519" s="260"/>
      <c r="N519" s="261"/>
      <c r="O519" s="262"/>
      <c r="P519" s="262"/>
      <c r="Q519" s="262"/>
      <c r="R519" s="262"/>
      <c r="S519" s="262"/>
      <c r="T519" s="262"/>
      <c r="U519" s="262"/>
      <c r="V519" s="262"/>
      <c r="W519" s="262"/>
      <c r="X519" s="263"/>
      <c r="Y519" s="13"/>
      <c r="Z519" s="13"/>
      <c r="AA519" s="13"/>
      <c r="AB519" s="13"/>
      <c r="AC519" s="13"/>
      <c r="AD519" s="13"/>
      <c r="AE519" s="13"/>
      <c r="AT519" s="264" t="s">
        <v>196</v>
      </c>
      <c r="AU519" s="264" t="s">
        <v>84</v>
      </c>
      <c r="AV519" s="13" t="s">
        <v>84</v>
      </c>
      <c r="AW519" s="13" t="s">
        <v>5</v>
      </c>
      <c r="AX519" s="13" t="s">
        <v>75</v>
      </c>
      <c r="AY519" s="264" t="s">
        <v>182</v>
      </c>
    </row>
    <row r="520" s="14" customFormat="1">
      <c r="A520" s="14"/>
      <c r="B520" s="265"/>
      <c r="C520" s="266"/>
      <c r="D520" s="247" t="s">
        <v>196</v>
      </c>
      <c r="E520" s="267" t="s">
        <v>1</v>
      </c>
      <c r="F520" s="268" t="s">
        <v>990</v>
      </c>
      <c r="G520" s="266"/>
      <c r="H520" s="267" t="s">
        <v>1</v>
      </c>
      <c r="I520" s="269"/>
      <c r="J520" s="269"/>
      <c r="K520" s="266"/>
      <c r="L520" s="266"/>
      <c r="M520" s="270"/>
      <c r="N520" s="271"/>
      <c r="O520" s="272"/>
      <c r="P520" s="272"/>
      <c r="Q520" s="272"/>
      <c r="R520" s="272"/>
      <c r="S520" s="272"/>
      <c r="T520" s="272"/>
      <c r="U520" s="272"/>
      <c r="V520" s="272"/>
      <c r="W520" s="272"/>
      <c r="X520" s="273"/>
      <c r="Y520" s="14"/>
      <c r="Z520" s="14"/>
      <c r="AA520" s="14"/>
      <c r="AB520" s="14"/>
      <c r="AC520" s="14"/>
      <c r="AD520" s="14"/>
      <c r="AE520" s="14"/>
      <c r="AT520" s="274" t="s">
        <v>196</v>
      </c>
      <c r="AU520" s="274" t="s">
        <v>84</v>
      </c>
      <c r="AV520" s="14" t="s">
        <v>82</v>
      </c>
      <c r="AW520" s="14" t="s">
        <v>5</v>
      </c>
      <c r="AX520" s="14" t="s">
        <v>75</v>
      </c>
      <c r="AY520" s="274" t="s">
        <v>182</v>
      </c>
    </row>
    <row r="521" s="13" customFormat="1">
      <c r="A521" s="13"/>
      <c r="B521" s="254"/>
      <c r="C521" s="255"/>
      <c r="D521" s="247" t="s">
        <v>196</v>
      </c>
      <c r="E521" s="256" t="s">
        <v>1</v>
      </c>
      <c r="F521" s="257" t="s">
        <v>991</v>
      </c>
      <c r="G521" s="255"/>
      <c r="H521" s="258">
        <v>3.3100000000000001</v>
      </c>
      <c r="I521" s="259"/>
      <c r="J521" s="259"/>
      <c r="K521" s="255"/>
      <c r="L521" s="255"/>
      <c r="M521" s="260"/>
      <c r="N521" s="261"/>
      <c r="O521" s="262"/>
      <c r="P521" s="262"/>
      <c r="Q521" s="262"/>
      <c r="R521" s="262"/>
      <c r="S521" s="262"/>
      <c r="T521" s="262"/>
      <c r="U521" s="262"/>
      <c r="V521" s="262"/>
      <c r="W521" s="262"/>
      <c r="X521" s="263"/>
      <c r="Y521" s="13"/>
      <c r="Z521" s="13"/>
      <c r="AA521" s="13"/>
      <c r="AB521" s="13"/>
      <c r="AC521" s="13"/>
      <c r="AD521" s="13"/>
      <c r="AE521" s="13"/>
      <c r="AT521" s="264" t="s">
        <v>196</v>
      </c>
      <c r="AU521" s="264" t="s">
        <v>84</v>
      </c>
      <c r="AV521" s="13" t="s">
        <v>84</v>
      </c>
      <c r="AW521" s="13" t="s">
        <v>5</v>
      </c>
      <c r="AX521" s="13" t="s">
        <v>75</v>
      </c>
      <c r="AY521" s="264" t="s">
        <v>182</v>
      </c>
    </row>
    <row r="522" s="13" customFormat="1">
      <c r="A522" s="13"/>
      <c r="B522" s="254"/>
      <c r="C522" s="255"/>
      <c r="D522" s="247" t="s">
        <v>196</v>
      </c>
      <c r="E522" s="256" t="s">
        <v>1</v>
      </c>
      <c r="F522" s="257" t="s">
        <v>992</v>
      </c>
      <c r="G522" s="255"/>
      <c r="H522" s="258">
        <v>2.2959999999999998</v>
      </c>
      <c r="I522" s="259"/>
      <c r="J522" s="259"/>
      <c r="K522" s="255"/>
      <c r="L522" s="255"/>
      <c r="M522" s="260"/>
      <c r="N522" s="261"/>
      <c r="O522" s="262"/>
      <c r="P522" s="262"/>
      <c r="Q522" s="262"/>
      <c r="R522" s="262"/>
      <c r="S522" s="262"/>
      <c r="T522" s="262"/>
      <c r="U522" s="262"/>
      <c r="V522" s="262"/>
      <c r="W522" s="262"/>
      <c r="X522" s="263"/>
      <c r="Y522" s="13"/>
      <c r="Z522" s="13"/>
      <c r="AA522" s="13"/>
      <c r="AB522" s="13"/>
      <c r="AC522" s="13"/>
      <c r="AD522" s="13"/>
      <c r="AE522" s="13"/>
      <c r="AT522" s="264" t="s">
        <v>196</v>
      </c>
      <c r="AU522" s="264" t="s">
        <v>84</v>
      </c>
      <c r="AV522" s="13" t="s">
        <v>84</v>
      </c>
      <c r="AW522" s="13" t="s">
        <v>5</v>
      </c>
      <c r="AX522" s="13" t="s">
        <v>75</v>
      </c>
      <c r="AY522" s="264" t="s">
        <v>182</v>
      </c>
    </row>
    <row r="523" s="13" customFormat="1">
      <c r="A523" s="13"/>
      <c r="B523" s="254"/>
      <c r="C523" s="255"/>
      <c r="D523" s="247" t="s">
        <v>196</v>
      </c>
      <c r="E523" s="256" t="s">
        <v>1</v>
      </c>
      <c r="F523" s="257" t="s">
        <v>993</v>
      </c>
      <c r="G523" s="255"/>
      <c r="H523" s="258">
        <v>2.8999999999999999</v>
      </c>
      <c r="I523" s="259"/>
      <c r="J523" s="259"/>
      <c r="K523" s="255"/>
      <c r="L523" s="255"/>
      <c r="M523" s="260"/>
      <c r="N523" s="261"/>
      <c r="O523" s="262"/>
      <c r="P523" s="262"/>
      <c r="Q523" s="262"/>
      <c r="R523" s="262"/>
      <c r="S523" s="262"/>
      <c r="T523" s="262"/>
      <c r="U523" s="262"/>
      <c r="V523" s="262"/>
      <c r="W523" s="262"/>
      <c r="X523" s="263"/>
      <c r="Y523" s="13"/>
      <c r="Z523" s="13"/>
      <c r="AA523" s="13"/>
      <c r="AB523" s="13"/>
      <c r="AC523" s="13"/>
      <c r="AD523" s="13"/>
      <c r="AE523" s="13"/>
      <c r="AT523" s="264" t="s">
        <v>196</v>
      </c>
      <c r="AU523" s="264" t="s">
        <v>84</v>
      </c>
      <c r="AV523" s="13" t="s">
        <v>84</v>
      </c>
      <c r="AW523" s="13" t="s">
        <v>5</v>
      </c>
      <c r="AX523" s="13" t="s">
        <v>75</v>
      </c>
      <c r="AY523" s="264" t="s">
        <v>182</v>
      </c>
    </row>
    <row r="524" s="14" customFormat="1">
      <c r="A524" s="14"/>
      <c r="B524" s="265"/>
      <c r="C524" s="266"/>
      <c r="D524" s="247" t="s">
        <v>196</v>
      </c>
      <c r="E524" s="267" t="s">
        <v>1</v>
      </c>
      <c r="F524" s="268" t="s">
        <v>994</v>
      </c>
      <c r="G524" s="266"/>
      <c r="H524" s="267" t="s">
        <v>1</v>
      </c>
      <c r="I524" s="269"/>
      <c r="J524" s="269"/>
      <c r="K524" s="266"/>
      <c r="L524" s="266"/>
      <c r="M524" s="270"/>
      <c r="N524" s="271"/>
      <c r="O524" s="272"/>
      <c r="P524" s="272"/>
      <c r="Q524" s="272"/>
      <c r="R524" s="272"/>
      <c r="S524" s="272"/>
      <c r="T524" s="272"/>
      <c r="U524" s="272"/>
      <c r="V524" s="272"/>
      <c r="W524" s="272"/>
      <c r="X524" s="273"/>
      <c r="Y524" s="14"/>
      <c r="Z524" s="14"/>
      <c r="AA524" s="14"/>
      <c r="AB524" s="14"/>
      <c r="AC524" s="14"/>
      <c r="AD524" s="14"/>
      <c r="AE524" s="14"/>
      <c r="AT524" s="274" t="s">
        <v>196</v>
      </c>
      <c r="AU524" s="274" t="s">
        <v>84</v>
      </c>
      <c r="AV524" s="14" t="s">
        <v>82</v>
      </c>
      <c r="AW524" s="14" t="s">
        <v>5</v>
      </c>
      <c r="AX524" s="14" t="s">
        <v>75</v>
      </c>
      <c r="AY524" s="274" t="s">
        <v>182</v>
      </c>
    </row>
    <row r="525" s="13" customFormat="1">
      <c r="A525" s="13"/>
      <c r="B525" s="254"/>
      <c r="C525" s="255"/>
      <c r="D525" s="247" t="s">
        <v>196</v>
      </c>
      <c r="E525" s="256" t="s">
        <v>1</v>
      </c>
      <c r="F525" s="257" t="s">
        <v>995</v>
      </c>
      <c r="G525" s="255"/>
      <c r="H525" s="258">
        <v>15.140000000000001</v>
      </c>
      <c r="I525" s="259"/>
      <c r="J525" s="259"/>
      <c r="K525" s="255"/>
      <c r="L525" s="255"/>
      <c r="M525" s="260"/>
      <c r="N525" s="261"/>
      <c r="O525" s="262"/>
      <c r="P525" s="262"/>
      <c r="Q525" s="262"/>
      <c r="R525" s="262"/>
      <c r="S525" s="262"/>
      <c r="T525" s="262"/>
      <c r="U525" s="262"/>
      <c r="V525" s="262"/>
      <c r="W525" s="262"/>
      <c r="X525" s="263"/>
      <c r="Y525" s="13"/>
      <c r="Z525" s="13"/>
      <c r="AA525" s="13"/>
      <c r="AB525" s="13"/>
      <c r="AC525" s="13"/>
      <c r="AD525" s="13"/>
      <c r="AE525" s="13"/>
      <c r="AT525" s="264" t="s">
        <v>196</v>
      </c>
      <c r="AU525" s="264" t="s">
        <v>84</v>
      </c>
      <c r="AV525" s="13" t="s">
        <v>84</v>
      </c>
      <c r="AW525" s="13" t="s">
        <v>5</v>
      </c>
      <c r="AX525" s="13" t="s">
        <v>75</v>
      </c>
      <c r="AY525" s="264" t="s">
        <v>182</v>
      </c>
    </row>
    <row r="526" s="13" customFormat="1">
      <c r="A526" s="13"/>
      <c r="B526" s="254"/>
      <c r="C526" s="255"/>
      <c r="D526" s="247" t="s">
        <v>196</v>
      </c>
      <c r="E526" s="256" t="s">
        <v>1</v>
      </c>
      <c r="F526" s="257" t="s">
        <v>996</v>
      </c>
      <c r="G526" s="255"/>
      <c r="H526" s="258">
        <v>-0.80000000000000004</v>
      </c>
      <c r="I526" s="259"/>
      <c r="J526" s="259"/>
      <c r="K526" s="255"/>
      <c r="L526" s="255"/>
      <c r="M526" s="260"/>
      <c r="N526" s="261"/>
      <c r="O526" s="262"/>
      <c r="P526" s="262"/>
      <c r="Q526" s="262"/>
      <c r="R526" s="262"/>
      <c r="S526" s="262"/>
      <c r="T526" s="262"/>
      <c r="U526" s="262"/>
      <c r="V526" s="262"/>
      <c r="W526" s="262"/>
      <c r="X526" s="263"/>
      <c r="Y526" s="13"/>
      <c r="Z526" s="13"/>
      <c r="AA526" s="13"/>
      <c r="AB526" s="13"/>
      <c r="AC526" s="13"/>
      <c r="AD526" s="13"/>
      <c r="AE526" s="13"/>
      <c r="AT526" s="264" t="s">
        <v>196</v>
      </c>
      <c r="AU526" s="264" t="s">
        <v>84</v>
      </c>
      <c r="AV526" s="13" t="s">
        <v>84</v>
      </c>
      <c r="AW526" s="13" t="s">
        <v>5</v>
      </c>
      <c r="AX526" s="13" t="s">
        <v>75</v>
      </c>
      <c r="AY526" s="264" t="s">
        <v>182</v>
      </c>
    </row>
    <row r="527" s="13" customFormat="1">
      <c r="A527" s="13"/>
      <c r="B527" s="254"/>
      <c r="C527" s="255"/>
      <c r="D527" s="247" t="s">
        <v>196</v>
      </c>
      <c r="E527" s="256" t="s">
        <v>1</v>
      </c>
      <c r="F527" s="257" t="s">
        <v>997</v>
      </c>
      <c r="G527" s="255"/>
      <c r="H527" s="258">
        <v>-2.3500000000000001</v>
      </c>
      <c r="I527" s="259"/>
      <c r="J527" s="259"/>
      <c r="K527" s="255"/>
      <c r="L527" s="255"/>
      <c r="M527" s="260"/>
      <c r="N527" s="261"/>
      <c r="O527" s="262"/>
      <c r="P527" s="262"/>
      <c r="Q527" s="262"/>
      <c r="R527" s="262"/>
      <c r="S527" s="262"/>
      <c r="T527" s="262"/>
      <c r="U527" s="262"/>
      <c r="V527" s="262"/>
      <c r="W527" s="262"/>
      <c r="X527" s="263"/>
      <c r="Y527" s="13"/>
      <c r="Z527" s="13"/>
      <c r="AA527" s="13"/>
      <c r="AB527" s="13"/>
      <c r="AC527" s="13"/>
      <c r="AD527" s="13"/>
      <c r="AE527" s="13"/>
      <c r="AT527" s="264" t="s">
        <v>196</v>
      </c>
      <c r="AU527" s="264" t="s">
        <v>84</v>
      </c>
      <c r="AV527" s="13" t="s">
        <v>84</v>
      </c>
      <c r="AW527" s="13" t="s">
        <v>5</v>
      </c>
      <c r="AX527" s="13" t="s">
        <v>75</v>
      </c>
      <c r="AY527" s="264" t="s">
        <v>182</v>
      </c>
    </row>
    <row r="528" s="14" customFormat="1">
      <c r="A528" s="14"/>
      <c r="B528" s="265"/>
      <c r="C528" s="266"/>
      <c r="D528" s="247" t="s">
        <v>196</v>
      </c>
      <c r="E528" s="267" t="s">
        <v>1</v>
      </c>
      <c r="F528" s="268" t="s">
        <v>927</v>
      </c>
      <c r="G528" s="266"/>
      <c r="H528" s="267" t="s">
        <v>1</v>
      </c>
      <c r="I528" s="269"/>
      <c r="J528" s="269"/>
      <c r="K528" s="266"/>
      <c r="L528" s="266"/>
      <c r="M528" s="270"/>
      <c r="N528" s="271"/>
      <c r="O528" s="272"/>
      <c r="P528" s="272"/>
      <c r="Q528" s="272"/>
      <c r="R528" s="272"/>
      <c r="S528" s="272"/>
      <c r="T528" s="272"/>
      <c r="U528" s="272"/>
      <c r="V528" s="272"/>
      <c r="W528" s="272"/>
      <c r="X528" s="273"/>
      <c r="Y528" s="14"/>
      <c r="Z528" s="14"/>
      <c r="AA528" s="14"/>
      <c r="AB528" s="14"/>
      <c r="AC528" s="14"/>
      <c r="AD528" s="14"/>
      <c r="AE528" s="14"/>
      <c r="AT528" s="274" t="s">
        <v>196</v>
      </c>
      <c r="AU528" s="274" t="s">
        <v>84</v>
      </c>
      <c r="AV528" s="14" t="s">
        <v>82</v>
      </c>
      <c r="AW528" s="14" t="s">
        <v>5</v>
      </c>
      <c r="AX528" s="14" t="s">
        <v>75</v>
      </c>
      <c r="AY528" s="274" t="s">
        <v>182</v>
      </c>
    </row>
    <row r="529" s="13" customFormat="1">
      <c r="A529" s="13"/>
      <c r="B529" s="254"/>
      <c r="C529" s="255"/>
      <c r="D529" s="247" t="s">
        <v>196</v>
      </c>
      <c r="E529" s="256" t="s">
        <v>1</v>
      </c>
      <c r="F529" s="257" t="s">
        <v>998</v>
      </c>
      <c r="G529" s="255"/>
      <c r="H529" s="258">
        <v>0.64000000000000001</v>
      </c>
      <c r="I529" s="259"/>
      <c r="J529" s="259"/>
      <c r="K529" s="255"/>
      <c r="L529" s="255"/>
      <c r="M529" s="260"/>
      <c r="N529" s="261"/>
      <c r="O529" s="262"/>
      <c r="P529" s="262"/>
      <c r="Q529" s="262"/>
      <c r="R529" s="262"/>
      <c r="S529" s="262"/>
      <c r="T529" s="262"/>
      <c r="U529" s="262"/>
      <c r="V529" s="262"/>
      <c r="W529" s="262"/>
      <c r="X529" s="263"/>
      <c r="Y529" s="13"/>
      <c r="Z529" s="13"/>
      <c r="AA529" s="13"/>
      <c r="AB529" s="13"/>
      <c r="AC529" s="13"/>
      <c r="AD529" s="13"/>
      <c r="AE529" s="13"/>
      <c r="AT529" s="264" t="s">
        <v>196</v>
      </c>
      <c r="AU529" s="264" t="s">
        <v>84</v>
      </c>
      <c r="AV529" s="13" t="s">
        <v>84</v>
      </c>
      <c r="AW529" s="13" t="s">
        <v>5</v>
      </c>
      <c r="AX529" s="13" t="s">
        <v>75</v>
      </c>
      <c r="AY529" s="264" t="s">
        <v>182</v>
      </c>
    </row>
    <row r="530" s="13" customFormat="1">
      <c r="A530" s="13"/>
      <c r="B530" s="254"/>
      <c r="C530" s="255"/>
      <c r="D530" s="247" t="s">
        <v>196</v>
      </c>
      <c r="E530" s="256" t="s">
        <v>1</v>
      </c>
      <c r="F530" s="257" t="s">
        <v>999</v>
      </c>
      <c r="G530" s="255"/>
      <c r="H530" s="258">
        <v>6.5700000000000003</v>
      </c>
      <c r="I530" s="259"/>
      <c r="J530" s="259"/>
      <c r="K530" s="255"/>
      <c r="L530" s="255"/>
      <c r="M530" s="260"/>
      <c r="N530" s="261"/>
      <c r="O530" s="262"/>
      <c r="P530" s="262"/>
      <c r="Q530" s="262"/>
      <c r="R530" s="262"/>
      <c r="S530" s="262"/>
      <c r="T530" s="262"/>
      <c r="U530" s="262"/>
      <c r="V530" s="262"/>
      <c r="W530" s="262"/>
      <c r="X530" s="263"/>
      <c r="Y530" s="13"/>
      <c r="Z530" s="13"/>
      <c r="AA530" s="13"/>
      <c r="AB530" s="13"/>
      <c r="AC530" s="13"/>
      <c r="AD530" s="13"/>
      <c r="AE530" s="13"/>
      <c r="AT530" s="264" t="s">
        <v>196</v>
      </c>
      <c r="AU530" s="264" t="s">
        <v>84</v>
      </c>
      <c r="AV530" s="13" t="s">
        <v>84</v>
      </c>
      <c r="AW530" s="13" t="s">
        <v>5</v>
      </c>
      <c r="AX530" s="13" t="s">
        <v>75</v>
      </c>
      <c r="AY530" s="264" t="s">
        <v>182</v>
      </c>
    </row>
    <row r="531" s="13" customFormat="1">
      <c r="A531" s="13"/>
      <c r="B531" s="254"/>
      <c r="C531" s="255"/>
      <c r="D531" s="247" t="s">
        <v>196</v>
      </c>
      <c r="E531" s="256" t="s">
        <v>1</v>
      </c>
      <c r="F531" s="257" t="s">
        <v>1000</v>
      </c>
      <c r="G531" s="255"/>
      <c r="H531" s="258">
        <v>10.130000000000001</v>
      </c>
      <c r="I531" s="259"/>
      <c r="J531" s="259"/>
      <c r="K531" s="255"/>
      <c r="L531" s="255"/>
      <c r="M531" s="260"/>
      <c r="N531" s="261"/>
      <c r="O531" s="262"/>
      <c r="P531" s="262"/>
      <c r="Q531" s="262"/>
      <c r="R531" s="262"/>
      <c r="S531" s="262"/>
      <c r="T531" s="262"/>
      <c r="U531" s="262"/>
      <c r="V531" s="262"/>
      <c r="W531" s="262"/>
      <c r="X531" s="263"/>
      <c r="Y531" s="13"/>
      <c r="Z531" s="13"/>
      <c r="AA531" s="13"/>
      <c r="AB531" s="13"/>
      <c r="AC531" s="13"/>
      <c r="AD531" s="13"/>
      <c r="AE531" s="13"/>
      <c r="AT531" s="264" t="s">
        <v>196</v>
      </c>
      <c r="AU531" s="264" t="s">
        <v>84</v>
      </c>
      <c r="AV531" s="13" t="s">
        <v>84</v>
      </c>
      <c r="AW531" s="13" t="s">
        <v>5</v>
      </c>
      <c r="AX531" s="13" t="s">
        <v>75</v>
      </c>
      <c r="AY531" s="264" t="s">
        <v>182</v>
      </c>
    </row>
    <row r="532" s="14" customFormat="1">
      <c r="A532" s="14"/>
      <c r="B532" s="265"/>
      <c r="C532" s="266"/>
      <c r="D532" s="247" t="s">
        <v>196</v>
      </c>
      <c r="E532" s="267" t="s">
        <v>1</v>
      </c>
      <c r="F532" s="268" t="s">
        <v>1001</v>
      </c>
      <c r="G532" s="266"/>
      <c r="H532" s="267" t="s">
        <v>1</v>
      </c>
      <c r="I532" s="269"/>
      <c r="J532" s="269"/>
      <c r="K532" s="266"/>
      <c r="L532" s="266"/>
      <c r="M532" s="270"/>
      <c r="N532" s="271"/>
      <c r="O532" s="272"/>
      <c r="P532" s="272"/>
      <c r="Q532" s="272"/>
      <c r="R532" s="272"/>
      <c r="S532" s="272"/>
      <c r="T532" s="272"/>
      <c r="U532" s="272"/>
      <c r="V532" s="272"/>
      <c r="W532" s="272"/>
      <c r="X532" s="273"/>
      <c r="Y532" s="14"/>
      <c r="Z532" s="14"/>
      <c r="AA532" s="14"/>
      <c r="AB532" s="14"/>
      <c r="AC532" s="14"/>
      <c r="AD532" s="14"/>
      <c r="AE532" s="14"/>
      <c r="AT532" s="274" t="s">
        <v>196</v>
      </c>
      <c r="AU532" s="274" t="s">
        <v>84</v>
      </c>
      <c r="AV532" s="14" t="s">
        <v>82</v>
      </c>
      <c r="AW532" s="14" t="s">
        <v>5</v>
      </c>
      <c r="AX532" s="14" t="s">
        <v>75</v>
      </c>
      <c r="AY532" s="274" t="s">
        <v>182</v>
      </c>
    </row>
    <row r="533" s="13" customFormat="1">
      <c r="A533" s="13"/>
      <c r="B533" s="254"/>
      <c r="C533" s="255"/>
      <c r="D533" s="247" t="s">
        <v>196</v>
      </c>
      <c r="E533" s="256" t="s">
        <v>1</v>
      </c>
      <c r="F533" s="257" t="s">
        <v>1002</v>
      </c>
      <c r="G533" s="255"/>
      <c r="H533" s="258">
        <v>2.6000000000000001</v>
      </c>
      <c r="I533" s="259"/>
      <c r="J533" s="259"/>
      <c r="K533" s="255"/>
      <c r="L533" s="255"/>
      <c r="M533" s="260"/>
      <c r="N533" s="261"/>
      <c r="O533" s="262"/>
      <c r="P533" s="262"/>
      <c r="Q533" s="262"/>
      <c r="R533" s="262"/>
      <c r="S533" s="262"/>
      <c r="T533" s="262"/>
      <c r="U533" s="262"/>
      <c r="V533" s="262"/>
      <c r="W533" s="262"/>
      <c r="X533" s="263"/>
      <c r="Y533" s="13"/>
      <c r="Z533" s="13"/>
      <c r="AA533" s="13"/>
      <c r="AB533" s="13"/>
      <c r="AC533" s="13"/>
      <c r="AD533" s="13"/>
      <c r="AE533" s="13"/>
      <c r="AT533" s="264" t="s">
        <v>196</v>
      </c>
      <c r="AU533" s="264" t="s">
        <v>84</v>
      </c>
      <c r="AV533" s="13" t="s">
        <v>84</v>
      </c>
      <c r="AW533" s="13" t="s">
        <v>5</v>
      </c>
      <c r="AX533" s="13" t="s">
        <v>75</v>
      </c>
      <c r="AY533" s="264" t="s">
        <v>182</v>
      </c>
    </row>
    <row r="534" s="13" customFormat="1">
      <c r="A534" s="13"/>
      <c r="B534" s="254"/>
      <c r="C534" s="255"/>
      <c r="D534" s="247" t="s">
        <v>196</v>
      </c>
      <c r="E534" s="256" t="s">
        <v>1</v>
      </c>
      <c r="F534" s="257" t="s">
        <v>1003</v>
      </c>
      <c r="G534" s="255"/>
      <c r="H534" s="258">
        <v>1.6000000000000001</v>
      </c>
      <c r="I534" s="259"/>
      <c r="J534" s="259"/>
      <c r="K534" s="255"/>
      <c r="L534" s="255"/>
      <c r="M534" s="260"/>
      <c r="N534" s="261"/>
      <c r="O534" s="262"/>
      <c r="P534" s="262"/>
      <c r="Q534" s="262"/>
      <c r="R534" s="262"/>
      <c r="S534" s="262"/>
      <c r="T534" s="262"/>
      <c r="U534" s="262"/>
      <c r="V534" s="262"/>
      <c r="W534" s="262"/>
      <c r="X534" s="263"/>
      <c r="Y534" s="13"/>
      <c r="Z534" s="13"/>
      <c r="AA534" s="13"/>
      <c r="AB534" s="13"/>
      <c r="AC534" s="13"/>
      <c r="AD534" s="13"/>
      <c r="AE534" s="13"/>
      <c r="AT534" s="264" t="s">
        <v>196</v>
      </c>
      <c r="AU534" s="264" t="s">
        <v>84</v>
      </c>
      <c r="AV534" s="13" t="s">
        <v>84</v>
      </c>
      <c r="AW534" s="13" t="s">
        <v>5</v>
      </c>
      <c r="AX534" s="13" t="s">
        <v>75</v>
      </c>
      <c r="AY534" s="264" t="s">
        <v>182</v>
      </c>
    </row>
    <row r="535" s="13" customFormat="1">
      <c r="A535" s="13"/>
      <c r="B535" s="254"/>
      <c r="C535" s="255"/>
      <c r="D535" s="247" t="s">
        <v>196</v>
      </c>
      <c r="E535" s="256" t="s">
        <v>1</v>
      </c>
      <c r="F535" s="257" t="s">
        <v>1004</v>
      </c>
      <c r="G535" s="255"/>
      <c r="H535" s="258">
        <v>2.1499999999999999</v>
      </c>
      <c r="I535" s="259"/>
      <c r="J535" s="259"/>
      <c r="K535" s="255"/>
      <c r="L535" s="255"/>
      <c r="M535" s="260"/>
      <c r="N535" s="261"/>
      <c r="O535" s="262"/>
      <c r="P535" s="262"/>
      <c r="Q535" s="262"/>
      <c r="R535" s="262"/>
      <c r="S535" s="262"/>
      <c r="T535" s="262"/>
      <c r="U535" s="262"/>
      <c r="V535" s="262"/>
      <c r="W535" s="262"/>
      <c r="X535" s="263"/>
      <c r="Y535" s="13"/>
      <c r="Z535" s="13"/>
      <c r="AA535" s="13"/>
      <c r="AB535" s="13"/>
      <c r="AC535" s="13"/>
      <c r="AD535" s="13"/>
      <c r="AE535" s="13"/>
      <c r="AT535" s="264" t="s">
        <v>196</v>
      </c>
      <c r="AU535" s="264" t="s">
        <v>84</v>
      </c>
      <c r="AV535" s="13" t="s">
        <v>84</v>
      </c>
      <c r="AW535" s="13" t="s">
        <v>5</v>
      </c>
      <c r="AX535" s="13" t="s">
        <v>75</v>
      </c>
      <c r="AY535" s="264" t="s">
        <v>182</v>
      </c>
    </row>
    <row r="536" s="13" customFormat="1">
      <c r="A536" s="13"/>
      <c r="B536" s="254"/>
      <c r="C536" s="255"/>
      <c r="D536" s="247" t="s">
        <v>196</v>
      </c>
      <c r="E536" s="256" t="s">
        <v>1</v>
      </c>
      <c r="F536" s="257" t="s">
        <v>1005</v>
      </c>
      <c r="G536" s="255"/>
      <c r="H536" s="258">
        <v>5.71</v>
      </c>
      <c r="I536" s="259"/>
      <c r="J536" s="259"/>
      <c r="K536" s="255"/>
      <c r="L536" s="255"/>
      <c r="M536" s="260"/>
      <c r="N536" s="261"/>
      <c r="O536" s="262"/>
      <c r="P536" s="262"/>
      <c r="Q536" s="262"/>
      <c r="R536" s="262"/>
      <c r="S536" s="262"/>
      <c r="T536" s="262"/>
      <c r="U536" s="262"/>
      <c r="V536" s="262"/>
      <c r="W536" s="262"/>
      <c r="X536" s="263"/>
      <c r="Y536" s="13"/>
      <c r="Z536" s="13"/>
      <c r="AA536" s="13"/>
      <c r="AB536" s="13"/>
      <c r="AC536" s="13"/>
      <c r="AD536" s="13"/>
      <c r="AE536" s="13"/>
      <c r="AT536" s="264" t="s">
        <v>196</v>
      </c>
      <c r="AU536" s="264" t="s">
        <v>84</v>
      </c>
      <c r="AV536" s="13" t="s">
        <v>84</v>
      </c>
      <c r="AW536" s="13" t="s">
        <v>5</v>
      </c>
      <c r="AX536" s="13" t="s">
        <v>75</v>
      </c>
      <c r="AY536" s="264" t="s">
        <v>182</v>
      </c>
    </row>
    <row r="537" s="13" customFormat="1">
      <c r="A537" s="13"/>
      <c r="B537" s="254"/>
      <c r="C537" s="255"/>
      <c r="D537" s="247" t="s">
        <v>196</v>
      </c>
      <c r="E537" s="256" t="s">
        <v>1</v>
      </c>
      <c r="F537" s="257" t="s">
        <v>1006</v>
      </c>
      <c r="G537" s="255"/>
      <c r="H537" s="258">
        <v>2.4300000000000002</v>
      </c>
      <c r="I537" s="259"/>
      <c r="J537" s="259"/>
      <c r="K537" s="255"/>
      <c r="L537" s="255"/>
      <c r="M537" s="260"/>
      <c r="N537" s="261"/>
      <c r="O537" s="262"/>
      <c r="P537" s="262"/>
      <c r="Q537" s="262"/>
      <c r="R537" s="262"/>
      <c r="S537" s="262"/>
      <c r="T537" s="262"/>
      <c r="U537" s="262"/>
      <c r="V537" s="262"/>
      <c r="W537" s="262"/>
      <c r="X537" s="263"/>
      <c r="Y537" s="13"/>
      <c r="Z537" s="13"/>
      <c r="AA537" s="13"/>
      <c r="AB537" s="13"/>
      <c r="AC537" s="13"/>
      <c r="AD537" s="13"/>
      <c r="AE537" s="13"/>
      <c r="AT537" s="264" t="s">
        <v>196</v>
      </c>
      <c r="AU537" s="264" t="s">
        <v>84</v>
      </c>
      <c r="AV537" s="13" t="s">
        <v>84</v>
      </c>
      <c r="AW537" s="13" t="s">
        <v>5</v>
      </c>
      <c r="AX537" s="13" t="s">
        <v>75</v>
      </c>
      <c r="AY537" s="264" t="s">
        <v>182</v>
      </c>
    </row>
    <row r="538" s="13" customFormat="1">
      <c r="A538" s="13"/>
      <c r="B538" s="254"/>
      <c r="C538" s="255"/>
      <c r="D538" s="247" t="s">
        <v>196</v>
      </c>
      <c r="E538" s="256" t="s">
        <v>1</v>
      </c>
      <c r="F538" s="257" t="s">
        <v>1007</v>
      </c>
      <c r="G538" s="255"/>
      <c r="H538" s="258">
        <v>2.4900000000000002</v>
      </c>
      <c r="I538" s="259"/>
      <c r="J538" s="259"/>
      <c r="K538" s="255"/>
      <c r="L538" s="255"/>
      <c r="M538" s="260"/>
      <c r="N538" s="261"/>
      <c r="O538" s="262"/>
      <c r="P538" s="262"/>
      <c r="Q538" s="262"/>
      <c r="R538" s="262"/>
      <c r="S538" s="262"/>
      <c r="T538" s="262"/>
      <c r="U538" s="262"/>
      <c r="V538" s="262"/>
      <c r="W538" s="262"/>
      <c r="X538" s="263"/>
      <c r="Y538" s="13"/>
      <c r="Z538" s="13"/>
      <c r="AA538" s="13"/>
      <c r="AB538" s="13"/>
      <c r="AC538" s="13"/>
      <c r="AD538" s="13"/>
      <c r="AE538" s="13"/>
      <c r="AT538" s="264" t="s">
        <v>196</v>
      </c>
      <c r="AU538" s="264" t="s">
        <v>84</v>
      </c>
      <c r="AV538" s="13" t="s">
        <v>84</v>
      </c>
      <c r="AW538" s="13" t="s">
        <v>5</v>
      </c>
      <c r="AX538" s="13" t="s">
        <v>75</v>
      </c>
      <c r="AY538" s="264" t="s">
        <v>182</v>
      </c>
    </row>
    <row r="539" s="13" customFormat="1">
      <c r="A539" s="13"/>
      <c r="B539" s="254"/>
      <c r="C539" s="255"/>
      <c r="D539" s="247" t="s">
        <v>196</v>
      </c>
      <c r="E539" s="256" t="s">
        <v>1</v>
      </c>
      <c r="F539" s="257" t="s">
        <v>1008</v>
      </c>
      <c r="G539" s="255"/>
      <c r="H539" s="258">
        <v>2.4500000000000002</v>
      </c>
      <c r="I539" s="259"/>
      <c r="J539" s="259"/>
      <c r="K539" s="255"/>
      <c r="L539" s="255"/>
      <c r="M539" s="260"/>
      <c r="N539" s="261"/>
      <c r="O539" s="262"/>
      <c r="P539" s="262"/>
      <c r="Q539" s="262"/>
      <c r="R539" s="262"/>
      <c r="S539" s="262"/>
      <c r="T539" s="262"/>
      <c r="U539" s="262"/>
      <c r="V539" s="262"/>
      <c r="W539" s="262"/>
      <c r="X539" s="263"/>
      <c r="Y539" s="13"/>
      <c r="Z539" s="13"/>
      <c r="AA539" s="13"/>
      <c r="AB539" s="13"/>
      <c r="AC539" s="13"/>
      <c r="AD539" s="13"/>
      <c r="AE539" s="13"/>
      <c r="AT539" s="264" t="s">
        <v>196</v>
      </c>
      <c r="AU539" s="264" t="s">
        <v>84</v>
      </c>
      <c r="AV539" s="13" t="s">
        <v>84</v>
      </c>
      <c r="AW539" s="13" t="s">
        <v>5</v>
      </c>
      <c r="AX539" s="13" t="s">
        <v>75</v>
      </c>
      <c r="AY539" s="264" t="s">
        <v>182</v>
      </c>
    </row>
    <row r="540" s="13" customFormat="1">
      <c r="A540" s="13"/>
      <c r="B540" s="254"/>
      <c r="C540" s="255"/>
      <c r="D540" s="247" t="s">
        <v>196</v>
      </c>
      <c r="E540" s="256" t="s">
        <v>1</v>
      </c>
      <c r="F540" s="257" t="s">
        <v>1009</v>
      </c>
      <c r="G540" s="255"/>
      <c r="H540" s="258">
        <v>1.95</v>
      </c>
      <c r="I540" s="259"/>
      <c r="J540" s="259"/>
      <c r="K540" s="255"/>
      <c r="L540" s="255"/>
      <c r="M540" s="260"/>
      <c r="N540" s="261"/>
      <c r="O540" s="262"/>
      <c r="P540" s="262"/>
      <c r="Q540" s="262"/>
      <c r="R540" s="262"/>
      <c r="S540" s="262"/>
      <c r="T540" s="262"/>
      <c r="U540" s="262"/>
      <c r="V540" s="262"/>
      <c r="W540" s="262"/>
      <c r="X540" s="263"/>
      <c r="Y540" s="13"/>
      <c r="Z540" s="13"/>
      <c r="AA540" s="13"/>
      <c r="AB540" s="13"/>
      <c r="AC540" s="13"/>
      <c r="AD540" s="13"/>
      <c r="AE540" s="13"/>
      <c r="AT540" s="264" t="s">
        <v>196</v>
      </c>
      <c r="AU540" s="264" t="s">
        <v>84</v>
      </c>
      <c r="AV540" s="13" t="s">
        <v>84</v>
      </c>
      <c r="AW540" s="13" t="s">
        <v>5</v>
      </c>
      <c r="AX540" s="13" t="s">
        <v>75</v>
      </c>
      <c r="AY540" s="264" t="s">
        <v>182</v>
      </c>
    </row>
    <row r="541" s="14" customFormat="1">
      <c r="A541" s="14"/>
      <c r="B541" s="265"/>
      <c r="C541" s="266"/>
      <c r="D541" s="247" t="s">
        <v>196</v>
      </c>
      <c r="E541" s="267" t="s">
        <v>1</v>
      </c>
      <c r="F541" s="268" t="s">
        <v>1010</v>
      </c>
      <c r="G541" s="266"/>
      <c r="H541" s="267" t="s">
        <v>1</v>
      </c>
      <c r="I541" s="269"/>
      <c r="J541" s="269"/>
      <c r="K541" s="266"/>
      <c r="L541" s="266"/>
      <c r="M541" s="270"/>
      <c r="N541" s="271"/>
      <c r="O541" s="272"/>
      <c r="P541" s="272"/>
      <c r="Q541" s="272"/>
      <c r="R541" s="272"/>
      <c r="S541" s="272"/>
      <c r="T541" s="272"/>
      <c r="U541" s="272"/>
      <c r="V541" s="272"/>
      <c r="W541" s="272"/>
      <c r="X541" s="273"/>
      <c r="Y541" s="14"/>
      <c r="Z541" s="14"/>
      <c r="AA541" s="14"/>
      <c r="AB541" s="14"/>
      <c r="AC541" s="14"/>
      <c r="AD541" s="14"/>
      <c r="AE541" s="14"/>
      <c r="AT541" s="274" t="s">
        <v>196</v>
      </c>
      <c r="AU541" s="274" t="s">
        <v>84</v>
      </c>
      <c r="AV541" s="14" t="s">
        <v>82</v>
      </c>
      <c r="AW541" s="14" t="s">
        <v>5</v>
      </c>
      <c r="AX541" s="14" t="s">
        <v>75</v>
      </c>
      <c r="AY541" s="274" t="s">
        <v>182</v>
      </c>
    </row>
    <row r="542" s="13" customFormat="1">
      <c r="A542" s="13"/>
      <c r="B542" s="254"/>
      <c r="C542" s="255"/>
      <c r="D542" s="247" t="s">
        <v>196</v>
      </c>
      <c r="E542" s="256" t="s">
        <v>1</v>
      </c>
      <c r="F542" s="257" t="s">
        <v>1011</v>
      </c>
      <c r="G542" s="255"/>
      <c r="H542" s="258">
        <v>8.1649999999999991</v>
      </c>
      <c r="I542" s="259"/>
      <c r="J542" s="259"/>
      <c r="K542" s="255"/>
      <c r="L542" s="255"/>
      <c r="M542" s="260"/>
      <c r="N542" s="261"/>
      <c r="O542" s="262"/>
      <c r="P542" s="262"/>
      <c r="Q542" s="262"/>
      <c r="R542" s="262"/>
      <c r="S542" s="262"/>
      <c r="T542" s="262"/>
      <c r="U542" s="262"/>
      <c r="V542" s="262"/>
      <c r="W542" s="262"/>
      <c r="X542" s="263"/>
      <c r="Y542" s="13"/>
      <c r="Z542" s="13"/>
      <c r="AA542" s="13"/>
      <c r="AB542" s="13"/>
      <c r="AC542" s="13"/>
      <c r="AD542" s="13"/>
      <c r="AE542" s="13"/>
      <c r="AT542" s="264" t="s">
        <v>196</v>
      </c>
      <c r="AU542" s="264" t="s">
        <v>84</v>
      </c>
      <c r="AV542" s="13" t="s">
        <v>84</v>
      </c>
      <c r="AW542" s="13" t="s">
        <v>5</v>
      </c>
      <c r="AX542" s="13" t="s">
        <v>75</v>
      </c>
      <c r="AY542" s="264" t="s">
        <v>182</v>
      </c>
    </row>
    <row r="543" s="13" customFormat="1">
      <c r="A543" s="13"/>
      <c r="B543" s="254"/>
      <c r="C543" s="255"/>
      <c r="D543" s="247" t="s">
        <v>196</v>
      </c>
      <c r="E543" s="256" t="s">
        <v>1</v>
      </c>
      <c r="F543" s="257" t="s">
        <v>1012</v>
      </c>
      <c r="G543" s="255"/>
      <c r="H543" s="258">
        <v>1.9199999999999999</v>
      </c>
      <c r="I543" s="259"/>
      <c r="J543" s="259"/>
      <c r="K543" s="255"/>
      <c r="L543" s="255"/>
      <c r="M543" s="260"/>
      <c r="N543" s="261"/>
      <c r="O543" s="262"/>
      <c r="P543" s="262"/>
      <c r="Q543" s="262"/>
      <c r="R543" s="262"/>
      <c r="S543" s="262"/>
      <c r="T543" s="262"/>
      <c r="U543" s="262"/>
      <c r="V543" s="262"/>
      <c r="W543" s="262"/>
      <c r="X543" s="263"/>
      <c r="Y543" s="13"/>
      <c r="Z543" s="13"/>
      <c r="AA543" s="13"/>
      <c r="AB543" s="13"/>
      <c r="AC543" s="13"/>
      <c r="AD543" s="13"/>
      <c r="AE543" s="13"/>
      <c r="AT543" s="264" t="s">
        <v>196</v>
      </c>
      <c r="AU543" s="264" t="s">
        <v>84</v>
      </c>
      <c r="AV543" s="13" t="s">
        <v>84</v>
      </c>
      <c r="AW543" s="13" t="s">
        <v>5</v>
      </c>
      <c r="AX543" s="13" t="s">
        <v>75</v>
      </c>
      <c r="AY543" s="264" t="s">
        <v>182</v>
      </c>
    </row>
    <row r="544" s="13" customFormat="1">
      <c r="A544" s="13"/>
      <c r="B544" s="254"/>
      <c r="C544" s="255"/>
      <c r="D544" s="247" t="s">
        <v>196</v>
      </c>
      <c r="E544" s="256" t="s">
        <v>1</v>
      </c>
      <c r="F544" s="257" t="s">
        <v>1013</v>
      </c>
      <c r="G544" s="255"/>
      <c r="H544" s="258">
        <v>3.6000000000000001</v>
      </c>
      <c r="I544" s="259"/>
      <c r="J544" s="259"/>
      <c r="K544" s="255"/>
      <c r="L544" s="255"/>
      <c r="M544" s="260"/>
      <c r="N544" s="261"/>
      <c r="O544" s="262"/>
      <c r="P544" s="262"/>
      <c r="Q544" s="262"/>
      <c r="R544" s="262"/>
      <c r="S544" s="262"/>
      <c r="T544" s="262"/>
      <c r="U544" s="262"/>
      <c r="V544" s="262"/>
      <c r="W544" s="262"/>
      <c r="X544" s="263"/>
      <c r="Y544" s="13"/>
      <c r="Z544" s="13"/>
      <c r="AA544" s="13"/>
      <c r="AB544" s="13"/>
      <c r="AC544" s="13"/>
      <c r="AD544" s="13"/>
      <c r="AE544" s="13"/>
      <c r="AT544" s="264" t="s">
        <v>196</v>
      </c>
      <c r="AU544" s="264" t="s">
        <v>84</v>
      </c>
      <c r="AV544" s="13" t="s">
        <v>84</v>
      </c>
      <c r="AW544" s="13" t="s">
        <v>5</v>
      </c>
      <c r="AX544" s="13" t="s">
        <v>75</v>
      </c>
      <c r="AY544" s="264" t="s">
        <v>182</v>
      </c>
    </row>
    <row r="545" s="14" customFormat="1">
      <c r="A545" s="14"/>
      <c r="B545" s="265"/>
      <c r="C545" s="266"/>
      <c r="D545" s="247" t="s">
        <v>196</v>
      </c>
      <c r="E545" s="267" t="s">
        <v>1</v>
      </c>
      <c r="F545" s="268" t="s">
        <v>1014</v>
      </c>
      <c r="G545" s="266"/>
      <c r="H545" s="267" t="s">
        <v>1</v>
      </c>
      <c r="I545" s="269"/>
      <c r="J545" s="269"/>
      <c r="K545" s="266"/>
      <c r="L545" s="266"/>
      <c r="M545" s="270"/>
      <c r="N545" s="271"/>
      <c r="O545" s="272"/>
      <c r="P545" s="272"/>
      <c r="Q545" s="272"/>
      <c r="R545" s="272"/>
      <c r="S545" s="272"/>
      <c r="T545" s="272"/>
      <c r="U545" s="272"/>
      <c r="V545" s="272"/>
      <c r="W545" s="272"/>
      <c r="X545" s="273"/>
      <c r="Y545" s="14"/>
      <c r="Z545" s="14"/>
      <c r="AA545" s="14"/>
      <c r="AB545" s="14"/>
      <c r="AC545" s="14"/>
      <c r="AD545" s="14"/>
      <c r="AE545" s="14"/>
      <c r="AT545" s="274" t="s">
        <v>196</v>
      </c>
      <c r="AU545" s="274" t="s">
        <v>84</v>
      </c>
      <c r="AV545" s="14" t="s">
        <v>82</v>
      </c>
      <c r="AW545" s="14" t="s">
        <v>5</v>
      </c>
      <c r="AX545" s="14" t="s">
        <v>75</v>
      </c>
      <c r="AY545" s="274" t="s">
        <v>182</v>
      </c>
    </row>
    <row r="546" s="13" customFormat="1">
      <c r="A546" s="13"/>
      <c r="B546" s="254"/>
      <c r="C546" s="255"/>
      <c r="D546" s="247" t="s">
        <v>196</v>
      </c>
      <c r="E546" s="256" t="s">
        <v>1</v>
      </c>
      <c r="F546" s="257" t="s">
        <v>1015</v>
      </c>
      <c r="G546" s="255"/>
      <c r="H546" s="258">
        <v>21.199999999999999</v>
      </c>
      <c r="I546" s="259"/>
      <c r="J546" s="259"/>
      <c r="K546" s="255"/>
      <c r="L546" s="255"/>
      <c r="M546" s="260"/>
      <c r="N546" s="261"/>
      <c r="O546" s="262"/>
      <c r="P546" s="262"/>
      <c r="Q546" s="262"/>
      <c r="R546" s="262"/>
      <c r="S546" s="262"/>
      <c r="T546" s="262"/>
      <c r="U546" s="262"/>
      <c r="V546" s="262"/>
      <c r="W546" s="262"/>
      <c r="X546" s="263"/>
      <c r="Y546" s="13"/>
      <c r="Z546" s="13"/>
      <c r="AA546" s="13"/>
      <c r="AB546" s="13"/>
      <c r="AC546" s="13"/>
      <c r="AD546" s="13"/>
      <c r="AE546" s="13"/>
      <c r="AT546" s="264" t="s">
        <v>196</v>
      </c>
      <c r="AU546" s="264" t="s">
        <v>84</v>
      </c>
      <c r="AV546" s="13" t="s">
        <v>84</v>
      </c>
      <c r="AW546" s="13" t="s">
        <v>5</v>
      </c>
      <c r="AX546" s="13" t="s">
        <v>75</v>
      </c>
      <c r="AY546" s="264" t="s">
        <v>182</v>
      </c>
    </row>
    <row r="547" s="13" customFormat="1">
      <c r="A547" s="13"/>
      <c r="B547" s="254"/>
      <c r="C547" s="255"/>
      <c r="D547" s="247" t="s">
        <v>196</v>
      </c>
      <c r="E547" s="256" t="s">
        <v>1</v>
      </c>
      <c r="F547" s="257" t="s">
        <v>1016</v>
      </c>
      <c r="G547" s="255"/>
      <c r="H547" s="258">
        <v>0.17999999999999999</v>
      </c>
      <c r="I547" s="259"/>
      <c r="J547" s="259"/>
      <c r="K547" s="255"/>
      <c r="L547" s="255"/>
      <c r="M547" s="260"/>
      <c r="N547" s="261"/>
      <c r="O547" s="262"/>
      <c r="P547" s="262"/>
      <c r="Q547" s="262"/>
      <c r="R547" s="262"/>
      <c r="S547" s="262"/>
      <c r="T547" s="262"/>
      <c r="U547" s="262"/>
      <c r="V547" s="262"/>
      <c r="W547" s="262"/>
      <c r="X547" s="263"/>
      <c r="Y547" s="13"/>
      <c r="Z547" s="13"/>
      <c r="AA547" s="13"/>
      <c r="AB547" s="13"/>
      <c r="AC547" s="13"/>
      <c r="AD547" s="13"/>
      <c r="AE547" s="13"/>
      <c r="AT547" s="264" t="s">
        <v>196</v>
      </c>
      <c r="AU547" s="264" t="s">
        <v>84</v>
      </c>
      <c r="AV547" s="13" t="s">
        <v>84</v>
      </c>
      <c r="AW547" s="13" t="s">
        <v>5</v>
      </c>
      <c r="AX547" s="13" t="s">
        <v>75</v>
      </c>
      <c r="AY547" s="264" t="s">
        <v>182</v>
      </c>
    </row>
    <row r="548" s="14" customFormat="1">
      <c r="A548" s="14"/>
      <c r="B548" s="265"/>
      <c r="C548" s="266"/>
      <c r="D548" s="247" t="s">
        <v>196</v>
      </c>
      <c r="E548" s="267" t="s">
        <v>1</v>
      </c>
      <c r="F548" s="268" t="s">
        <v>1017</v>
      </c>
      <c r="G548" s="266"/>
      <c r="H548" s="267" t="s">
        <v>1</v>
      </c>
      <c r="I548" s="269"/>
      <c r="J548" s="269"/>
      <c r="K548" s="266"/>
      <c r="L548" s="266"/>
      <c r="M548" s="270"/>
      <c r="N548" s="271"/>
      <c r="O548" s="272"/>
      <c r="P548" s="272"/>
      <c r="Q548" s="272"/>
      <c r="R548" s="272"/>
      <c r="S548" s="272"/>
      <c r="T548" s="272"/>
      <c r="U548" s="272"/>
      <c r="V548" s="272"/>
      <c r="W548" s="272"/>
      <c r="X548" s="273"/>
      <c r="Y548" s="14"/>
      <c r="Z548" s="14"/>
      <c r="AA548" s="14"/>
      <c r="AB548" s="14"/>
      <c r="AC548" s="14"/>
      <c r="AD548" s="14"/>
      <c r="AE548" s="14"/>
      <c r="AT548" s="274" t="s">
        <v>196</v>
      </c>
      <c r="AU548" s="274" t="s">
        <v>84</v>
      </c>
      <c r="AV548" s="14" t="s">
        <v>82</v>
      </c>
      <c r="AW548" s="14" t="s">
        <v>5</v>
      </c>
      <c r="AX548" s="14" t="s">
        <v>75</v>
      </c>
      <c r="AY548" s="274" t="s">
        <v>182</v>
      </c>
    </row>
    <row r="549" s="13" customFormat="1">
      <c r="A549" s="13"/>
      <c r="B549" s="254"/>
      <c r="C549" s="255"/>
      <c r="D549" s="247" t="s">
        <v>196</v>
      </c>
      <c r="E549" s="256" t="s">
        <v>1</v>
      </c>
      <c r="F549" s="257" t="s">
        <v>1018</v>
      </c>
      <c r="G549" s="255"/>
      <c r="H549" s="258">
        <v>7.2060000000000004</v>
      </c>
      <c r="I549" s="259"/>
      <c r="J549" s="259"/>
      <c r="K549" s="255"/>
      <c r="L549" s="255"/>
      <c r="M549" s="260"/>
      <c r="N549" s="261"/>
      <c r="O549" s="262"/>
      <c r="P549" s="262"/>
      <c r="Q549" s="262"/>
      <c r="R549" s="262"/>
      <c r="S549" s="262"/>
      <c r="T549" s="262"/>
      <c r="U549" s="262"/>
      <c r="V549" s="262"/>
      <c r="W549" s="262"/>
      <c r="X549" s="263"/>
      <c r="Y549" s="13"/>
      <c r="Z549" s="13"/>
      <c r="AA549" s="13"/>
      <c r="AB549" s="13"/>
      <c r="AC549" s="13"/>
      <c r="AD549" s="13"/>
      <c r="AE549" s="13"/>
      <c r="AT549" s="264" t="s">
        <v>196</v>
      </c>
      <c r="AU549" s="264" t="s">
        <v>84</v>
      </c>
      <c r="AV549" s="13" t="s">
        <v>84</v>
      </c>
      <c r="AW549" s="13" t="s">
        <v>5</v>
      </c>
      <c r="AX549" s="13" t="s">
        <v>75</v>
      </c>
      <c r="AY549" s="264" t="s">
        <v>182</v>
      </c>
    </row>
    <row r="550" s="13" customFormat="1">
      <c r="A550" s="13"/>
      <c r="B550" s="254"/>
      <c r="C550" s="255"/>
      <c r="D550" s="247" t="s">
        <v>196</v>
      </c>
      <c r="E550" s="256" t="s">
        <v>1</v>
      </c>
      <c r="F550" s="257" t="s">
        <v>1019</v>
      </c>
      <c r="G550" s="255"/>
      <c r="H550" s="258">
        <v>3.3999999999999999</v>
      </c>
      <c r="I550" s="259"/>
      <c r="J550" s="259"/>
      <c r="K550" s="255"/>
      <c r="L550" s="255"/>
      <c r="M550" s="260"/>
      <c r="N550" s="261"/>
      <c r="O550" s="262"/>
      <c r="P550" s="262"/>
      <c r="Q550" s="262"/>
      <c r="R550" s="262"/>
      <c r="S550" s="262"/>
      <c r="T550" s="262"/>
      <c r="U550" s="262"/>
      <c r="V550" s="262"/>
      <c r="W550" s="262"/>
      <c r="X550" s="263"/>
      <c r="Y550" s="13"/>
      <c r="Z550" s="13"/>
      <c r="AA550" s="13"/>
      <c r="AB550" s="13"/>
      <c r="AC550" s="13"/>
      <c r="AD550" s="13"/>
      <c r="AE550" s="13"/>
      <c r="AT550" s="264" t="s">
        <v>196</v>
      </c>
      <c r="AU550" s="264" t="s">
        <v>84</v>
      </c>
      <c r="AV550" s="13" t="s">
        <v>84</v>
      </c>
      <c r="AW550" s="13" t="s">
        <v>5</v>
      </c>
      <c r="AX550" s="13" t="s">
        <v>75</v>
      </c>
      <c r="AY550" s="264" t="s">
        <v>182</v>
      </c>
    </row>
    <row r="551" s="13" customFormat="1">
      <c r="A551" s="13"/>
      <c r="B551" s="254"/>
      <c r="C551" s="255"/>
      <c r="D551" s="247" t="s">
        <v>196</v>
      </c>
      <c r="E551" s="256" t="s">
        <v>1</v>
      </c>
      <c r="F551" s="257" t="s">
        <v>1020</v>
      </c>
      <c r="G551" s="255"/>
      <c r="H551" s="258">
        <v>2.5449999999999999</v>
      </c>
      <c r="I551" s="259"/>
      <c r="J551" s="259"/>
      <c r="K551" s="255"/>
      <c r="L551" s="255"/>
      <c r="M551" s="260"/>
      <c r="N551" s="261"/>
      <c r="O551" s="262"/>
      <c r="P551" s="262"/>
      <c r="Q551" s="262"/>
      <c r="R551" s="262"/>
      <c r="S551" s="262"/>
      <c r="T551" s="262"/>
      <c r="U551" s="262"/>
      <c r="V551" s="262"/>
      <c r="W551" s="262"/>
      <c r="X551" s="263"/>
      <c r="Y551" s="13"/>
      <c r="Z551" s="13"/>
      <c r="AA551" s="13"/>
      <c r="AB551" s="13"/>
      <c r="AC551" s="13"/>
      <c r="AD551" s="13"/>
      <c r="AE551" s="13"/>
      <c r="AT551" s="264" t="s">
        <v>196</v>
      </c>
      <c r="AU551" s="264" t="s">
        <v>84</v>
      </c>
      <c r="AV551" s="13" t="s">
        <v>84</v>
      </c>
      <c r="AW551" s="13" t="s">
        <v>5</v>
      </c>
      <c r="AX551" s="13" t="s">
        <v>75</v>
      </c>
      <c r="AY551" s="264" t="s">
        <v>182</v>
      </c>
    </row>
    <row r="552" s="13" customFormat="1">
      <c r="A552" s="13"/>
      <c r="B552" s="254"/>
      <c r="C552" s="255"/>
      <c r="D552" s="247" t="s">
        <v>196</v>
      </c>
      <c r="E552" s="256" t="s">
        <v>1</v>
      </c>
      <c r="F552" s="257" t="s">
        <v>1021</v>
      </c>
      <c r="G552" s="255"/>
      <c r="H552" s="258">
        <v>2.3399999999999999</v>
      </c>
      <c r="I552" s="259"/>
      <c r="J552" s="259"/>
      <c r="K552" s="255"/>
      <c r="L552" s="255"/>
      <c r="M552" s="260"/>
      <c r="N552" s="261"/>
      <c r="O552" s="262"/>
      <c r="P552" s="262"/>
      <c r="Q552" s="262"/>
      <c r="R552" s="262"/>
      <c r="S552" s="262"/>
      <c r="T552" s="262"/>
      <c r="U552" s="262"/>
      <c r="V552" s="262"/>
      <c r="W552" s="262"/>
      <c r="X552" s="263"/>
      <c r="Y552" s="13"/>
      <c r="Z552" s="13"/>
      <c r="AA552" s="13"/>
      <c r="AB552" s="13"/>
      <c r="AC552" s="13"/>
      <c r="AD552" s="13"/>
      <c r="AE552" s="13"/>
      <c r="AT552" s="264" t="s">
        <v>196</v>
      </c>
      <c r="AU552" s="264" t="s">
        <v>84</v>
      </c>
      <c r="AV552" s="13" t="s">
        <v>84</v>
      </c>
      <c r="AW552" s="13" t="s">
        <v>5</v>
      </c>
      <c r="AX552" s="13" t="s">
        <v>75</v>
      </c>
      <c r="AY552" s="264" t="s">
        <v>182</v>
      </c>
    </row>
    <row r="553" s="13" customFormat="1">
      <c r="A553" s="13"/>
      <c r="B553" s="254"/>
      <c r="C553" s="255"/>
      <c r="D553" s="247" t="s">
        <v>196</v>
      </c>
      <c r="E553" s="256" t="s">
        <v>1</v>
      </c>
      <c r="F553" s="257" t="s">
        <v>1022</v>
      </c>
      <c r="G553" s="255"/>
      <c r="H553" s="258">
        <v>11.65</v>
      </c>
      <c r="I553" s="259"/>
      <c r="J553" s="259"/>
      <c r="K553" s="255"/>
      <c r="L553" s="255"/>
      <c r="M553" s="260"/>
      <c r="N553" s="261"/>
      <c r="O553" s="262"/>
      <c r="P553" s="262"/>
      <c r="Q553" s="262"/>
      <c r="R553" s="262"/>
      <c r="S553" s="262"/>
      <c r="T553" s="262"/>
      <c r="U553" s="262"/>
      <c r="V553" s="262"/>
      <c r="W553" s="262"/>
      <c r="X553" s="263"/>
      <c r="Y553" s="13"/>
      <c r="Z553" s="13"/>
      <c r="AA553" s="13"/>
      <c r="AB553" s="13"/>
      <c r="AC553" s="13"/>
      <c r="AD553" s="13"/>
      <c r="AE553" s="13"/>
      <c r="AT553" s="264" t="s">
        <v>196</v>
      </c>
      <c r="AU553" s="264" t="s">
        <v>84</v>
      </c>
      <c r="AV553" s="13" t="s">
        <v>84</v>
      </c>
      <c r="AW553" s="13" t="s">
        <v>5</v>
      </c>
      <c r="AX553" s="13" t="s">
        <v>75</v>
      </c>
      <c r="AY553" s="264" t="s">
        <v>182</v>
      </c>
    </row>
    <row r="554" s="14" customFormat="1">
      <c r="A554" s="14"/>
      <c r="B554" s="265"/>
      <c r="C554" s="266"/>
      <c r="D554" s="247" t="s">
        <v>196</v>
      </c>
      <c r="E554" s="267" t="s">
        <v>1</v>
      </c>
      <c r="F554" s="268" t="s">
        <v>1023</v>
      </c>
      <c r="G554" s="266"/>
      <c r="H554" s="267" t="s">
        <v>1</v>
      </c>
      <c r="I554" s="269"/>
      <c r="J554" s="269"/>
      <c r="K554" s="266"/>
      <c r="L554" s="266"/>
      <c r="M554" s="270"/>
      <c r="N554" s="271"/>
      <c r="O554" s="272"/>
      <c r="P554" s="272"/>
      <c r="Q554" s="272"/>
      <c r="R554" s="272"/>
      <c r="S554" s="272"/>
      <c r="T554" s="272"/>
      <c r="U554" s="272"/>
      <c r="V554" s="272"/>
      <c r="W554" s="272"/>
      <c r="X554" s="273"/>
      <c r="Y554" s="14"/>
      <c r="Z554" s="14"/>
      <c r="AA554" s="14"/>
      <c r="AB554" s="14"/>
      <c r="AC554" s="14"/>
      <c r="AD554" s="14"/>
      <c r="AE554" s="14"/>
      <c r="AT554" s="274" t="s">
        <v>196</v>
      </c>
      <c r="AU554" s="274" t="s">
        <v>84</v>
      </c>
      <c r="AV554" s="14" t="s">
        <v>82</v>
      </c>
      <c r="AW554" s="14" t="s">
        <v>5</v>
      </c>
      <c r="AX554" s="14" t="s">
        <v>75</v>
      </c>
      <c r="AY554" s="274" t="s">
        <v>182</v>
      </c>
    </row>
    <row r="555" s="13" customFormat="1">
      <c r="A555" s="13"/>
      <c r="B555" s="254"/>
      <c r="C555" s="255"/>
      <c r="D555" s="247" t="s">
        <v>196</v>
      </c>
      <c r="E555" s="256" t="s">
        <v>1</v>
      </c>
      <c r="F555" s="257" t="s">
        <v>1024</v>
      </c>
      <c r="G555" s="255"/>
      <c r="H555" s="258">
        <v>3.8900000000000001</v>
      </c>
      <c r="I555" s="259"/>
      <c r="J555" s="259"/>
      <c r="K555" s="255"/>
      <c r="L555" s="255"/>
      <c r="M555" s="260"/>
      <c r="N555" s="261"/>
      <c r="O555" s="262"/>
      <c r="P555" s="262"/>
      <c r="Q555" s="262"/>
      <c r="R555" s="262"/>
      <c r="S555" s="262"/>
      <c r="T555" s="262"/>
      <c r="U555" s="262"/>
      <c r="V555" s="262"/>
      <c r="W555" s="262"/>
      <c r="X555" s="263"/>
      <c r="Y555" s="13"/>
      <c r="Z555" s="13"/>
      <c r="AA555" s="13"/>
      <c r="AB555" s="13"/>
      <c r="AC555" s="13"/>
      <c r="AD555" s="13"/>
      <c r="AE555" s="13"/>
      <c r="AT555" s="264" t="s">
        <v>196</v>
      </c>
      <c r="AU555" s="264" t="s">
        <v>84</v>
      </c>
      <c r="AV555" s="13" t="s">
        <v>84</v>
      </c>
      <c r="AW555" s="13" t="s">
        <v>5</v>
      </c>
      <c r="AX555" s="13" t="s">
        <v>75</v>
      </c>
      <c r="AY555" s="264" t="s">
        <v>182</v>
      </c>
    </row>
    <row r="556" s="13" customFormat="1">
      <c r="A556" s="13"/>
      <c r="B556" s="254"/>
      <c r="C556" s="255"/>
      <c r="D556" s="247" t="s">
        <v>196</v>
      </c>
      <c r="E556" s="256" t="s">
        <v>1</v>
      </c>
      <c r="F556" s="257" t="s">
        <v>1025</v>
      </c>
      <c r="G556" s="255"/>
      <c r="H556" s="258">
        <v>0.80000000000000004</v>
      </c>
      <c r="I556" s="259"/>
      <c r="J556" s="259"/>
      <c r="K556" s="255"/>
      <c r="L556" s="255"/>
      <c r="M556" s="260"/>
      <c r="N556" s="261"/>
      <c r="O556" s="262"/>
      <c r="P556" s="262"/>
      <c r="Q556" s="262"/>
      <c r="R556" s="262"/>
      <c r="S556" s="262"/>
      <c r="T556" s="262"/>
      <c r="U556" s="262"/>
      <c r="V556" s="262"/>
      <c r="W556" s="262"/>
      <c r="X556" s="263"/>
      <c r="Y556" s="13"/>
      <c r="Z556" s="13"/>
      <c r="AA556" s="13"/>
      <c r="AB556" s="13"/>
      <c r="AC556" s="13"/>
      <c r="AD556" s="13"/>
      <c r="AE556" s="13"/>
      <c r="AT556" s="264" t="s">
        <v>196</v>
      </c>
      <c r="AU556" s="264" t="s">
        <v>84</v>
      </c>
      <c r="AV556" s="13" t="s">
        <v>84</v>
      </c>
      <c r="AW556" s="13" t="s">
        <v>5</v>
      </c>
      <c r="AX556" s="13" t="s">
        <v>75</v>
      </c>
      <c r="AY556" s="264" t="s">
        <v>182</v>
      </c>
    </row>
    <row r="557" s="13" customFormat="1">
      <c r="A557" s="13"/>
      <c r="B557" s="254"/>
      <c r="C557" s="255"/>
      <c r="D557" s="247" t="s">
        <v>196</v>
      </c>
      <c r="E557" s="256" t="s">
        <v>1</v>
      </c>
      <c r="F557" s="257" t="s">
        <v>1026</v>
      </c>
      <c r="G557" s="255"/>
      <c r="H557" s="258">
        <v>6.4000000000000004</v>
      </c>
      <c r="I557" s="259"/>
      <c r="J557" s="259"/>
      <c r="K557" s="255"/>
      <c r="L557" s="255"/>
      <c r="M557" s="260"/>
      <c r="N557" s="261"/>
      <c r="O557" s="262"/>
      <c r="P557" s="262"/>
      <c r="Q557" s="262"/>
      <c r="R557" s="262"/>
      <c r="S557" s="262"/>
      <c r="T557" s="262"/>
      <c r="U557" s="262"/>
      <c r="V557" s="262"/>
      <c r="W557" s="262"/>
      <c r="X557" s="263"/>
      <c r="Y557" s="13"/>
      <c r="Z557" s="13"/>
      <c r="AA557" s="13"/>
      <c r="AB557" s="13"/>
      <c r="AC557" s="13"/>
      <c r="AD557" s="13"/>
      <c r="AE557" s="13"/>
      <c r="AT557" s="264" t="s">
        <v>196</v>
      </c>
      <c r="AU557" s="264" t="s">
        <v>84</v>
      </c>
      <c r="AV557" s="13" t="s">
        <v>84</v>
      </c>
      <c r="AW557" s="13" t="s">
        <v>5</v>
      </c>
      <c r="AX557" s="13" t="s">
        <v>75</v>
      </c>
      <c r="AY557" s="264" t="s">
        <v>182</v>
      </c>
    </row>
    <row r="558" s="14" customFormat="1">
      <c r="A558" s="14"/>
      <c r="B558" s="265"/>
      <c r="C558" s="266"/>
      <c r="D558" s="247" t="s">
        <v>196</v>
      </c>
      <c r="E558" s="267" t="s">
        <v>1</v>
      </c>
      <c r="F558" s="268" t="s">
        <v>1027</v>
      </c>
      <c r="G558" s="266"/>
      <c r="H558" s="267" t="s">
        <v>1</v>
      </c>
      <c r="I558" s="269"/>
      <c r="J558" s="269"/>
      <c r="K558" s="266"/>
      <c r="L558" s="266"/>
      <c r="M558" s="270"/>
      <c r="N558" s="271"/>
      <c r="O558" s="272"/>
      <c r="P558" s="272"/>
      <c r="Q558" s="272"/>
      <c r="R558" s="272"/>
      <c r="S558" s="272"/>
      <c r="T558" s="272"/>
      <c r="U558" s="272"/>
      <c r="V558" s="272"/>
      <c r="W558" s="272"/>
      <c r="X558" s="273"/>
      <c r="Y558" s="14"/>
      <c r="Z558" s="14"/>
      <c r="AA558" s="14"/>
      <c r="AB558" s="14"/>
      <c r="AC558" s="14"/>
      <c r="AD558" s="14"/>
      <c r="AE558" s="14"/>
      <c r="AT558" s="274" t="s">
        <v>196</v>
      </c>
      <c r="AU558" s="274" t="s">
        <v>84</v>
      </c>
      <c r="AV558" s="14" t="s">
        <v>82</v>
      </c>
      <c r="AW558" s="14" t="s">
        <v>5</v>
      </c>
      <c r="AX558" s="14" t="s">
        <v>75</v>
      </c>
      <c r="AY558" s="274" t="s">
        <v>182</v>
      </c>
    </row>
    <row r="559" s="13" customFormat="1">
      <c r="A559" s="13"/>
      <c r="B559" s="254"/>
      <c r="C559" s="255"/>
      <c r="D559" s="247" t="s">
        <v>196</v>
      </c>
      <c r="E559" s="256" t="s">
        <v>1</v>
      </c>
      <c r="F559" s="257" t="s">
        <v>1028</v>
      </c>
      <c r="G559" s="255"/>
      <c r="H559" s="258">
        <v>2.98</v>
      </c>
      <c r="I559" s="259"/>
      <c r="J559" s="259"/>
      <c r="K559" s="255"/>
      <c r="L559" s="255"/>
      <c r="M559" s="260"/>
      <c r="N559" s="261"/>
      <c r="O559" s="262"/>
      <c r="P559" s="262"/>
      <c r="Q559" s="262"/>
      <c r="R559" s="262"/>
      <c r="S559" s="262"/>
      <c r="T559" s="262"/>
      <c r="U559" s="262"/>
      <c r="V559" s="262"/>
      <c r="W559" s="262"/>
      <c r="X559" s="263"/>
      <c r="Y559" s="13"/>
      <c r="Z559" s="13"/>
      <c r="AA559" s="13"/>
      <c r="AB559" s="13"/>
      <c r="AC559" s="13"/>
      <c r="AD559" s="13"/>
      <c r="AE559" s="13"/>
      <c r="AT559" s="264" t="s">
        <v>196</v>
      </c>
      <c r="AU559" s="264" t="s">
        <v>84</v>
      </c>
      <c r="AV559" s="13" t="s">
        <v>84</v>
      </c>
      <c r="AW559" s="13" t="s">
        <v>5</v>
      </c>
      <c r="AX559" s="13" t="s">
        <v>75</v>
      </c>
      <c r="AY559" s="264" t="s">
        <v>182</v>
      </c>
    </row>
    <row r="560" s="14" customFormat="1">
      <c r="A560" s="14"/>
      <c r="B560" s="265"/>
      <c r="C560" s="266"/>
      <c r="D560" s="247" t="s">
        <v>196</v>
      </c>
      <c r="E560" s="267" t="s">
        <v>1</v>
      </c>
      <c r="F560" s="268" t="s">
        <v>1029</v>
      </c>
      <c r="G560" s="266"/>
      <c r="H560" s="267" t="s">
        <v>1</v>
      </c>
      <c r="I560" s="269"/>
      <c r="J560" s="269"/>
      <c r="K560" s="266"/>
      <c r="L560" s="266"/>
      <c r="M560" s="270"/>
      <c r="N560" s="271"/>
      <c r="O560" s="272"/>
      <c r="P560" s="272"/>
      <c r="Q560" s="272"/>
      <c r="R560" s="272"/>
      <c r="S560" s="272"/>
      <c r="T560" s="272"/>
      <c r="U560" s="272"/>
      <c r="V560" s="272"/>
      <c r="W560" s="272"/>
      <c r="X560" s="273"/>
      <c r="Y560" s="14"/>
      <c r="Z560" s="14"/>
      <c r="AA560" s="14"/>
      <c r="AB560" s="14"/>
      <c r="AC560" s="14"/>
      <c r="AD560" s="14"/>
      <c r="AE560" s="14"/>
      <c r="AT560" s="274" t="s">
        <v>196</v>
      </c>
      <c r="AU560" s="274" t="s">
        <v>84</v>
      </c>
      <c r="AV560" s="14" t="s">
        <v>82</v>
      </c>
      <c r="AW560" s="14" t="s">
        <v>5</v>
      </c>
      <c r="AX560" s="14" t="s">
        <v>75</v>
      </c>
      <c r="AY560" s="274" t="s">
        <v>182</v>
      </c>
    </row>
    <row r="561" s="13" customFormat="1">
      <c r="A561" s="13"/>
      <c r="B561" s="254"/>
      <c r="C561" s="255"/>
      <c r="D561" s="247" t="s">
        <v>196</v>
      </c>
      <c r="E561" s="256" t="s">
        <v>1</v>
      </c>
      <c r="F561" s="257" t="s">
        <v>1030</v>
      </c>
      <c r="G561" s="255"/>
      <c r="H561" s="258">
        <v>15.44</v>
      </c>
      <c r="I561" s="259"/>
      <c r="J561" s="259"/>
      <c r="K561" s="255"/>
      <c r="L561" s="255"/>
      <c r="M561" s="260"/>
      <c r="N561" s="261"/>
      <c r="O561" s="262"/>
      <c r="P561" s="262"/>
      <c r="Q561" s="262"/>
      <c r="R561" s="262"/>
      <c r="S561" s="262"/>
      <c r="T561" s="262"/>
      <c r="U561" s="262"/>
      <c r="V561" s="262"/>
      <c r="W561" s="262"/>
      <c r="X561" s="263"/>
      <c r="Y561" s="13"/>
      <c r="Z561" s="13"/>
      <c r="AA561" s="13"/>
      <c r="AB561" s="13"/>
      <c r="AC561" s="13"/>
      <c r="AD561" s="13"/>
      <c r="AE561" s="13"/>
      <c r="AT561" s="264" t="s">
        <v>196</v>
      </c>
      <c r="AU561" s="264" t="s">
        <v>84</v>
      </c>
      <c r="AV561" s="13" t="s">
        <v>84</v>
      </c>
      <c r="AW561" s="13" t="s">
        <v>5</v>
      </c>
      <c r="AX561" s="13" t="s">
        <v>75</v>
      </c>
      <c r="AY561" s="264" t="s">
        <v>182</v>
      </c>
    </row>
    <row r="562" s="13" customFormat="1">
      <c r="A562" s="13"/>
      <c r="B562" s="254"/>
      <c r="C562" s="255"/>
      <c r="D562" s="247" t="s">
        <v>196</v>
      </c>
      <c r="E562" s="256" t="s">
        <v>1</v>
      </c>
      <c r="F562" s="257" t="s">
        <v>1031</v>
      </c>
      <c r="G562" s="255"/>
      <c r="H562" s="258">
        <v>4.7750000000000004</v>
      </c>
      <c r="I562" s="259"/>
      <c r="J562" s="259"/>
      <c r="K562" s="255"/>
      <c r="L562" s="255"/>
      <c r="M562" s="260"/>
      <c r="N562" s="261"/>
      <c r="O562" s="262"/>
      <c r="P562" s="262"/>
      <c r="Q562" s="262"/>
      <c r="R562" s="262"/>
      <c r="S562" s="262"/>
      <c r="T562" s="262"/>
      <c r="U562" s="262"/>
      <c r="V562" s="262"/>
      <c r="W562" s="262"/>
      <c r="X562" s="263"/>
      <c r="Y562" s="13"/>
      <c r="Z562" s="13"/>
      <c r="AA562" s="13"/>
      <c r="AB562" s="13"/>
      <c r="AC562" s="13"/>
      <c r="AD562" s="13"/>
      <c r="AE562" s="13"/>
      <c r="AT562" s="264" t="s">
        <v>196</v>
      </c>
      <c r="AU562" s="264" t="s">
        <v>84</v>
      </c>
      <c r="AV562" s="13" t="s">
        <v>84</v>
      </c>
      <c r="AW562" s="13" t="s">
        <v>5</v>
      </c>
      <c r="AX562" s="13" t="s">
        <v>75</v>
      </c>
      <c r="AY562" s="264" t="s">
        <v>182</v>
      </c>
    </row>
    <row r="563" s="15" customFormat="1">
      <c r="A563" s="15"/>
      <c r="B563" s="275"/>
      <c r="C563" s="276"/>
      <c r="D563" s="247" t="s">
        <v>196</v>
      </c>
      <c r="E563" s="277" t="s">
        <v>1</v>
      </c>
      <c r="F563" s="278" t="s">
        <v>208</v>
      </c>
      <c r="G563" s="276"/>
      <c r="H563" s="279">
        <v>306.77199999999999</v>
      </c>
      <c r="I563" s="280"/>
      <c r="J563" s="280"/>
      <c r="K563" s="276"/>
      <c r="L563" s="276"/>
      <c r="M563" s="281"/>
      <c r="N563" s="282"/>
      <c r="O563" s="283"/>
      <c r="P563" s="283"/>
      <c r="Q563" s="283"/>
      <c r="R563" s="283"/>
      <c r="S563" s="283"/>
      <c r="T563" s="283"/>
      <c r="U563" s="283"/>
      <c r="V563" s="283"/>
      <c r="W563" s="283"/>
      <c r="X563" s="284"/>
      <c r="Y563" s="15"/>
      <c r="Z563" s="15"/>
      <c r="AA563" s="15"/>
      <c r="AB563" s="15"/>
      <c r="AC563" s="15"/>
      <c r="AD563" s="15"/>
      <c r="AE563" s="15"/>
      <c r="AT563" s="285" t="s">
        <v>196</v>
      </c>
      <c r="AU563" s="285" t="s">
        <v>84</v>
      </c>
      <c r="AV563" s="15" t="s">
        <v>190</v>
      </c>
      <c r="AW563" s="15" t="s">
        <v>5</v>
      </c>
      <c r="AX563" s="15" t="s">
        <v>82</v>
      </c>
      <c r="AY563" s="285" t="s">
        <v>182</v>
      </c>
    </row>
    <row r="564" s="2" customFormat="1" ht="16.5" customHeight="1">
      <c r="A564" s="39"/>
      <c r="B564" s="40"/>
      <c r="C564" s="286" t="s">
        <v>477</v>
      </c>
      <c r="D564" s="286" t="s">
        <v>290</v>
      </c>
      <c r="E564" s="287" t="s">
        <v>1032</v>
      </c>
      <c r="F564" s="288" t="s">
        <v>1033</v>
      </c>
      <c r="G564" s="289" t="s">
        <v>416</v>
      </c>
      <c r="H564" s="290">
        <v>322.11099999999999</v>
      </c>
      <c r="I564" s="291"/>
      <c r="J564" s="292"/>
      <c r="K564" s="293">
        <f>ROUND(P564*H564,2)</f>
        <v>0</v>
      </c>
      <c r="L564" s="288" t="s">
        <v>1</v>
      </c>
      <c r="M564" s="294"/>
      <c r="N564" s="295" t="s">
        <v>1</v>
      </c>
      <c r="O564" s="241" t="s">
        <v>38</v>
      </c>
      <c r="P564" s="242">
        <f>I564+J564</f>
        <v>0</v>
      </c>
      <c r="Q564" s="242">
        <f>ROUND(I564*H564,2)</f>
        <v>0</v>
      </c>
      <c r="R564" s="242">
        <f>ROUND(J564*H564,2)</f>
        <v>0</v>
      </c>
      <c r="S564" s="92"/>
      <c r="T564" s="243">
        <f>S564*H564</f>
        <v>0</v>
      </c>
      <c r="U564" s="243">
        <v>0</v>
      </c>
      <c r="V564" s="243">
        <f>U564*H564</f>
        <v>0</v>
      </c>
      <c r="W564" s="243">
        <v>0</v>
      </c>
      <c r="X564" s="244">
        <f>W564*H564</f>
        <v>0</v>
      </c>
      <c r="Y564" s="39"/>
      <c r="Z564" s="39"/>
      <c r="AA564" s="39"/>
      <c r="AB564" s="39"/>
      <c r="AC564" s="39"/>
      <c r="AD564" s="39"/>
      <c r="AE564" s="39"/>
      <c r="AR564" s="245" t="s">
        <v>240</v>
      </c>
      <c r="AT564" s="245" t="s">
        <v>290</v>
      </c>
      <c r="AU564" s="245" t="s">
        <v>84</v>
      </c>
      <c r="AY564" s="18" t="s">
        <v>182</v>
      </c>
      <c r="BE564" s="246">
        <f>IF(O564="základní",K564,0)</f>
        <v>0</v>
      </c>
      <c r="BF564" s="246">
        <f>IF(O564="snížená",K564,0)</f>
        <v>0</v>
      </c>
      <c r="BG564" s="246">
        <f>IF(O564="zákl. přenesená",K564,0)</f>
        <v>0</v>
      </c>
      <c r="BH564" s="246">
        <f>IF(O564="sníž. přenesená",K564,0)</f>
        <v>0</v>
      </c>
      <c r="BI564" s="246">
        <f>IF(O564="nulová",K564,0)</f>
        <v>0</v>
      </c>
      <c r="BJ564" s="18" t="s">
        <v>82</v>
      </c>
      <c r="BK564" s="246">
        <f>ROUND(P564*H564,2)</f>
        <v>0</v>
      </c>
      <c r="BL564" s="18" t="s">
        <v>190</v>
      </c>
      <c r="BM564" s="245" t="s">
        <v>1034</v>
      </c>
    </row>
    <row r="565" s="2" customFormat="1">
      <c r="A565" s="39"/>
      <c r="B565" s="40"/>
      <c r="C565" s="41"/>
      <c r="D565" s="247" t="s">
        <v>192</v>
      </c>
      <c r="E565" s="41"/>
      <c r="F565" s="248" t="s">
        <v>1033</v>
      </c>
      <c r="G565" s="41"/>
      <c r="H565" s="41"/>
      <c r="I565" s="249"/>
      <c r="J565" s="249"/>
      <c r="K565" s="41"/>
      <c r="L565" s="41"/>
      <c r="M565" s="45"/>
      <c r="N565" s="250"/>
      <c r="O565" s="251"/>
      <c r="P565" s="92"/>
      <c r="Q565" s="92"/>
      <c r="R565" s="92"/>
      <c r="S565" s="92"/>
      <c r="T565" s="92"/>
      <c r="U565" s="92"/>
      <c r="V565" s="92"/>
      <c r="W565" s="92"/>
      <c r="X565" s="93"/>
      <c r="Y565" s="39"/>
      <c r="Z565" s="39"/>
      <c r="AA565" s="39"/>
      <c r="AB565" s="39"/>
      <c r="AC565" s="39"/>
      <c r="AD565" s="39"/>
      <c r="AE565" s="39"/>
      <c r="AT565" s="18" t="s">
        <v>192</v>
      </c>
      <c r="AU565" s="18" t="s">
        <v>84</v>
      </c>
    </row>
    <row r="566" s="13" customFormat="1">
      <c r="A566" s="13"/>
      <c r="B566" s="254"/>
      <c r="C566" s="255"/>
      <c r="D566" s="247" t="s">
        <v>196</v>
      </c>
      <c r="E566" s="256" t="s">
        <v>1</v>
      </c>
      <c r="F566" s="257" t="s">
        <v>1035</v>
      </c>
      <c r="G566" s="255"/>
      <c r="H566" s="258">
        <v>322.11099999999999</v>
      </c>
      <c r="I566" s="259"/>
      <c r="J566" s="259"/>
      <c r="K566" s="255"/>
      <c r="L566" s="255"/>
      <c r="M566" s="260"/>
      <c r="N566" s="261"/>
      <c r="O566" s="262"/>
      <c r="P566" s="262"/>
      <c r="Q566" s="262"/>
      <c r="R566" s="262"/>
      <c r="S566" s="262"/>
      <c r="T566" s="262"/>
      <c r="U566" s="262"/>
      <c r="V566" s="262"/>
      <c r="W566" s="262"/>
      <c r="X566" s="263"/>
      <c r="Y566" s="13"/>
      <c r="Z566" s="13"/>
      <c r="AA566" s="13"/>
      <c r="AB566" s="13"/>
      <c r="AC566" s="13"/>
      <c r="AD566" s="13"/>
      <c r="AE566" s="13"/>
      <c r="AT566" s="264" t="s">
        <v>196</v>
      </c>
      <c r="AU566" s="264" t="s">
        <v>84</v>
      </c>
      <c r="AV566" s="13" t="s">
        <v>84</v>
      </c>
      <c r="AW566" s="13" t="s">
        <v>5</v>
      </c>
      <c r="AX566" s="13" t="s">
        <v>75</v>
      </c>
      <c r="AY566" s="264" t="s">
        <v>182</v>
      </c>
    </row>
    <row r="567" s="15" customFormat="1">
      <c r="A567" s="15"/>
      <c r="B567" s="275"/>
      <c r="C567" s="276"/>
      <c r="D567" s="247" t="s">
        <v>196</v>
      </c>
      <c r="E567" s="277" t="s">
        <v>1</v>
      </c>
      <c r="F567" s="278" t="s">
        <v>208</v>
      </c>
      <c r="G567" s="276"/>
      <c r="H567" s="279">
        <v>322.11099999999999</v>
      </c>
      <c r="I567" s="280"/>
      <c r="J567" s="280"/>
      <c r="K567" s="276"/>
      <c r="L567" s="276"/>
      <c r="M567" s="281"/>
      <c r="N567" s="282"/>
      <c r="O567" s="283"/>
      <c r="P567" s="283"/>
      <c r="Q567" s="283"/>
      <c r="R567" s="283"/>
      <c r="S567" s="283"/>
      <c r="T567" s="283"/>
      <c r="U567" s="283"/>
      <c r="V567" s="283"/>
      <c r="W567" s="283"/>
      <c r="X567" s="284"/>
      <c r="Y567" s="15"/>
      <c r="Z567" s="15"/>
      <c r="AA567" s="15"/>
      <c r="AB567" s="15"/>
      <c r="AC567" s="15"/>
      <c r="AD567" s="15"/>
      <c r="AE567" s="15"/>
      <c r="AT567" s="285" t="s">
        <v>196</v>
      </c>
      <c r="AU567" s="285" t="s">
        <v>84</v>
      </c>
      <c r="AV567" s="15" t="s">
        <v>190</v>
      </c>
      <c r="AW567" s="15" t="s">
        <v>5</v>
      </c>
      <c r="AX567" s="15" t="s">
        <v>82</v>
      </c>
      <c r="AY567" s="285" t="s">
        <v>182</v>
      </c>
    </row>
    <row r="568" s="2" customFormat="1" ht="33" customHeight="1">
      <c r="A568" s="39"/>
      <c r="B568" s="40"/>
      <c r="C568" s="233" t="s">
        <v>483</v>
      </c>
      <c r="D568" s="233" t="s">
        <v>185</v>
      </c>
      <c r="E568" s="234" t="s">
        <v>1036</v>
      </c>
      <c r="F568" s="235" t="s">
        <v>1037</v>
      </c>
      <c r="G568" s="236" t="s">
        <v>188</v>
      </c>
      <c r="H568" s="237">
        <v>23.873000000000001</v>
      </c>
      <c r="I568" s="238"/>
      <c r="J568" s="238"/>
      <c r="K568" s="239">
        <f>ROUND(P568*H568,2)</f>
        <v>0</v>
      </c>
      <c r="L568" s="235" t="s">
        <v>189</v>
      </c>
      <c r="M568" s="45"/>
      <c r="N568" s="240" t="s">
        <v>1</v>
      </c>
      <c r="O568" s="241" t="s">
        <v>38</v>
      </c>
      <c r="P568" s="242">
        <f>I568+J568</f>
        <v>0</v>
      </c>
      <c r="Q568" s="242">
        <f>ROUND(I568*H568,2)</f>
        <v>0</v>
      </c>
      <c r="R568" s="242">
        <f>ROUND(J568*H568,2)</f>
        <v>0</v>
      </c>
      <c r="S568" s="92"/>
      <c r="T568" s="243">
        <f>S568*H568</f>
        <v>0</v>
      </c>
      <c r="U568" s="243">
        <v>0</v>
      </c>
      <c r="V568" s="243">
        <f>U568*H568</f>
        <v>0</v>
      </c>
      <c r="W568" s="243">
        <v>0</v>
      </c>
      <c r="X568" s="244">
        <f>W568*H568</f>
        <v>0</v>
      </c>
      <c r="Y568" s="39"/>
      <c r="Z568" s="39"/>
      <c r="AA568" s="39"/>
      <c r="AB568" s="39"/>
      <c r="AC568" s="39"/>
      <c r="AD568" s="39"/>
      <c r="AE568" s="39"/>
      <c r="AR568" s="245" t="s">
        <v>190</v>
      </c>
      <c r="AT568" s="245" t="s">
        <v>185</v>
      </c>
      <c r="AU568" s="245" t="s">
        <v>84</v>
      </c>
      <c r="AY568" s="18" t="s">
        <v>182</v>
      </c>
      <c r="BE568" s="246">
        <f>IF(O568="základní",K568,0)</f>
        <v>0</v>
      </c>
      <c r="BF568" s="246">
        <f>IF(O568="snížená",K568,0)</f>
        <v>0</v>
      </c>
      <c r="BG568" s="246">
        <f>IF(O568="zákl. přenesená",K568,0)</f>
        <v>0</v>
      </c>
      <c r="BH568" s="246">
        <f>IF(O568="sníž. přenesená",K568,0)</f>
        <v>0</v>
      </c>
      <c r="BI568" s="246">
        <f>IF(O568="nulová",K568,0)</f>
        <v>0</v>
      </c>
      <c r="BJ568" s="18" t="s">
        <v>82</v>
      </c>
      <c r="BK568" s="246">
        <f>ROUND(P568*H568,2)</f>
        <v>0</v>
      </c>
      <c r="BL568" s="18" t="s">
        <v>190</v>
      </c>
      <c r="BM568" s="245" t="s">
        <v>1038</v>
      </c>
    </row>
    <row r="569" s="2" customFormat="1">
      <c r="A569" s="39"/>
      <c r="B569" s="40"/>
      <c r="C569" s="41"/>
      <c r="D569" s="247" t="s">
        <v>192</v>
      </c>
      <c r="E569" s="41"/>
      <c r="F569" s="248" t="s">
        <v>1037</v>
      </c>
      <c r="G569" s="41"/>
      <c r="H569" s="41"/>
      <c r="I569" s="249"/>
      <c r="J569" s="249"/>
      <c r="K569" s="41"/>
      <c r="L569" s="41"/>
      <c r="M569" s="45"/>
      <c r="N569" s="250"/>
      <c r="O569" s="251"/>
      <c r="P569" s="92"/>
      <c r="Q569" s="92"/>
      <c r="R569" s="92"/>
      <c r="S569" s="92"/>
      <c r="T569" s="92"/>
      <c r="U569" s="92"/>
      <c r="V569" s="92"/>
      <c r="W569" s="92"/>
      <c r="X569" s="93"/>
      <c r="Y569" s="39"/>
      <c r="Z569" s="39"/>
      <c r="AA569" s="39"/>
      <c r="AB569" s="39"/>
      <c r="AC569" s="39"/>
      <c r="AD569" s="39"/>
      <c r="AE569" s="39"/>
      <c r="AT569" s="18" t="s">
        <v>192</v>
      </c>
      <c r="AU569" s="18" t="s">
        <v>84</v>
      </c>
    </row>
    <row r="570" s="2" customFormat="1">
      <c r="A570" s="39"/>
      <c r="B570" s="40"/>
      <c r="C570" s="41"/>
      <c r="D570" s="252" t="s">
        <v>194</v>
      </c>
      <c r="E570" s="41"/>
      <c r="F570" s="253" t="s">
        <v>1039</v>
      </c>
      <c r="G570" s="41"/>
      <c r="H570" s="41"/>
      <c r="I570" s="249"/>
      <c r="J570" s="249"/>
      <c r="K570" s="41"/>
      <c r="L570" s="41"/>
      <c r="M570" s="45"/>
      <c r="N570" s="250"/>
      <c r="O570" s="251"/>
      <c r="P570" s="92"/>
      <c r="Q570" s="92"/>
      <c r="R570" s="92"/>
      <c r="S570" s="92"/>
      <c r="T570" s="92"/>
      <c r="U570" s="92"/>
      <c r="V570" s="92"/>
      <c r="W570" s="92"/>
      <c r="X570" s="93"/>
      <c r="Y570" s="39"/>
      <c r="Z570" s="39"/>
      <c r="AA570" s="39"/>
      <c r="AB570" s="39"/>
      <c r="AC570" s="39"/>
      <c r="AD570" s="39"/>
      <c r="AE570" s="39"/>
      <c r="AT570" s="18" t="s">
        <v>194</v>
      </c>
      <c r="AU570" s="18" t="s">
        <v>84</v>
      </c>
    </row>
    <row r="571" s="2" customFormat="1" ht="44.25" customHeight="1">
      <c r="A571" s="39"/>
      <c r="B571" s="40"/>
      <c r="C571" s="233" t="s">
        <v>491</v>
      </c>
      <c r="D571" s="233" t="s">
        <v>185</v>
      </c>
      <c r="E571" s="234" t="s">
        <v>1040</v>
      </c>
      <c r="F571" s="235" t="s">
        <v>1041</v>
      </c>
      <c r="G571" s="236" t="s">
        <v>188</v>
      </c>
      <c r="H571" s="237">
        <v>23.873000000000001</v>
      </c>
      <c r="I571" s="238"/>
      <c r="J571" s="238"/>
      <c r="K571" s="239">
        <f>ROUND(P571*H571,2)</f>
        <v>0</v>
      </c>
      <c r="L571" s="235" t="s">
        <v>189</v>
      </c>
      <c r="M571" s="45"/>
      <c r="N571" s="240" t="s">
        <v>1</v>
      </c>
      <c r="O571" s="241" t="s">
        <v>38</v>
      </c>
      <c r="P571" s="242">
        <f>I571+J571</f>
        <v>0</v>
      </c>
      <c r="Q571" s="242">
        <f>ROUND(I571*H571,2)</f>
        <v>0</v>
      </c>
      <c r="R571" s="242">
        <f>ROUND(J571*H571,2)</f>
        <v>0</v>
      </c>
      <c r="S571" s="92"/>
      <c r="T571" s="243">
        <f>S571*H571</f>
        <v>0</v>
      </c>
      <c r="U571" s="243">
        <v>0</v>
      </c>
      <c r="V571" s="243">
        <f>U571*H571</f>
        <v>0</v>
      </c>
      <c r="W571" s="243">
        <v>0</v>
      </c>
      <c r="X571" s="244">
        <f>W571*H571</f>
        <v>0</v>
      </c>
      <c r="Y571" s="39"/>
      <c r="Z571" s="39"/>
      <c r="AA571" s="39"/>
      <c r="AB571" s="39"/>
      <c r="AC571" s="39"/>
      <c r="AD571" s="39"/>
      <c r="AE571" s="39"/>
      <c r="AR571" s="245" t="s">
        <v>190</v>
      </c>
      <c r="AT571" s="245" t="s">
        <v>185</v>
      </c>
      <c r="AU571" s="245" t="s">
        <v>84</v>
      </c>
      <c r="AY571" s="18" t="s">
        <v>182</v>
      </c>
      <c r="BE571" s="246">
        <f>IF(O571="základní",K571,0)</f>
        <v>0</v>
      </c>
      <c r="BF571" s="246">
        <f>IF(O571="snížená",K571,0)</f>
        <v>0</v>
      </c>
      <c r="BG571" s="246">
        <f>IF(O571="zákl. přenesená",K571,0)</f>
        <v>0</v>
      </c>
      <c r="BH571" s="246">
        <f>IF(O571="sníž. přenesená",K571,0)</f>
        <v>0</v>
      </c>
      <c r="BI571" s="246">
        <f>IF(O571="nulová",K571,0)</f>
        <v>0</v>
      </c>
      <c r="BJ571" s="18" t="s">
        <v>82</v>
      </c>
      <c r="BK571" s="246">
        <f>ROUND(P571*H571,2)</f>
        <v>0</v>
      </c>
      <c r="BL571" s="18" t="s">
        <v>190</v>
      </c>
      <c r="BM571" s="245" t="s">
        <v>1042</v>
      </c>
    </row>
    <row r="572" s="2" customFormat="1">
      <c r="A572" s="39"/>
      <c r="B572" s="40"/>
      <c r="C572" s="41"/>
      <c r="D572" s="247" t="s">
        <v>192</v>
      </c>
      <c r="E572" s="41"/>
      <c r="F572" s="248" t="s">
        <v>1041</v>
      </c>
      <c r="G572" s="41"/>
      <c r="H572" s="41"/>
      <c r="I572" s="249"/>
      <c r="J572" s="249"/>
      <c r="K572" s="41"/>
      <c r="L572" s="41"/>
      <c r="M572" s="45"/>
      <c r="N572" s="250"/>
      <c r="O572" s="251"/>
      <c r="P572" s="92"/>
      <c r="Q572" s="92"/>
      <c r="R572" s="92"/>
      <c r="S572" s="92"/>
      <c r="T572" s="92"/>
      <c r="U572" s="92"/>
      <c r="V572" s="92"/>
      <c r="W572" s="92"/>
      <c r="X572" s="93"/>
      <c r="Y572" s="39"/>
      <c r="Z572" s="39"/>
      <c r="AA572" s="39"/>
      <c r="AB572" s="39"/>
      <c r="AC572" s="39"/>
      <c r="AD572" s="39"/>
      <c r="AE572" s="39"/>
      <c r="AT572" s="18" t="s">
        <v>192</v>
      </c>
      <c r="AU572" s="18" t="s">
        <v>84</v>
      </c>
    </row>
    <row r="573" s="2" customFormat="1">
      <c r="A573" s="39"/>
      <c r="B573" s="40"/>
      <c r="C573" s="41"/>
      <c r="D573" s="252" t="s">
        <v>194</v>
      </c>
      <c r="E573" s="41"/>
      <c r="F573" s="253" t="s">
        <v>1043</v>
      </c>
      <c r="G573" s="41"/>
      <c r="H573" s="41"/>
      <c r="I573" s="249"/>
      <c r="J573" s="249"/>
      <c r="K573" s="41"/>
      <c r="L573" s="41"/>
      <c r="M573" s="45"/>
      <c r="N573" s="250"/>
      <c r="O573" s="251"/>
      <c r="P573" s="92"/>
      <c r="Q573" s="92"/>
      <c r="R573" s="92"/>
      <c r="S573" s="92"/>
      <c r="T573" s="92"/>
      <c r="U573" s="92"/>
      <c r="V573" s="92"/>
      <c r="W573" s="92"/>
      <c r="X573" s="93"/>
      <c r="Y573" s="39"/>
      <c r="Z573" s="39"/>
      <c r="AA573" s="39"/>
      <c r="AB573" s="39"/>
      <c r="AC573" s="39"/>
      <c r="AD573" s="39"/>
      <c r="AE573" s="39"/>
      <c r="AT573" s="18" t="s">
        <v>194</v>
      </c>
      <c r="AU573" s="18" t="s">
        <v>84</v>
      </c>
    </row>
    <row r="574" s="14" customFormat="1">
      <c r="A574" s="14"/>
      <c r="B574" s="265"/>
      <c r="C574" s="266"/>
      <c r="D574" s="247" t="s">
        <v>196</v>
      </c>
      <c r="E574" s="267" t="s">
        <v>1</v>
      </c>
      <c r="F574" s="268" t="s">
        <v>1044</v>
      </c>
      <c r="G574" s="266"/>
      <c r="H574" s="267" t="s">
        <v>1</v>
      </c>
      <c r="I574" s="269"/>
      <c r="J574" s="269"/>
      <c r="K574" s="266"/>
      <c r="L574" s="266"/>
      <c r="M574" s="270"/>
      <c r="N574" s="271"/>
      <c r="O574" s="272"/>
      <c r="P574" s="272"/>
      <c r="Q574" s="272"/>
      <c r="R574" s="272"/>
      <c r="S574" s="272"/>
      <c r="T574" s="272"/>
      <c r="U574" s="272"/>
      <c r="V574" s="272"/>
      <c r="W574" s="272"/>
      <c r="X574" s="273"/>
      <c r="Y574" s="14"/>
      <c r="Z574" s="14"/>
      <c r="AA574" s="14"/>
      <c r="AB574" s="14"/>
      <c r="AC574" s="14"/>
      <c r="AD574" s="14"/>
      <c r="AE574" s="14"/>
      <c r="AT574" s="274" t="s">
        <v>196</v>
      </c>
      <c r="AU574" s="274" t="s">
        <v>84</v>
      </c>
      <c r="AV574" s="14" t="s">
        <v>82</v>
      </c>
      <c r="AW574" s="14" t="s">
        <v>5</v>
      </c>
      <c r="AX574" s="14" t="s">
        <v>75</v>
      </c>
      <c r="AY574" s="274" t="s">
        <v>182</v>
      </c>
    </row>
    <row r="575" s="14" customFormat="1">
      <c r="A575" s="14"/>
      <c r="B575" s="265"/>
      <c r="C575" s="266"/>
      <c r="D575" s="247" t="s">
        <v>196</v>
      </c>
      <c r="E575" s="267" t="s">
        <v>1</v>
      </c>
      <c r="F575" s="268" t="s">
        <v>925</v>
      </c>
      <c r="G575" s="266"/>
      <c r="H575" s="267" t="s">
        <v>1</v>
      </c>
      <c r="I575" s="269"/>
      <c r="J575" s="269"/>
      <c r="K575" s="266"/>
      <c r="L575" s="266"/>
      <c r="M575" s="270"/>
      <c r="N575" s="271"/>
      <c r="O575" s="272"/>
      <c r="P575" s="272"/>
      <c r="Q575" s="272"/>
      <c r="R575" s="272"/>
      <c r="S575" s="272"/>
      <c r="T575" s="272"/>
      <c r="U575" s="272"/>
      <c r="V575" s="272"/>
      <c r="W575" s="272"/>
      <c r="X575" s="273"/>
      <c r="Y575" s="14"/>
      <c r="Z575" s="14"/>
      <c r="AA575" s="14"/>
      <c r="AB575" s="14"/>
      <c r="AC575" s="14"/>
      <c r="AD575" s="14"/>
      <c r="AE575" s="14"/>
      <c r="AT575" s="274" t="s">
        <v>196</v>
      </c>
      <c r="AU575" s="274" t="s">
        <v>84</v>
      </c>
      <c r="AV575" s="14" t="s">
        <v>82</v>
      </c>
      <c r="AW575" s="14" t="s">
        <v>5</v>
      </c>
      <c r="AX575" s="14" t="s">
        <v>75</v>
      </c>
      <c r="AY575" s="274" t="s">
        <v>182</v>
      </c>
    </row>
    <row r="576" s="13" customFormat="1">
      <c r="A576" s="13"/>
      <c r="B576" s="254"/>
      <c r="C576" s="255"/>
      <c r="D576" s="247" t="s">
        <v>196</v>
      </c>
      <c r="E576" s="256" t="s">
        <v>1</v>
      </c>
      <c r="F576" s="257" t="s">
        <v>926</v>
      </c>
      <c r="G576" s="255"/>
      <c r="H576" s="258">
        <v>12.762000000000001</v>
      </c>
      <c r="I576" s="259"/>
      <c r="J576" s="259"/>
      <c r="K576" s="255"/>
      <c r="L576" s="255"/>
      <c r="M576" s="260"/>
      <c r="N576" s="261"/>
      <c r="O576" s="262"/>
      <c r="P576" s="262"/>
      <c r="Q576" s="262"/>
      <c r="R576" s="262"/>
      <c r="S576" s="262"/>
      <c r="T576" s="262"/>
      <c r="U576" s="262"/>
      <c r="V576" s="262"/>
      <c r="W576" s="262"/>
      <c r="X576" s="263"/>
      <c r="Y576" s="13"/>
      <c r="Z576" s="13"/>
      <c r="AA576" s="13"/>
      <c r="AB576" s="13"/>
      <c r="AC576" s="13"/>
      <c r="AD576" s="13"/>
      <c r="AE576" s="13"/>
      <c r="AT576" s="264" t="s">
        <v>196</v>
      </c>
      <c r="AU576" s="264" t="s">
        <v>84</v>
      </c>
      <c r="AV576" s="13" t="s">
        <v>84</v>
      </c>
      <c r="AW576" s="13" t="s">
        <v>5</v>
      </c>
      <c r="AX576" s="13" t="s">
        <v>75</v>
      </c>
      <c r="AY576" s="264" t="s">
        <v>182</v>
      </c>
    </row>
    <row r="577" s="14" customFormat="1">
      <c r="A577" s="14"/>
      <c r="B577" s="265"/>
      <c r="C577" s="266"/>
      <c r="D577" s="247" t="s">
        <v>196</v>
      </c>
      <c r="E577" s="267" t="s">
        <v>1</v>
      </c>
      <c r="F577" s="268" t="s">
        <v>927</v>
      </c>
      <c r="G577" s="266"/>
      <c r="H577" s="267" t="s">
        <v>1</v>
      </c>
      <c r="I577" s="269"/>
      <c r="J577" s="269"/>
      <c r="K577" s="266"/>
      <c r="L577" s="266"/>
      <c r="M577" s="270"/>
      <c r="N577" s="271"/>
      <c r="O577" s="272"/>
      <c r="P577" s="272"/>
      <c r="Q577" s="272"/>
      <c r="R577" s="272"/>
      <c r="S577" s="272"/>
      <c r="T577" s="272"/>
      <c r="U577" s="272"/>
      <c r="V577" s="272"/>
      <c r="W577" s="272"/>
      <c r="X577" s="273"/>
      <c r="Y577" s="14"/>
      <c r="Z577" s="14"/>
      <c r="AA577" s="14"/>
      <c r="AB577" s="14"/>
      <c r="AC577" s="14"/>
      <c r="AD577" s="14"/>
      <c r="AE577" s="14"/>
      <c r="AT577" s="274" t="s">
        <v>196</v>
      </c>
      <c r="AU577" s="274" t="s">
        <v>84</v>
      </c>
      <c r="AV577" s="14" t="s">
        <v>82</v>
      </c>
      <c r="AW577" s="14" t="s">
        <v>5</v>
      </c>
      <c r="AX577" s="14" t="s">
        <v>75</v>
      </c>
      <c r="AY577" s="274" t="s">
        <v>182</v>
      </c>
    </row>
    <row r="578" s="13" customFormat="1">
      <c r="A578" s="13"/>
      <c r="B578" s="254"/>
      <c r="C578" s="255"/>
      <c r="D578" s="247" t="s">
        <v>196</v>
      </c>
      <c r="E578" s="256" t="s">
        <v>1</v>
      </c>
      <c r="F578" s="257" t="s">
        <v>928</v>
      </c>
      <c r="G578" s="255"/>
      <c r="H578" s="258">
        <v>11.111000000000001</v>
      </c>
      <c r="I578" s="259"/>
      <c r="J578" s="259"/>
      <c r="K578" s="255"/>
      <c r="L578" s="255"/>
      <c r="M578" s="260"/>
      <c r="N578" s="261"/>
      <c r="O578" s="262"/>
      <c r="P578" s="262"/>
      <c r="Q578" s="262"/>
      <c r="R578" s="262"/>
      <c r="S578" s="262"/>
      <c r="T578" s="262"/>
      <c r="U578" s="262"/>
      <c r="V578" s="262"/>
      <c r="W578" s="262"/>
      <c r="X578" s="263"/>
      <c r="Y578" s="13"/>
      <c r="Z578" s="13"/>
      <c r="AA578" s="13"/>
      <c r="AB578" s="13"/>
      <c r="AC578" s="13"/>
      <c r="AD578" s="13"/>
      <c r="AE578" s="13"/>
      <c r="AT578" s="264" t="s">
        <v>196</v>
      </c>
      <c r="AU578" s="264" t="s">
        <v>84</v>
      </c>
      <c r="AV578" s="13" t="s">
        <v>84</v>
      </c>
      <c r="AW578" s="13" t="s">
        <v>5</v>
      </c>
      <c r="AX578" s="13" t="s">
        <v>75</v>
      </c>
      <c r="AY578" s="264" t="s">
        <v>182</v>
      </c>
    </row>
    <row r="579" s="15" customFormat="1">
      <c r="A579" s="15"/>
      <c r="B579" s="275"/>
      <c r="C579" s="276"/>
      <c r="D579" s="247" t="s">
        <v>196</v>
      </c>
      <c r="E579" s="277" t="s">
        <v>1</v>
      </c>
      <c r="F579" s="278" t="s">
        <v>208</v>
      </c>
      <c r="G579" s="276"/>
      <c r="H579" s="279">
        <v>23.873000000000001</v>
      </c>
      <c r="I579" s="280"/>
      <c r="J579" s="280"/>
      <c r="K579" s="276"/>
      <c r="L579" s="276"/>
      <c r="M579" s="281"/>
      <c r="N579" s="282"/>
      <c r="O579" s="283"/>
      <c r="P579" s="283"/>
      <c r="Q579" s="283"/>
      <c r="R579" s="283"/>
      <c r="S579" s="283"/>
      <c r="T579" s="283"/>
      <c r="U579" s="283"/>
      <c r="V579" s="283"/>
      <c r="W579" s="283"/>
      <c r="X579" s="284"/>
      <c r="Y579" s="15"/>
      <c r="Z579" s="15"/>
      <c r="AA579" s="15"/>
      <c r="AB579" s="15"/>
      <c r="AC579" s="15"/>
      <c r="AD579" s="15"/>
      <c r="AE579" s="15"/>
      <c r="AT579" s="285" t="s">
        <v>196</v>
      </c>
      <c r="AU579" s="285" t="s">
        <v>84</v>
      </c>
      <c r="AV579" s="15" t="s">
        <v>190</v>
      </c>
      <c r="AW579" s="15" t="s">
        <v>5</v>
      </c>
      <c r="AX579" s="15" t="s">
        <v>82</v>
      </c>
      <c r="AY579" s="285" t="s">
        <v>182</v>
      </c>
    </row>
    <row r="580" s="2" customFormat="1" ht="44.25" customHeight="1">
      <c r="A580" s="39"/>
      <c r="B580" s="40"/>
      <c r="C580" s="233" t="s">
        <v>496</v>
      </c>
      <c r="D580" s="233" t="s">
        <v>185</v>
      </c>
      <c r="E580" s="234" t="s">
        <v>1045</v>
      </c>
      <c r="F580" s="235" t="s">
        <v>1046</v>
      </c>
      <c r="G580" s="236" t="s">
        <v>188</v>
      </c>
      <c r="H580" s="237">
        <v>23.873000000000001</v>
      </c>
      <c r="I580" s="238"/>
      <c r="J580" s="238"/>
      <c r="K580" s="239">
        <f>ROUND(P580*H580,2)</f>
        <v>0</v>
      </c>
      <c r="L580" s="235" t="s">
        <v>189</v>
      </c>
      <c r="M580" s="45"/>
      <c r="N580" s="240" t="s">
        <v>1</v>
      </c>
      <c r="O580" s="241" t="s">
        <v>38</v>
      </c>
      <c r="P580" s="242">
        <f>I580+J580</f>
        <v>0</v>
      </c>
      <c r="Q580" s="242">
        <f>ROUND(I580*H580,2)</f>
        <v>0</v>
      </c>
      <c r="R580" s="242">
        <f>ROUND(J580*H580,2)</f>
        <v>0</v>
      </c>
      <c r="S580" s="92"/>
      <c r="T580" s="243">
        <f>S580*H580</f>
        <v>0</v>
      </c>
      <c r="U580" s="243">
        <v>0</v>
      </c>
      <c r="V580" s="243">
        <f>U580*H580</f>
        <v>0</v>
      </c>
      <c r="W580" s="243">
        <v>0</v>
      </c>
      <c r="X580" s="244">
        <f>W580*H580</f>
        <v>0</v>
      </c>
      <c r="Y580" s="39"/>
      <c r="Z580" s="39"/>
      <c r="AA580" s="39"/>
      <c r="AB580" s="39"/>
      <c r="AC580" s="39"/>
      <c r="AD580" s="39"/>
      <c r="AE580" s="39"/>
      <c r="AR580" s="245" t="s">
        <v>190</v>
      </c>
      <c r="AT580" s="245" t="s">
        <v>185</v>
      </c>
      <c r="AU580" s="245" t="s">
        <v>84</v>
      </c>
      <c r="AY580" s="18" t="s">
        <v>182</v>
      </c>
      <c r="BE580" s="246">
        <f>IF(O580="základní",K580,0)</f>
        <v>0</v>
      </c>
      <c r="BF580" s="246">
        <f>IF(O580="snížená",K580,0)</f>
        <v>0</v>
      </c>
      <c r="BG580" s="246">
        <f>IF(O580="zákl. přenesená",K580,0)</f>
        <v>0</v>
      </c>
      <c r="BH580" s="246">
        <f>IF(O580="sníž. přenesená",K580,0)</f>
        <v>0</v>
      </c>
      <c r="BI580" s="246">
        <f>IF(O580="nulová",K580,0)</f>
        <v>0</v>
      </c>
      <c r="BJ580" s="18" t="s">
        <v>82</v>
      </c>
      <c r="BK580" s="246">
        <f>ROUND(P580*H580,2)</f>
        <v>0</v>
      </c>
      <c r="BL580" s="18" t="s">
        <v>190</v>
      </c>
      <c r="BM580" s="245" t="s">
        <v>1047</v>
      </c>
    </row>
    <row r="581" s="2" customFormat="1">
      <c r="A581" s="39"/>
      <c r="B581" s="40"/>
      <c r="C581" s="41"/>
      <c r="D581" s="247" t="s">
        <v>192</v>
      </c>
      <c r="E581" s="41"/>
      <c r="F581" s="248" t="s">
        <v>1046</v>
      </c>
      <c r="G581" s="41"/>
      <c r="H581" s="41"/>
      <c r="I581" s="249"/>
      <c r="J581" s="249"/>
      <c r="K581" s="41"/>
      <c r="L581" s="41"/>
      <c r="M581" s="45"/>
      <c r="N581" s="250"/>
      <c r="O581" s="251"/>
      <c r="P581" s="92"/>
      <c r="Q581" s="92"/>
      <c r="R581" s="92"/>
      <c r="S581" s="92"/>
      <c r="T581" s="92"/>
      <c r="U581" s="92"/>
      <c r="V581" s="92"/>
      <c r="W581" s="92"/>
      <c r="X581" s="93"/>
      <c r="Y581" s="39"/>
      <c r="Z581" s="39"/>
      <c r="AA581" s="39"/>
      <c r="AB581" s="39"/>
      <c r="AC581" s="39"/>
      <c r="AD581" s="39"/>
      <c r="AE581" s="39"/>
      <c r="AT581" s="18" t="s">
        <v>192</v>
      </c>
      <c r="AU581" s="18" t="s">
        <v>84</v>
      </c>
    </row>
    <row r="582" s="2" customFormat="1">
      <c r="A582" s="39"/>
      <c r="B582" s="40"/>
      <c r="C582" s="41"/>
      <c r="D582" s="252" t="s">
        <v>194</v>
      </c>
      <c r="E582" s="41"/>
      <c r="F582" s="253" t="s">
        <v>1048</v>
      </c>
      <c r="G582" s="41"/>
      <c r="H582" s="41"/>
      <c r="I582" s="249"/>
      <c r="J582" s="249"/>
      <c r="K582" s="41"/>
      <c r="L582" s="41"/>
      <c r="M582" s="45"/>
      <c r="N582" s="250"/>
      <c r="O582" s="251"/>
      <c r="P582" s="92"/>
      <c r="Q582" s="92"/>
      <c r="R582" s="92"/>
      <c r="S582" s="92"/>
      <c r="T582" s="92"/>
      <c r="U582" s="92"/>
      <c r="V582" s="92"/>
      <c r="W582" s="92"/>
      <c r="X582" s="93"/>
      <c r="Y582" s="39"/>
      <c r="Z582" s="39"/>
      <c r="AA582" s="39"/>
      <c r="AB582" s="39"/>
      <c r="AC582" s="39"/>
      <c r="AD582" s="39"/>
      <c r="AE582" s="39"/>
      <c r="AT582" s="18" t="s">
        <v>194</v>
      </c>
      <c r="AU582" s="18" t="s">
        <v>84</v>
      </c>
    </row>
    <row r="583" s="2" customFormat="1" ht="33" customHeight="1">
      <c r="A583" s="39"/>
      <c r="B583" s="40"/>
      <c r="C583" s="233" t="s">
        <v>502</v>
      </c>
      <c r="D583" s="233" t="s">
        <v>185</v>
      </c>
      <c r="E583" s="234" t="s">
        <v>1049</v>
      </c>
      <c r="F583" s="235" t="s">
        <v>1050</v>
      </c>
      <c r="G583" s="236" t="s">
        <v>188</v>
      </c>
      <c r="H583" s="237">
        <v>191.357</v>
      </c>
      <c r="I583" s="238"/>
      <c r="J583" s="238"/>
      <c r="K583" s="239">
        <f>ROUND(P583*H583,2)</f>
        <v>0</v>
      </c>
      <c r="L583" s="235" t="s">
        <v>189</v>
      </c>
      <c r="M583" s="45"/>
      <c r="N583" s="240" t="s">
        <v>1</v>
      </c>
      <c r="O583" s="241" t="s">
        <v>38</v>
      </c>
      <c r="P583" s="242">
        <f>I583+J583</f>
        <v>0</v>
      </c>
      <c r="Q583" s="242">
        <f>ROUND(I583*H583,2)</f>
        <v>0</v>
      </c>
      <c r="R583" s="242">
        <f>ROUND(J583*H583,2)</f>
        <v>0</v>
      </c>
      <c r="S583" s="92"/>
      <c r="T583" s="243">
        <f>S583*H583</f>
        <v>0</v>
      </c>
      <c r="U583" s="243">
        <v>0</v>
      </c>
      <c r="V583" s="243">
        <f>U583*H583</f>
        <v>0</v>
      </c>
      <c r="W583" s="243">
        <v>0</v>
      </c>
      <c r="X583" s="244">
        <f>W583*H583</f>
        <v>0</v>
      </c>
      <c r="Y583" s="39"/>
      <c r="Z583" s="39"/>
      <c r="AA583" s="39"/>
      <c r="AB583" s="39"/>
      <c r="AC583" s="39"/>
      <c r="AD583" s="39"/>
      <c r="AE583" s="39"/>
      <c r="AR583" s="245" t="s">
        <v>190</v>
      </c>
      <c r="AT583" s="245" t="s">
        <v>185</v>
      </c>
      <c r="AU583" s="245" t="s">
        <v>84</v>
      </c>
      <c r="AY583" s="18" t="s">
        <v>182</v>
      </c>
      <c r="BE583" s="246">
        <f>IF(O583="základní",K583,0)</f>
        <v>0</v>
      </c>
      <c r="BF583" s="246">
        <f>IF(O583="snížená",K583,0)</f>
        <v>0</v>
      </c>
      <c r="BG583" s="246">
        <f>IF(O583="zákl. přenesená",K583,0)</f>
        <v>0</v>
      </c>
      <c r="BH583" s="246">
        <f>IF(O583="sníž. přenesená",K583,0)</f>
        <v>0</v>
      </c>
      <c r="BI583" s="246">
        <f>IF(O583="nulová",K583,0)</f>
        <v>0</v>
      </c>
      <c r="BJ583" s="18" t="s">
        <v>82</v>
      </c>
      <c r="BK583" s="246">
        <f>ROUND(P583*H583,2)</f>
        <v>0</v>
      </c>
      <c r="BL583" s="18" t="s">
        <v>190</v>
      </c>
      <c r="BM583" s="245" t="s">
        <v>1051</v>
      </c>
    </row>
    <row r="584" s="2" customFormat="1">
      <c r="A584" s="39"/>
      <c r="B584" s="40"/>
      <c r="C584" s="41"/>
      <c r="D584" s="247" t="s">
        <v>192</v>
      </c>
      <c r="E584" s="41"/>
      <c r="F584" s="248" t="s">
        <v>1050</v>
      </c>
      <c r="G584" s="41"/>
      <c r="H584" s="41"/>
      <c r="I584" s="249"/>
      <c r="J584" s="249"/>
      <c r="K584" s="41"/>
      <c r="L584" s="41"/>
      <c r="M584" s="45"/>
      <c r="N584" s="250"/>
      <c r="O584" s="251"/>
      <c r="P584" s="92"/>
      <c r="Q584" s="92"/>
      <c r="R584" s="92"/>
      <c r="S584" s="92"/>
      <c r="T584" s="92"/>
      <c r="U584" s="92"/>
      <c r="V584" s="92"/>
      <c r="W584" s="92"/>
      <c r="X584" s="93"/>
      <c r="Y584" s="39"/>
      <c r="Z584" s="39"/>
      <c r="AA584" s="39"/>
      <c r="AB584" s="39"/>
      <c r="AC584" s="39"/>
      <c r="AD584" s="39"/>
      <c r="AE584" s="39"/>
      <c r="AT584" s="18" t="s">
        <v>192</v>
      </c>
      <c r="AU584" s="18" t="s">
        <v>84</v>
      </c>
    </row>
    <row r="585" s="2" customFormat="1">
      <c r="A585" s="39"/>
      <c r="B585" s="40"/>
      <c r="C585" s="41"/>
      <c r="D585" s="252" t="s">
        <v>194</v>
      </c>
      <c r="E585" s="41"/>
      <c r="F585" s="253" t="s">
        <v>1052</v>
      </c>
      <c r="G585" s="41"/>
      <c r="H585" s="41"/>
      <c r="I585" s="249"/>
      <c r="J585" s="249"/>
      <c r="K585" s="41"/>
      <c r="L585" s="41"/>
      <c r="M585" s="45"/>
      <c r="N585" s="250"/>
      <c r="O585" s="251"/>
      <c r="P585" s="92"/>
      <c r="Q585" s="92"/>
      <c r="R585" s="92"/>
      <c r="S585" s="92"/>
      <c r="T585" s="92"/>
      <c r="U585" s="92"/>
      <c r="V585" s="92"/>
      <c r="W585" s="92"/>
      <c r="X585" s="93"/>
      <c r="Y585" s="39"/>
      <c r="Z585" s="39"/>
      <c r="AA585" s="39"/>
      <c r="AB585" s="39"/>
      <c r="AC585" s="39"/>
      <c r="AD585" s="39"/>
      <c r="AE585" s="39"/>
      <c r="AT585" s="18" t="s">
        <v>194</v>
      </c>
      <c r="AU585" s="18" t="s">
        <v>84</v>
      </c>
    </row>
    <row r="586" s="14" customFormat="1">
      <c r="A586" s="14"/>
      <c r="B586" s="265"/>
      <c r="C586" s="266"/>
      <c r="D586" s="247" t="s">
        <v>196</v>
      </c>
      <c r="E586" s="267" t="s">
        <v>1</v>
      </c>
      <c r="F586" s="268" t="s">
        <v>1053</v>
      </c>
      <c r="G586" s="266"/>
      <c r="H586" s="267" t="s">
        <v>1</v>
      </c>
      <c r="I586" s="269"/>
      <c r="J586" s="269"/>
      <c r="K586" s="266"/>
      <c r="L586" s="266"/>
      <c r="M586" s="270"/>
      <c r="N586" s="271"/>
      <c r="O586" s="272"/>
      <c r="P586" s="272"/>
      <c r="Q586" s="272"/>
      <c r="R586" s="272"/>
      <c r="S586" s="272"/>
      <c r="T586" s="272"/>
      <c r="U586" s="272"/>
      <c r="V586" s="272"/>
      <c r="W586" s="272"/>
      <c r="X586" s="273"/>
      <c r="Y586" s="14"/>
      <c r="Z586" s="14"/>
      <c r="AA586" s="14"/>
      <c r="AB586" s="14"/>
      <c r="AC586" s="14"/>
      <c r="AD586" s="14"/>
      <c r="AE586" s="14"/>
      <c r="AT586" s="274" t="s">
        <v>196</v>
      </c>
      <c r="AU586" s="274" t="s">
        <v>84</v>
      </c>
      <c r="AV586" s="14" t="s">
        <v>82</v>
      </c>
      <c r="AW586" s="14" t="s">
        <v>5</v>
      </c>
      <c r="AX586" s="14" t="s">
        <v>75</v>
      </c>
      <c r="AY586" s="274" t="s">
        <v>182</v>
      </c>
    </row>
    <row r="587" s="13" customFormat="1">
      <c r="A587" s="13"/>
      <c r="B587" s="254"/>
      <c r="C587" s="255"/>
      <c r="D587" s="247" t="s">
        <v>196</v>
      </c>
      <c r="E587" s="256" t="s">
        <v>1</v>
      </c>
      <c r="F587" s="257" t="s">
        <v>1054</v>
      </c>
      <c r="G587" s="255"/>
      <c r="H587" s="258">
        <v>167.48400000000001</v>
      </c>
      <c r="I587" s="259"/>
      <c r="J587" s="259"/>
      <c r="K587" s="255"/>
      <c r="L587" s="255"/>
      <c r="M587" s="260"/>
      <c r="N587" s="261"/>
      <c r="O587" s="262"/>
      <c r="P587" s="262"/>
      <c r="Q587" s="262"/>
      <c r="R587" s="262"/>
      <c r="S587" s="262"/>
      <c r="T587" s="262"/>
      <c r="U587" s="262"/>
      <c r="V587" s="262"/>
      <c r="W587" s="262"/>
      <c r="X587" s="263"/>
      <c r="Y587" s="13"/>
      <c r="Z587" s="13"/>
      <c r="AA587" s="13"/>
      <c r="AB587" s="13"/>
      <c r="AC587" s="13"/>
      <c r="AD587" s="13"/>
      <c r="AE587" s="13"/>
      <c r="AT587" s="264" t="s">
        <v>196</v>
      </c>
      <c r="AU587" s="264" t="s">
        <v>84</v>
      </c>
      <c r="AV587" s="13" t="s">
        <v>84</v>
      </c>
      <c r="AW587" s="13" t="s">
        <v>5</v>
      </c>
      <c r="AX587" s="13" t="s">
        <v>75</v>
      </c>
      <c r="AY587" s="264" t="s">
        <v>182</v>
      </c>
    </row>
    <row r="588" s="14" customFormat="1">
      <c r="A588" s="14"/>
      <c r="B588" s="265"/>
      <c r="C588" s="266"/>
      <c r="D588" s="247" t="s">
        <v>196</v>
      </c>
      <c r="E588" s="267" t="s">
        <v>1</v>
      </c>
      <c r="F588" s="268" t="s">
        <v>1055</v>
      </c>
      <c r="G588" s="266"/>
      <c r="H588" s="267" t="s">
        <v>1</v>
      </c>
      <c r="I588" s="269"/>
      <c r="J588" s="269"/>
      <c r="K588" s="266"/>
      <c r="L588" s="266"/>
      <c r="M588" s="270"/>
      <c r="N588" s="271"/>
      <c r="O588" s="272"/>
      <c r="P588" s="272"/>
      <c r="Q588" s="272"/>
      <c r="R588" s="272"/>
      <c r="S588" s="272"/>
      <c r="T588" s="272"/>
      <c r="U588" s="272"/>
      <c r="V588" s="272"/>
      <c r="W588" s="272"/>
      <c r="X588" s="273"/>
      <c r="Y588" s="14"/>
      <c r="Z588" s="14"/>
      <c r="AA588" s="14"/>
      <c r="AB588" s="14"/>
      <c r="AC588" s="14"/>
      <c r="AD588" s="14"/>
      <c r="AE588" s="14"/>
      <c r="AT588" s="274" t="s">
        <v>196</v>
      </c>
      <c r="AU588" s="274" t="s">
        <v>84</v>
      </c>
      <c r="AV588" s="14" t="s">
        <v>82</v>
      </c>
      <c r="AW588" s="14" t="s">
        <v>5</v>
      </c>
      <c r="AX588" s="14" t="s">
        <v>75</v>
      </c>
      <c r="AY588" s="274" t="s">
        <v>182</v>
      </c>
    </row>
    <row r="589" s="13" customFormat="1">
      <c r="A589" s="13"/>
      <c r="B589" s="254"/>
      <c r="C589" s="255"/>
      <c r="D589" s="247" t="s">
        <v>196</v>
      </c>
      <c r="E589" s="256" t="s">
        <v>1</v>
      </c>
      <c r="F589" s="257" t="s">
        <v>1056</v>
      </c>
      <c r="G589" s="255"/>
      <c r="H589" s="258">
        <v>23.873000000000001</v>
      </c>
      <c r="I589" s="259"/>
      <c r="J589" s="259"/>
      <c r="K589" s="255"/>
      <c r="L589" s="255"/>
      <c r="M589" s="260"/>
      <c r="N589" s="261"/>
      <c r="O589" s="262"/>
      <c r="P589" s="262"/>
      <c r="Q589" s="262"/>
      <c r="R589" s="262"/>
      <c r="S589" s="262"/>
      <c r="T589" s="262"/>
      <c r="U589" s="262"/>
      <c r="V589" s="262"/>
      <c r="W589" s="262"/>
      <c r="X589" s="263"/>
      <c r="Y589" s="13"/>
      <c r="Z589" s="13"/>
      <c r="AA589" s="13"/>
      <c r="AB589" s="13"/>
      <c r="AC589" s="13"/>
      <c r="AD589" s="13"/>
      <c r="AE589" s="13"/>
      <c r="AT589" s="264" t="s">
        <v>196</v>
      </c>
      <c r="AU589" s="264" t="s">
        <v>84</v>
      </c>
      <c r="AV589" s="13" t="s">
        <v>84</v>
      </c>
      <c r="AW589" s="13" t="s">
        <v>5</v>
      </c>
      <c r="AX589" s="13" t="s">
        <v>75</v>
      </c>
      <c r="AY589" s="264" t="s">
        <v>182</v>
      </c>
    </row>
    <row r="590" s="15" customFormat="1">
      <c r="A590" s="15"/>
      <c r="B590" s="275"/>
      <c r="C590" s="276"/>
      <c r="D590" s="247" t="s">
        <v>196</v>
      </c>
      <c r="E590" s="277" t="s">
        <v>1</v>
      </c>
      <c r="F590" s="278" t="s">
        <v>208</v>
      </c>
      <c r="G590" s="276"/>
      <c r="H590" s="279">
        <v>191.357</v>
      </c>
      <c r="I590" s="280"/>
      <c r="J590" s="280"/>
      <c r="K590" s="276"/>
      <c r="L590" s="276"/>
      <c r="M590" s="281"/>
      <c r="N590" s="282"/>
      <c r="O590" s="283"/>
      <c r="P590" s="283"/>
      <c r="Q590" s="283"/>
      <c r="R590" s="283"/>
      <c r="S590" s="283"/>
      <c r="T590" s="283"/>
      <c r="U590" s="283"/>
      <c r="V590" s="283"/>
      <c r="W590" s="283"/>
      <c r="X590" s="284"/>
      <c r="Y590" s="15"/>
      <c r="Z590" s="15"/>
      <c r="AA590" s="15"/>
      <c r="AB590" s="15"/>
      <c r="AC590" s="15"/>
      <c r="AD590" s="15"/>
      <c r="AE590" s="15"/>
      <c r="AT590" s="285" t="s">
        <v>196</v>
      </c>
      <c r="AU590" s="285" t="s">
        <v>84</v>
      </c>
      <c r="AV590" s="15" t="s">
        <v>190</v>
      </c>
      <c r="AW590" s="15" t="s">
        <v>5</v>
      </c>
      <c r="AX590" s="15" t="s">
        <v>82</v>
      </c>
      <c r="AY590" s="285" t="s">
        <v>182</v>
      </c>
    </row>
    <row r="591" s="2" customFormat="1" ht="37.8" customHeight="1">
      <c r="A591" s="39"/>
      <c r="B591" s="40"/>
      <c r="C591" s="233" t="s">
        <v>507</v>
      </c>
      <c r="D591" s="233" t="s">
        <v>185</v>
      </c>
      <c r="E591" s="234" t="s">
        <v>1057</v>
      </c>
      <c r="F591" s="235" t="s">
        <v>1058</v>
      </c>
      <c r="G591" s="236" t="s">
        <v>188</v>
      </c>
      <c r="H591" s="237">
        <v>167.48400000000001</v>
      </c>
      <c r="I591" s="238"/>
      <c r="J591" s="238"/>
      <c r="K591" s="239">
        <f>ROUND(P591*H591,2)</f>
        <v>0</v>
      </c>
      <c r="L591" s="235" t="s">
        <v>189</v>
      </c>
      <c r="M591" s="45"/>
      <c r="N591" s="240" t="s">
        <v>1</v>
      </c>
      <c r="O591" s="241" t="s">
        <v>38</v>
      </c>
      <c r="P591" s="242">
        <f>I591+J591</f>
        <v>0</v>
      </c>
      <c r="Q591" s="242">
        <f>ROUND(I591*H591,2)</f>
        <v>0</v>
      </c>
      <c r="R591" s="242">
        <f>ROUND(J591*H591,2)</f>
        <v>0</v>
      </c>
      <c r="S591" s="92"/>
      <c r="T591" s="243">
        <f>S591*H591</f>
        <v>0</v>
      </c>
      <c r="U591" s="243">
        <v>0</v>
      </c>
      <c r="V591" s="243">
        <f>U591*H591</f>
        <v>0</v>
      </c>
      <c r="W591" s="243">
        <v>0</v>
      </c>
      <c r="X591" s="244">
        <f>W591*H591</f>
        <v>0</v>
      </c>
      <c r="Y591" s="39"/>
      <c r="Z591" s="39"/>
      <c r="AA591" s="39"/>
      <c r="AB591" s="39"/>
      <c r="AC591" s="39"/>
      <c r="AD591" s="39"/>
      <c r="AE591" s="39"/>
      <c r="AR591" s="245" t="s">
        <v>190</v>
      </c>
      <c r="AT591" s="245" t="s">
        <v>185</v>
      </c>
      <c r="AU591" s="245" t="s">
        <v>84</v>
      </c>
      <c r="AY591" s="18" t="s">
        <v>182</v>
      </c>
      <c r="BE591" s="246">
        <f>IF(O591="základní",K591,0)</f>
        <v>0</v>
      </c>
      <c r="BF591" s="246">
        <f>IF(O591="snížená",K591,0)</f>
        <v>0</v>
      </c>
      <c r="BG591" s="246">
        <f>IF(O591="zákl. přenesená",K591,0)</f>
        <v>0</v>
      </c>
      <c r="BH591" s="246">
        <f>IF(O591="sníž. přenesená",K591,0)</f>
        <v>0</v>
      </c>
      <c r="BI591" s="246">
        <f>IF(O591="nulová",K591,0)</f>
        <v>0</v>
      </c>
      <c r="BJ591" s="18" t="s">
        <v>82</v>
      </c>
      <c r="BK591" s="246">
        <f>ROUND(P591*H591,2)</f>
        <v>0</v>
      </c>
      <c r="BL591" s="18" t="s">
        <v>190</v>
      </c>
      <c r="BM591" s="245" t="s">
        <v>1059</v>
      </c>
    </row>
    <row r="592" s="2" customFormat="1">
      <c r="A592" s="39"/>
      <c r="B592" s="40"/>
      <c r="C592" s="41"/>
      <c r="D592" s="247" t="s">
        <v>192</v>
      </c>
      <c r="E592" s="41"/>
      <c r="F592" s="248" t="s">
        <v>1058</v>
      </c>
      <c r="G592" s="41"/>
      <c r="H592" s="41"/>
      <c r="I592" s="249"/>
      <c r="J592" s="249"/>
      <c r="K592" s="41"/>
      <c r="L592" s="41"/>
      <c r="M592" s="45"/>
      <c r="N592" s="250"/>
      <c r="O592" s="251"/>
      <c r="P592" s="92"/>
      <c r="Q592" s="92"/>
      <c r="R592" s="92"/>
      <c r="S592" s="92"/>
      <c r="T592" s="92"/>
      <c r="U592" s="92"/>
      <c r="V592" s="92"/>
      <c r="W592" s="92"/>
      <c r="X592" s="93"/>
      <c r="Y592" s="39"/>
      <c r="Z592" s="39"/>
      <c r="AA592" s="39"/>
      <c r="AB592" s="39"/>
      <c r="AC592" s="39"/>
      <c r="AD592" s="39"/>
      <c r="AE592" s="39"/>
      <c r="AT592" s="18" t="s">
        <v>192</v>
      </c>
      <c r="AU592" s="18" t="s">
        <v>84</v>
      </c>
    </row>
    <row r="593" s="2" customFormat="1">
      <c r="A593" s="39"/>
      <c r="B593" s="40"/>
      <c r="C593" s="41"/>
      <c r="D593" s="252" t="s">
        <v>194</v>
      </c>
      <c r="E593" s="41"/>
      <c r="F593" s="253" t="s">
        <v>1060</v>
      </c>
      <c r="G593" s="41"/>
      <c r="H593" s="41"/>
      <c r="I593" s="249"/>
      <c r="J593" s="249"/>
      <c r="K593" s="41"/>
      <c r="L593" s="41"/>
      <c r="M593" s="45"/>
      <c r="N593" s="250"/>
      <c r="O593" s="251"/>
      <c r="P593" s="92"/>
      <c r="Q593" s="92"/>
      <c r="R593" s="92"/>
      <c r="S593" s="92"/>
      <c r="T593" s="92"/>
      <c r="U593" s="92"/>
      <c r="V593" s="92"/>
      <c r="W593" s="92"/>
      <c r="X593" s="93"/>
      <c r="Y593" s="39"/>
      <c r="Z593" s="39"/>
      <c r="AA593" s="39"/>
      <c r="AB593" s="39"/>
      <c r="AC593" s="39"/>
      <c r="AD593" s="39"/>
      <c r="AE593" s="39"/>
      <c r="AT593" s="18" t="s">
        <v>194</v>
      </c>
      <c r="AU593" s="18" t="s">
        <v>84</v>
      </c>
    </row>
    <row r="594" s="2" customFormat="1" ht="33" customHeight="1">
      <c r="A594" s="39"/>
      <c r="B594" s="40"/>
      <c r="C594" s="233" t="s">
        <v>515</v>
      </c>
      <c r="D594" s="233" t="s">
        <v>185</v>
      </c>
      <c r="E594" s="234" t="s">
        <v>1061</v>
      </c>
      <c r="F594" s="235" t="s">
        <v>1062</v>
      </c>
      <c r="G594" s="236" t="s">
        <v>188</v>
      </c>
      <c r="H594" s="237">
        <v>167.48400000000001</v>
      </c>
      <c r="I594" s="238"/>
      <c r="J594" s="238"/>
      <c r="K594" s="239">
        <f>ROUND(P594*H594,2)</f>
        <v>0</v>
      </c>
      <c r="L594" s="235" t="s">
        <v>189</v>
      </c>
      <c r="M594" s="45"/>
      <c r="N594" s="240" t="s">
        <v>1</v>
      </c>
      <c r="O594" s="241" t="s">
        <v>38</v>
      </c>
      <c r="P594" s="242">
        <f>I594+J594</f>
        <v>0</v>
      </c>
      <c r="Q594" s="242">
        <f>ROUND(I594*H594,2)</f>
        <v>0</v>
      </c>
      <c r="R594" s="242">
        <f>ROUND(J594*H594,2)</f>
        <v>0</v>
      </c>
      <c r="S594" s="92"/>
      <c r="T594" s="243">
        <f>S594*H594</f>
        <v>0</v>
      </c>
      <c r="U594" s="243">
        <v>0</v>
      </c>
      <c r="V594" s="243">
        <f>U594*H594</f>
        <v>0</v>
      </c>
      <c r="W594" s="243">
        <v>0</v>
      </c>
      <c r="X594" s="244">
        <f>W594*H594</f>
        <v>0</v>
      </c>
      <c r="Y594" s="39"/>
      <c r="Z594" s="39"/>
      <c r="AA594" s="39"/>
      <c r="AB594" s="39"/>
      <c r="AC594" s="39"/>
      <c r="AD594" s="39"/>
      <c r="AE594" s="39"/>
      <c r="AR594" s="245" t="s">
        <v>190</v>
      </c>
      <c r="AT594" s="245" t="s">
        <v>185</v>
      </c>
      <c r="AU594" s="245" t="s">
        <v>84</v>
      </c>
      <c r="AY594" s="18" t="s">
        <v>182</v>
      </c>
      <c r="BE594" s="246">
        <f>IF(O594="základní",K594,0)</f>
        <v>0</v>
      </c>
      <c r="BF594" s="246">
        <f>IF(O594="snížená",K594,0)</f>
        <v>0</v>
      </c>
      <c r="BG594" s="246">
        <f>IF(O594="zákl. přenesená",K594,0)</f>
        <v>0</v>
      </c>
      <c r="BH594" s="246">
        <f>IF(O594="sníž. přenesená",K594,0)</f>
        <v>0</v>
      </c>
      <c r="BI594" s="246">
        <f>IF(O594="nulová",K594,0)</f>
        <v>0</v>
      </c>
      <c r="BJ594" s="18" t="s">
        <v>82</v>
      </c>
      <c r="BK594" s="246">
        <f>ROUND(P594*H594,2)</f>
        <v>0</v>
      </c>
      <c r="BL594" s="18" t="s">
        <v>190</v>
      </c>
      <c r="BM594" s="245" t="s">
        <v>1063</v>
      </c>
    </row>
    <row r="595" s="2" customFormat="1">
      <c r="A595" s="39"/>
      <c r="B595" s="40"/>
      <c r="C595" s="41"/>
      <c r="D595" s="247" t="s">
        <v>192</v>
      </c>
      <c r="E595" s="41"/>
      <c r="F595" s="248" t="s">
        <v>1062</v>
      </c>
      <c r="G595" s="41"/>
      <c r="H595" s="41"/>
      <c r="I595" s="249"/>
      <c r="J595" s="249"/>
      <c r="K595" s="41"/>
      <c r="L595" s="41"/>
      <c r="M595" s="45"/>
      <c r="N595" s="250"/>
      <c r="O595" s="251"/>
      <c r="P595" s="92"/>
      <c r="Q595" s="92"/>
      <c r="R595" s="92"/>
      <c r="S595" s="92"/>
      <c r="T595" s="92"/>
      <c r="U595" s="92"/>
      <c r="V595" s="92"/>
      <c r="W595" s="92"/>
      <c r="X595" s="93"/>
      <c r="Y595" s="39"/>
      <c r="Z595" s="39"/>
      <c r="AA595" s="39"/>
      <c r="AB595" s="39"/>
      <c r="AC595" s="39"/>
      <c r="AD595" s="39"/>
      <c r="AE595" s="39"/>
      <c r="AT595" s="18" t="s">
        <v>192</v>
      </c>
      <c r="AU595" s="18" t="s">
        <v>84</v>
      </c>
    </row>
    <row r="596" s="2" customFormat="1">
      <c r="A596" s="39"/>
      <c r="B596" s="40"/>
      <c r="C596" s="41"/>
      <c r="D596" s="252" t="s">
        <v>194</v>
      </c>
      <c r="E596" s="41"/>
      <c r="F596" s="253" t="s">
        <v>1064</v>
      </c>
      <c r="G596" s="41"/>
      <c r="H596" s="41"/>
      <c r="I596" s="249"/>
      <c r="J596" s="249"/>
      <c r="K596" s="41"/>
      <c r="L596" s="41"/>
      <c r="M596" s="45"/>
      <c r="N596" s="250"/>
      <c r="O596" s="251"/>
      <c r="P596" s="92"/>
      <c r="Q596" s="92"/>
      <c r="R596" s="92"/>
      <c r="S596" s="92"/>
      <c r="T596" s="92"/>
      <c r="U596" s="92"/>
      <c r="V596" s="92"/>
      <c r="W596" s="92"/>
      <c r="X596" s="93"/>
      <c r="Y596" s="39"/>
      <c r="Z596" s="39"/>
      <c r="AA596" s="39"/>
      <c r="AB596" s="39"/>
      <c r="AC596" s="39"/>
      <c r="AD596" s="39"/>
      <c r="AE596" s="39"/>
      <c r="AT596" s="18" t="s">
        <v>194</v>
      </c>
      <c r="AU596" s="18" t="s">
        <v>84</v>
      </c>
    </row>
    <row r="597" s="14" customFormat="1">
      <c r="A597" s="14"/>
      <c r="B597" s="265"/>
      <c r="C597" s="266"/>
      <c r="D597" s="247" t="s">
        <v>196</v>
      </c>
      <c r="E597" s="267" t="s">
        <v>1</v>
      </c>
      <c r="F597" s="268" t="s">
        <v>954</v>
      </c>
      <c r="G597" s="266"/>
      <c r="H597" s="267" t="s">
        <v>1</v>
      </c>
      <c r="I597" s="269"/>
      <c r="J597" s="269"/>
      <c r="K597" s="266"/>
      <c r="L597" s="266"/>
      <c r="M597" s="270"/>
      <c r="N597" s="271"/>
      <c r="O597" s="272"/>
      <c r="P597" s="272"/>
      <c r="Q597" s="272"/>
      <c r="R597" s="272"/>
      <c r="S597" s="272"/>
      <c r="T597" s="272"/>
      <c r="U597" s="272"/>
      <c r="V597" s="272"/>
      <c r="W597" s="272"/>
      <c r="X597" s="273"/>
      <c r="Y597" s="14"/>
      <c r="Z597" s="14"/>
      <c r="AA597" s="14"/>
      <c r="AB597" s="14"/>
      <c r="AC597" s="14"/>
      <c r="AD597" s="14"/>
      <c r="AE597" s="14"/>
      <c r="AT597" s="274" t="s">
        <v>196</v>
      </c>
      <c r="AU597" s="274" t="s">
        <v>84</v>
      </c>
      <c r="AV597" s="14" t="s">
        <v>82</v>
      </c>
      <c r="AW597" s="14" t="s">
        <v>5</v>
      </c>
      <c r="AX597" s="14" t="s">
        <v>75</v>
      </c>
      <c r="AY597" s="274" t="s">
        <v>182</v>
      </c>
    </row>
    <row r="598" s="13" customFormat="1">
      <c r="A598" s="13"/>
      <c r="B598" s="254"/>
      <c r="C598" s="255"/>
      <c r="D598" s="247" t="s">
        <v>196</v>
      </c>
      <c r="E598" s="256" t="s">
        <v>1</v>
      </c>
      <c r="F598" s="257" t="s">
        <v>1065</v>
      </c>
      <c r="G598" s="255"/>
      <c r="H598" s="258">
        <v>4.7999999999999998</v>
      </c>
      <c r="I598" s="259"/>
      <c r="J598" s="259"/>
      <c r="K598" s="255"/>
      <c r="L598" s="255"/>
      <c r="M598" s="260"/>
      <c r="N598" s="261"/>
      <c r="O598" s="262"/>
      <c r="P598" s="262"/>
      <c r="Q598" s="262"/>
      <c r="R598" s="262"/>
      <c r="S598" s="262"/>
      <c r="T598" s="262"/>
      <c r="U598" s="262"/>
      <c r="V598" s="262"/>
      <c r="W598" s="262"/>
      <c r="X598" s="263"/>
      <c r="Y598" s="13"/>
      <c r="Z598" s="13"/>
      <c r="AA598" s="13"/>
      <c r="AB598" s="13"/>
      <c r="AC598" s="13"/>
      <c r="AD598" s="13"/>
      <c r="AE598" s="13"/>
      <c r="AT598" s="264" t="s">
        <v>196</v>
      </c>
      <c r="AU598" s="264" t="s">
        <v>84</v>
      </c>
      <c r="AV598" s="13" t="s">
        <v>84</v>
      </c>
      <c r="AW598" s="13" t="s">
        <v>5</v>
      </c>
      <c r="AX598" s="13" t="s">
        <v>75</v>
      </c>
      <c r="AY598" s="264" t="s">
        <v>182</v>
      </c>
    </row>
    <row r="599" s="13" customFormat="1">
      <c r="A599" s="13"/>
      <c r="B599" s="254"/>
      <c r="C599" s="255"/>
      <c r="D599" s="247" t="s">
        <v>196</v>
      </c>
      <c r="E599" s="256" t="s">
        <v>1</v>
      </c>
      <c r="F599" s="257" t="s">
        <v>1066</v>
      </c>
      <c r="G599" s="255"/>
      <c r="H599" s="258">
        <v>4.0199999999999996</v>
      </c>
      <c r="I599" s="259"/>
      <c r="J599" s="259"/>
      <c r="K599" s="255"/>
      <c r="L599" s="255"/>
      <c r="M599" s="260"/>
      <c r="N599" s="261"/>
      <c r="O599" s="262"/>
      <c r="P599" s="262"/>
      <c r="Q599" s="262"/>
      <c r="R599" s="262"/>
      <c r="S599" s="262"/>
      <c r="T599" s="262"/>
      <c r="U599" s="262"/>
      <c r="V599" s="262"/>
      <c r="W599" s="262"/>
      <c r="X599" s="263"/>
      <c r="Y599" s="13"/>
      <c r="Z599" s="13"/>
      <c r="AA599" s="13"/>
      <c r="AB599" s="13"/>
      <c r="AC599" s="13"/>
      <c r="AD599" s="13"/>
      <c r="AE599" s="13"/>
      <c r="AT599" s="264" t="s">
        <v>196</v>
      </c>
      <c r="AU599" s="264" t="s">
        <v>84</v>
      </c>
      <c r="AV599" s="13" t="s">
        <v>84</v>
      </c>
      <c r="AW599" s="13" t="s">
        <v>5</v>
      </c>
      <c r="AX599" s="13" t="s">
        <v>75</v>
      </c>
      <c r="AY599" s="264" t="s">
        <v>182</v>
      </c>
    </row>
    <row r="600" s="13" customFormat="1">
      <c r="A600" s="13"/>
      <c r="B600" s="254"/>
      <c r="C600" s="255"/>
      <c r="D600" s="247" t="s">
        <v>196</v>
      </c>
      <c r="E600" s="256" t="s">
        <v>1</v>
      </c>
      <c r="F600" s="257" t="s">
        <v>1067</v>
      </c>
      <c r="G600" s="255"/>
      <c r="H600" s="258">
        <v>5.5300000000000002</v>
      </c>
      <c r="I600" s="259"/>
      <c r="J600" s="259"/>
      <c r="K600" s="255"/>
      <c r="L600" s="255"/>
      <c r="M600" s="260"/>
      <c r="N600" s="261"/>
      <c r="O600" s="262"/>
      <c r="P600" s="262"/>
      <c r="Q600" s="262"/>
      <c r="R600" s="262"/>
      <c r="S600" s="262"/>
      <c r="T600" s="262"/>
      <c r="U600" s="262"/>
      <c r="V600" s="262"/>
      <c r="W600" s="262"/>
      <c r="X600" s="263"/>
      <c r="Y600" s="13"/>
      <c r="Z600" s="13"/>
      <c r="AA600" s="13"/>
      <c r="AB600" s="13"/>
      <c r="AC600" s="13"/>
      <c r="AD600" s="13"/>
      <c r="AE600" s="13"/>
      <c r="AT600" s="264" t="s">
        <v>196</v>
      </c>
      <c r="AU600" s="264" t="s">
        <v>84</v>
      </c>
      <c r="AV600" s="13" t="s">
        <v>84</v>
      </c>
      <c r="AW600" s="13" t="s">
        <v>5</v>
      </c>
      <c r="AX600" s="13" t="s">
        <v>75</v>
      </c>
      <c r="AY600" s="264" t="s">
        <v>182</v>
      </c>
    </row>
    <row r="601" s="14" customFormat="1">
      <c r="A601" s="14"/>
      <c r="B601" s="265"/>
      <c r="C601" s="266"/>
      <c r="D601" s="247" t="s">
        <v>196</v>
      </c>
      <c r="E601" s="267" t="s">
        <v>1</v>
      </c>
      <c r="F601" s="268" t="s">
        <v>962</v>
      </c>
      <c r="G601" s="266"/>
      <c r="H601" s="267" t="s">
        <v>1</v>
      </c>
      <c r="I601" s="269"/>
      <c r="J601" s="269"/>
      <c r="K601" s="266"/>
      <c r="L601" s="266"/>
      <c r="M601" s="270"/>
      <c r="N601" s="271"/>
      <c r="O601" s="272"/>
      <c r="P601" s="272"/>
      <c r="Q601" s="272"/>
      <c r="R601" s="272"/>
      <c r="S601" s="272"/>
      <c r="T601" s="272"/>
      <c r="U601" s="272"/>
      <c r="V601" s="272"/>
      <c r="W601" s="272"/>
      <c r="X601" s="273"/>
      <c r="Y601" s="14"/>
      <c r="Z601" s="14"/>
      <c r="AA601" s="14"/>
      <c r="AB601" s="14"/>
      <c r="AC601" s="14"/>
      <c r="AD601" s="14"/>
      <c r="AE601" s="14"/>
      <c r="AT601" s="274" t="s">
        <v>196</v>
      </c>
      <c r="AU601" s="274" t="s">
        <v>84</v>
      </c>
      <c r="AV601" s="14" t="s">
        <v>82</v>
      </c>
      <c r="AW601" s="14" t="s">
        <v>5</v>
      </c>
      <c r="AX601" s="14" t="s">
        <v>75</v>
      </c>
      <c r="AY601" s="274" t="s">
        <v>182</v>
      </c>
    </row>
    <row r="602" s="13" customFormat="1">
      <c r="A602" s="13"/>
      <c r="B602" s="254"/>
      <c r="C602" s="255"/>
      <c r="D602" s="247" t="s">
        <v>196</v>
      </c>
      <c r="E602" s="256" t="s">
        <v>1</v>
      </c>
      <c r="F602" s="257" t="s">
        <v>1068</v>
      </c>
      <c r="G602" s="255"/>
      <c r="H602" s="258">
        <v>3.7320000000000002</v>
      </c>
      <c r="I602" s="259"/>
      <c r="J602" s="259"/>
      <c r="K602" s="255"/>
      <c r="L602" s="255"/>
      <c r="M602" s="260"/>
      <c r="N602" s="261"/>
      <c r="O602" s="262"/>
      <c r="P602" s="262"/>
      <c r="Q602" s="262"/>
      <c r="R602" s="262"/>
      <c r="S602" s="262"/>
      <c r="T602" s="262"/>
      <c r="U602" s="262"/>
      <c r="V602" s="262"/>
      <c r="W602" s="262"/>
      <c r="X602" s="263"/>
      <c r="Y602" s="13"/>
      <c r="Z602" s="13"/>
      <c r="AA602" s="13"/>
      <c r="AB602" s="13"/>
      <c r="AC602" s="13"/>
      <c r="AD602" s="13"/>
      <c r="AE602" s="13"/>
      <c r="AT602" s="264" t="s">
        <v>196</v>
      </c>
      <c r="AU602" s="264" t="s">
        <v>84</v>
      </c>
      <c r="AV602" s="13" t="s">
        <v>84</v>
      </c>
      <c r="AW602" s="13" t="s">
        <v>5</v>
      </c>
      <c r="AX602" s="13" t="s">
        <v>75</v>
      </c>
      <c r="AY602" s="264" t="s">
        <v>182</v>
      </c>
    </row>
    <row r="603" s="13" customFormat="1">
      <c r="A603" s="13"/>
      <c r="B603" s="254"/>
      <c r="C603" s="255"/>
      <c r="D603" s="247" t="s">
        <v>196</v>
      </c>
      <c r="E603" s="256" t="s">
        <v>1</v>
      </c>
      <c r="F603" s="257" t="s">
        <v>1069</v>
      </c>
      <c r="G603" s="255"/>
      <c r="H603" s="258">
        <v>25.489999999999998</v>
      </c>
      <c r="I603" s="259"/>
      <c r="J603" s="259"/>
      <c r="K603" s="255"/>
      <c r="L603" s="255"/>
      <c r="M603" s="260"/>
      <c r="N603" s="261"/>
      <c r="O603" s="262"/>
      <c r="P603" s="262"/>
      <c r="Q603" s="262"/>
      <c r="R603" s="262"/>
      <c r="S603" s="262"/>
      <c r="T603" s="262"/>
      <c r="U603" s="262"/>
      <c r="V603" s="262"/>
      <c r="W603" s="262"/>
      <c r="X603" s="263"/>
      <c r="Y603" s="13"/>
      <c r="Z603" s="13"/>
      <c r="AA603" s="13"/>
      <c r="AB603" s="13"/>
      <c r="AC603" s="13"/>
      <c r="AD603" s="13"/>
      <c r="AE603" s="13"/>
      <c r="AT603" s="264" t="s">
        <v>196</v>
      </c>
      <c r="AU603" s="264" t="s">
        <v>84</v>
      </c>
      <c r="AV603" s="13" t="s">
        <v>84</v>
      </c>
      <c r="AW603" s="13" t="s">
        <v>5</v>
      </c>
      <c r="AX603" s="13" t="s">
        <v>75</v>
      </c>
      <c r="AY603" s="264" t="s">
        <v>182</v>
      </c>
    </row>
    <row r="604" s="13" customFormat="1">
      <c r="A604" s="13"/>
      <c r="B604" s="254"/>
      <c r="C604" s="255"/>
      <c r="D604" s="247" t="s">
        <v>196</v>
      </c>
      <c r="E604" s="256" t="s">
        <v>1</v>
      </c>
      <c r="F604" s="257" t="s">
        <v>1070</v>
      </c>
      <c r="G604" s="255"/>
      <c r="H604" s="258">
        <v>20.721</v>
      </c>
      <c r="I604" s="259"/>
      <c r="J604" s="259"/>
      <c r="K604" s="255"/>
      <c r="L604" s="255"/>
      <c r="M604" s="260"/>
      <c r="N604" s="261"/>
      <c r="O604" s="262"/>
      <c r="P604" s="262"/>
      <c r="Q604" s="262"/>
      <c r="R604" s="262"/>
      <c r="S604" s="262"/>
      <c r="T604" s="262"/>
      <c r="U604" s="262"/>
      <c r="V604" s="262"/>
      <c r="W604" s="262"/>
      <c r="X604" s="263"/>
      <c r="Y604" s="13"/>
      <c r="Z604" s="13"/>
      <c r="AA604" s="13"/>
      <c r="AB604" s="13"/>
      <c r="AC604" s="13"/>
      <c r="AD604" s="13"/>
      <c r="AE604" s="13"/>
      <c r="AT604" s="264" t="s">
        <v>196</v>
      </c>
      <c r="AU604" s="264" t="s">
        <v>84</v>
      </c>
      <c r="AV604" s="13" t="s">
        <v>84</v>
      </c>
      <c r="AW604" s="13" t="s">
        <v>5</v>
      </c>
      <c r="AX604" s="13" t="s">
        <v>75</v>
      </c>
      <c r="AY604" s="264" t="s">
        <v>182</v>
      </c>
    </row>
    <row r="605" s="13" customFormat="1">
      <c r="A605" s="13"/>
      <c r="B605" s="254"/>
      <c r="C605" s="255"/>
      <c r="D605" s="247" t="s">
        <v>196</v>
      </c>
      <c r="E605" s="256" t="s">
        <v>1</v>
      </c>
      <c r="F605" s="257" t="s">
        <v>1071</v>
      </c>
      <c r="G605" s="255"/>
      <c r="H605" s="258">
        <v>7.3550000000000004</v>
      </c>
      <c r="I605" s="259"/>
      <c r="J605" s="259"/>
      <c r="K605" s="255"/>
      <c r="L605" s="255"/>
      <c r="M605" s="260"/>
      <c r="N605" s="261"/>
      <c r="O605" s="262"/>
      <c r="P605" s="262"/>
      <c r="Q605" s="262"/>
      <c r="R605" s="262"/>
      <c r="S605" s="262"/>
      <c r="T605" s="262"/>
      <c r="U605" s="262"/>
      <c r="V605" s="262"/>
      <c r="W605" s="262"/>
      <c r="X605" s="263"/>
      <c r="Y605" s="13"/>
      <c r="Z605" s="13"/>
      <c r="AA605" s="13"/>
      <c r="AB605" s="13"/>
      <c r="AC605" s="13"/>
      <c r="AD605" s="13"/>
      <c r="AE605" s="13"/>
      <c r="AT605" s="264" t="s">
        <v>196</v>
      </c>
      <c r="AU605" s="264" t="s">
        <v>84</v>
      </c>
      <c r="AV605" s="13" t="s">
        <v>84</v>
      </c>
      <c r="AW605" s="13" t="s">
        <v>5</v>
      </c>
      <c r="AX605" s="13" t="s">
        <v>75</v>
      </c>
      <c r="AY605" s="264" t="s">
        <v>182</v>
      </c>
    </row>
    <row r="606" s="14" customFormat="1">
      <c r="A606" s="14"/>
      <c r="B606" s="265"/>
      <c r="C606" s="266"/>
      <c r="D606" s="247" t="s">
        <v>196</v>
      </c>
      <c r="E606" s="267" t="s">
        <v>1</v>
      </c>
      <c r="F606" s="268" t="s">
        <v>971</v>
      </c>
      <c r="G606" s="266"/>
      <c r="H606" s="267" t="s">
        <v>1</v>
      </c>
      <c r="I606" s="269"/>
      <c r="J606" s="269"/>
      <c r="K606" s="266"/>
      <c r="L606" s="266"/>
      <c r="M606" s="270"/>
      <c r="N606" s="271"/>
      <c r="O606" s="272"/>
      <c r="P606" s="272"/>
      <c r="Q606" s="272"/>
      <c r="R606" s="272"/>
      <c r="S606" s="272"/>
      <c r="T606" s="272"/>
      <c r="U606" s="272"/>
      <c r="V606" s="272"/>
      <c r="W606" s="272"/>
      <c r="X606" s="273"/>
      <c r="Y606" s="14"/>
      <c r="Z606" s="14"/>
      <c r="AA606" s="14"/>
      <c r="AB606" s="14"/>
      <c r="AC606" s="14"/>
      <c r="AD606" s="14"/>
      <c r="AE606" s="14"/>
      <c r="AT606" s="274" t="s">
        <v>196</v>
      </c>
      <c r="AU606" s="274" t="s">
        <v>84</v>
      </c>
      <c r="AV606" s="14" t="s">
        <v>82</v>
      </c>
      <c r="AW606" s="14" t="s">
        <v>5</v>
      </c>
      <c r="AX606" s="14" t="s">
        <v>75</v>
      </c>
      <c r="AY606" s="274" t="s">
        <v>182</v>
      </c>
    </row>
    <row r="607" s="13" customFormat="1">
      <c r="A607" s="13"/>
      <c r="B607" s="254"/>
      <c r="C607" s="255"/>
      <c r="D607" s="247" t="s">
        <v>196</v>
      </c>
      <c r="E607" s="256" t="s">
        <v>1</v>
      </c>
      <c r="F607" s="257" t="s">
        <v>1072</v>
      </c>
      <c r="G607" s="255"/>
      <c r="H607" s="258">
        <v>1.1499999999999999</v>
      </c>
      <c r="I607" s="259"/>
      <c r="J607" s="259"/>
      <c r="K607" s="255"/>
      <c r="L607" s="255"/>
      <c r="M607" s="260"/>
      <c r="N607" s="261"/>
      <c r="O607" s="262"/>
      <c r="P607" s="262"/>
      <c r="Q607" s="262"/>
      <c r="R607" s="262"/>
      <c r="S607" s="262"/>
      <c r="T607" s="262"/>
      <c r="U607" s="262"/>
      <c r="V607" s="262"/>
      <c r="W607" s="262"/>
      <c r="X607" s="263"/>
      <c r="Y607" s="13"/>
      <c r="Z607" s="13"/>
      <c r="AA607" s="13"/>
      <c r="AB607" s="13"/>
      <c r="AC607" s="13"/>
      <c r="AD607" s="13"/>
      <c r="AE607" s="13"/>
      <c r="AT607" s="264" t="s">
        <v>196</v>
      </c>
      <c r="AU607" s="264" t="s">
        <v>84</v>
      </c>
      <c r="AV607" s="13" t="s">
        <v>84</v>
      </c>
      <c r="AW607" s="13" t="s">
        <v>5</v>
      </c>
      <c r="AX607" s="13" t="s">
        <v>75</v>
      </c>
      <c r="AY607" s="264" t="s">
        <v>182</v>
      </c>
    </row>
    <row r="608" s="13" customFormat="1">
      <c r="A608" s="13"/>
      <c r="B608" s="254"/>
      <c r="C608" s="255"/>
      <c r="D608" s="247" t="s">
        <v>196</v>
      </c>
      <c r="E608" s="256" t="s">
        <v>1</v>
      </c>
      <c r="F608" s="257" t="s">
        <v>1073</v>
      </c>
      <c r="G608" s="255"/>
      <c r="H608" s="258">
        <v>12.92</v>
      </c>
      <c r="I608" s="259"/>
      <c r="J608" s="259"/>
      <c r="K608" s="255"/>
      <c r="L608" s="255"/>
      <c r="M608" s="260"/>
      <c r="N608" s="261"/>
      <c r="O608" s="262"/>
      <c r="P608" s="262"/>
      <c r="Q608" s="262"/>
      <c r="R608" s="262"/>
      <c r="S608" s="262"/>
      <c r="T608" s="262"/>
      <c r="U608" s="262"/>
      <c r="V608" s="262"/>
      <c r="W608" s="262"/>
      <c r="X608" s="263"/>
      <c r="Y608" s="13"/>
      <c r="Z608" s="13"/>
      <c r="AA608" s="13"/>
      <c r="AB608" s="13"/>
      <c r="AC608" s="13"/>
      <c r="AD608" s="13"/>
      <c r="AE608" s="13"/>
      <c r="AT608" s="264" t="s">
        <v>196</v>
      </c>
      <c r="AU608" s="264" t="s">
        <v>84</v>
      </c>
      <c r="AV608" s="13" t="s">
        <v>84</v>
      </c>
      <c r="AW608" s="13" t="s">
        <v>5</v>
      </c>
      <c r="AX608" s="13" t="s">
        <v>75</v>
      </c>
      <c r="AY608" s="264" t="s">
        <v>182</v>
      </c>
    </row>
    <row r="609" s="13" customFormat="1">
      <c r="A609" s="13"/>
      <c r="B609" s="254"/>
      <c r="C609" s="255"/>
      <c r="D609" s="247" t="s">
        <v>196</v>
      </c>
      <c r="E609" s="256" t="s">
        <v>1</v>
      </c>
      <c r="F609" s="257" t="s">
        <v>1074</v>
      </c>
      <c r="G609" s="255"/>
      <c r="H609" s="258">
        <v>3.0169999999999999</v>
      </c>
      <c r="I609" s="259"/>
      <c r="J609" s="259"/>
      <c r="K609" s="255"/>
      <c r="L609" s="255"/>
      <c r="M609" s="260"/>
      <c r="N609" s="261"/>
      <c r="O609" s="262"/>
      <c r="P609" s="262"/>
      <c r="Q609" s="262"/>
      <c r="R609" s="262"/>
      <c r="S609" s="262"/>
      <c r="T609" s="262"/>
      <c r="U609" s="262"/>
      <c r="V609" s="262"/>
      <c r="W609" s="262"/>
      <c r="X609" s="263"/>
      <c r="Y609" s="13"/>
      <c r="Z609" s="13"/>
      <c r="AA609" s="13"/>
      <c r="AB609" s="13"/>
      <c r="AC609" s="13"/>
      <c r="AD609" s="13"/>
      <c r="AE609" s="13"/>
      <c r="AT609" s="264" t="s">
        <v>196</v>
      </c>
      <c r="AU609" s="264" t="s">
        <v>84</v>
      </c>
      <c r="AV609" s="13" t="s">
        <v>84</v>
      </c>
      <c r="AW609" s="13" t="s">
        <v>5</v>
      </c>
      <c r="AX609" s="13" t="s">
        <v>75</v>
      </c>
      <c r="AY609" s="264" t="s">
        <v>182</v>
      </c>
    </row>
    <row r="610" s="13" customFormat="1">
      <c r="A610" s="13"/>
      <c r="B610" s="254"/>
      <c r="C610" s="255"/>
      <c r="D610" s="247" t="s">
        <v>196</v>
      </c>
      <c r="E610" s="256" t="s">
        <v>1</v>
      </c>
      <c r="F610" s="257" t="s">
        <v>1075</v>
      </c>
      <c r="G610" s="255"/>
      <c r="H610" s="258">
        <v>4.9500000000000002</v>
      </c>
      <c r="I610" s="259"/>
      <c r="J610" s="259"/>
      <c r="K610" s="255"/>
      <c r="L610" s="255"/>
      <c r="M610" s="260"/>
      <c r="N610" s="261"/>
      <c r="O610" s="262"/>
      <c r="P610" s="262"/>
      <c r="Q610" s="262"/>
      <c r="R610" s="262"/>
      <c r="S610" s="262"/>
      <c r="T610" s="262"/>
      <c r="U610" s="262"/>
      <c r="V610" s="262"/>
      <c r="W610" s="262"/>
      <c r="X610" s="263"/>
      <c r="Y610" s="13"/>
      <c r="Z610" s="13"/>
      <c r="AA610" s="13"/>
      <c r="AB610" s="13"/>
      <c r="AC610" s="13"/>
      <c r="AD610" s="13"/>
      <c r="AE610" s="13"/>
      <c r="AT610" s="264" t="s">
        <v>196</v>
      </c>
      <c r="AU610" s="264" t="s">
        <v>84</v>
      </c>
      <c r="AV610" s="13" t="s">
        <v>84</v>
      </c>
      <c r="AW610" s="13" t="s">
        <v>5</v>
      </c>
      <c r="AX610" s="13" t="s">
        <v>75</v>
      </c>
      <c r="AY610" s="264" t="s">
        <v>182</v>
      </c>
    </row>
    <row r="611" s="13" customFormat="1">
      <c r="A611" s="13"/>
      <c r="B611" s="254"/>
      <c r="C611" s="255"/>
      <c r="D611" s="247" t="s">
        <v>196</v>
      </c>
      <c r="E611" s="256" t="s">
        <v>1</v>
      </c>
      <c r="F611" s="257" t="s">
        <v>1076</v>
      </c>
      <c r="G611" s="255"/>
      <c r="H611" s="258">
        <v>2.2200000000000002</v>
      </c>
      <c r="I611" s="259"/>
      <c r="J611" s="259"/>
      <c r="K611" s="255"/>
      <c r="L611" s="255"/>
      <c r="M611" s="260"/>
      <c r="N611" s="261"/>
      <c r="O611" s="262"/>
      <c r="P611" s="262"/>
      <c r="Q611" s="262"/>
      <c r="R611" s="262"/>
      <c r="S611" s="262"/>
      <c r="T611" s="262"/>
      <c r="U611" s="262"/>
      <c r="V611" s="262"/>
      <c r="W611" s="262"/>
      <c r="X611" s="263"/>
      <c r="Y611" s="13"/>
      <c r="Z611" s="13"/>
      <c r="AA611" s="13"/>
      <c r="AB611" s="13"/>
      <c r="AC611" s="13"/>
      <c r="AD611" s="13"/>
      <c r="AE611" s="13"/>
      <c r="AT611" s="264" t="s">
        <v>196</v>
      </c>
      <c r="AU611" s="264" t="s">
        <v>84</v>
      </c>
      <c r="AV611" s="13" t="s">
        <v>84</v>
      </c>
      <c r="AW611" s="13" t="s">
        <v>5</v>
      </c>
      <c r="AX611" s="13" t="s">
        <v>75</v>
      </c>
      <c r="AY611" s="264" t="s">
        <v>182</v>
      </c>
    </row>
    <row r="612" s="13" customFormat="1">
      <c r="A612" s="13"/>
      <c r="B612" s="254"/>
      <c r="C612" s="255"/>
      <c r="D612" s="247" t="s">
        <v>196</v>
      </c>
      <c r="E612" s="256" t="s">
        <v>1</v>
      </c>
      <c r="F612" s="257" t="s">
        <v>1077</v>
      </c>
      <c r="G612" s="255"/>
      <c r="H612" s="258">
        <v>6.0659999999999998</v>
      </c>
      <c r="I612" s="259"/>
      <c r="J612" s="259"/>
      <c r="K612" s="255"/>
      <c r="L612" s="255"/>
      <c r="M612" s="260"/>
      <c r="N612" s="261"/>
      <c r="O612" s="262"/>
      <c r="P612" s="262"/>
      <c r="Q612" s="262"/>
      <c r="R612" s="262"/>
      <c r="S612" s="262"/>
      <c r="T612" s="262"/>
      <c r="U612" s="262"/>
      <c r="V612" s="262"/>
      <c r="W612" s="262"/>
      <c r="X612" s="263"/>
      <c r="Y612" s="13"/>
      <c r="Z612" s="13"/>
      <c r="AA612" s="13"/>
      <c r="AB612" s="13"/>
      <c r="AC612" s="13"/>
      <c r="AD612" s="13"/>
      <c r="AE612" s="13"/>
      <c r="AT612" s="264" t="s">
        <v>196</v>
      </c>
      <c r="AU612" s="264" t="s">
        <v>84</v>
      </c>
      <c r="AV612" s="13" t="s">
        <v>84</v>
      </c>
      <c r="AW612" s="13" t="s">
        <v>5</v>
      </c>
      <c r="AX612" s="13" t="s">
        <v>75</v>
      </c>
      <c r="AY612" s="264" t="s">
        <v>182</v>
      </c>
    </row>
    <row r="613" s="13" customFormat="1">
      <c r="A613" s="13"/>
      <c r="B613" s="254"/>
      <c r="C613" s="255"/>
      <c r="D613" s="247" t="s">
        <v>196</v>
      </c>
      <c r="E613" s="256" t="s">
        <v>1</v>
      </c>
      <c r="F613" s="257" t="s">
        <v>1078</v>
      </c>
      <c r="G613" s="255"/>
      <c r="H613" s="258">
        <v>3.0449999999999999</v>
      </c>
      <c r="I613" s="259"/>
      <c r="J613" s="259"/>
      <c r="K613" s="255"/>
      <c r="L613" s="255"/>
      <c r="M613" s="260"/>
      <c r="N613" s="261"/>
      <c r="O613" s="262"/>
      <c r="P613" s="262"/>
      <c r="Q613" s="262"/>
      <c r="R613" s="262"/>
      <c r="S613" s="262"/>
      <c r="T613" s="262"/>
      <c r="U613" s="262"/>
      <c r="V613" s="262"/>
      <c r="W613" s="262"/>
      <c r="X613" s="263"/>
      <c r="Y613" s="13"/>
      <c r="Z613" s="13"/>
      <c r="AA613" s="13"/>
      <c r="AB613" s="13"/>
      <c r="AC613" s="13"/>
      <c r="AD613" s="13"/>
      <c r="AE613" s="13"/>
      <c r="AT613" s="264" t="s">
        <v>196</v>
      </c>
      <c r="AU613" s="264" t="s">
        <v>84</v>
      </c>
      <c r="AV613" s="13" t="s">
        <v>84</v>
      </c>
      <c r="AW613" s="13" t="s">
        <v>5</v>
      </c>
      <c r="AX613" s="13" t="s">
        <v>75</v>
      </c>
      <c r="AY613" s="264" t="s">
        <v>182</v>
      </c>
    </row>
    <row r="614" s="13" customFormat="1">
      <c r="A614" s="13"/>
      <c r="B614" s="254"/>
      <c r="C614" s="255"/>
      <c r="D614" s="247" t="s">
        <v>196</v>
      </c>
      <c r="E614" s="256" t="s">
        <v>1</v>
      </c>
      <c r="F614" s="257" t="s">
        <v>1079</v>
      </c>
      <c r="G614" s="255"/>
      <c r="H614" s="258">
        <v>7.2800000000000002</v>
      </c>
      <c r="I614" s="259"/>
      <c r="J614" s="259"/>
      <c r="K614" s="255"/>
      <c r="L614" s="255"/>
      <c r="M614" s="260"/>
      <c r="N614" s="261"/>
      <c r="O614" s="262"/>
      <c r="P614" s="262"/>
      <c r="Q614" s="262"/>
      <c r="R614" s="262"/>
      <c r="S614" s="262"/>
      <c r="T614" s="262"/>
      <c r="U614" s="262"/>
      <c r="V614" s="262"/>
      <c r="W614" s="262"/>
      <c r="X614" s="263"/>
      <c r="Y614" s="13"/>
      <c r="Z614" s="13"/>
      <c r="AA614" s="13"/>
      <c r="AB614" s="13"/>
      <c r="AC614" s="13"/>
      <c r="AD614" s="13"/>
      <c r="AE614" s="13"/>
      <c r="AT614" s="264" t="s">
        <v>196</v>
      </c>
      <c r="AU614" s="264" t="s">
        <v>84</v>
      </c>
      <c r="AV614" s="13" t="s">
        <v>84</v>
      </c>
      <c r="AW614" s="13" t="s">
        <v>5</v>
      </c>
      <c r="AX614" s="13" t="s">
        <v>75</v>
      </c>
      <c r="AY614" s="264" t="s">
        <v>182</v>
      </c>
    </row>
    <row r="615" s="14" customFormat="1">
      <c r="A615" s="14"/>
      <c r="B615" s="265"/>
      <c r="C615" s="266"/>
      <c r="D615" s="247" t="s">
        <v>196</v>
      </c>
      <c r="E615" s="267" t="s">
        <v>1</v>
      </c>
      <c r="F615" s="268" t="s">
        <v>927</v>
      </c>
      <c r="G615" s="266"/>
      <c r="H615" s="267" t="s">
        <v>1</v>
      </c>
      <c r="I615" s="269"/>
      <c r="J615" s="269"/>
      <c r="K615" s="266"/>
      <c r="L615" s="266"/>
      <c r="M615" s="270"/>
      <c r="N615" s="271"/>
      <c r="O615" s="272"/>
      <c r="P615" s="272"/>
      <c r="Q615" s="272"/>
      <c r="R615" s="272"/>
      <c r="S615" s="272"/>
      <c r="T615" s="272"/>
      <c r="U615" s="272"/>
      <c r="V615" s="272"/>
      <c r="W615" s="272"/>
      <c r="X615" s="273"/>
      <c r="Y615" s="14"/>
      <c r="Z615" s="14"/>
      <c r="AA615" s="14"/>
      <c r="AB615" s="14"/>
      <c r="AC615" s="14"/>
      <c r="AD615" s="14"/>
      <c r="AE615" s="14"/>
      <c r="AT615" s="274" t="s">
        <v>196</v>
      </c>
      <c r="AU615" s="274" t="s">
        <v>84</v>
      </c>
      <c r="AV615" s="14" t="s">
        <v>82</v>
      </c>
      <c r="AW615" s="14" t="s">
        <v>5</v>
      </c>
      <c r="AX615" s="14" t="s">
        <v>75</v>
      </c>
      <c r="AY615" s="274" t="s">
        <v>182</v>
      </c>
    </row>
    <row r="616" s="13" customFormat="1">
      <c r="A616" s="13"/>
      <c r="B616" s="254"/>
      <c r="C616" s="255"/>
      <c r="D616" s="247" t="s">
        <v>196</v>
      </c>
      <c r="E616" s="256" t="s">
        <v>1</v>
      </c>
      <c r="F616" s="257" t="s">
        <v>1080</v>
      </c>
      <c r="G616" s="255"/>
      <c r="H616" s="258">
        <v>1.3759999999999999</v>
      </c>
      <c r="I616" s="259"/>
      <c r="J616" s="259"/>
      <c r="K616" s="255"/>
      <c r="L616" s="255"/>
      <c r="M616" s="260"/>
      <c r="N616" s="261"/>
      <c r="O616" s="262"/>
      <c r="P616" s="262"/>
      <c r="Q616" s="262"/>
      <c r="R616" s="262"/>
      <c r="S616" s="262"/>
      <c r="T616" s="262"/>
      <c r="U616" s="262"/>
      <c r="V616" s="262"/>
      <c r="W616" s="262"/>
      <c r="X616" s="263"/>
      <c r="Y616" s="13"/>
      <c r="Z616" s="13"/>
      <c r="AA616" s="13"/>
      <c r="AB616" s="13"/>
      <c r="AC616" s="13"/>
      <c r="AD616" s="13"/>
      <c r="AE616" s="13"/>
      <c r="AT616" s="264" t="s">
        <v>196</v>
      </c>
      <c r="AU616" s="264" t="s">
        <v>84</v>
      </c>
      <c r="AV616" s="13" t="s">
        <v>84</v>
      </c>
      <c r="AW616" s="13" t="s">
        <v>5</v>
      </c>
      <c r="AX616" s="13" t="s">
        <v>75</v>
      </c>
      <c r="AY616" s="264" t="s">
        <v>182</v>
      </c>
    </row>
    <row r="617" s="14" customFormat="1">
      <c r="A617" s="14"/>
      <c r="B617" s="265"/>
      <c r="C617" s="266"/>
      <c r="D617" s="247" t="s">
        <v>196</v>
      </c>
      <c r="E617" s="267" t="s">
        <v>1</v>
      </c>
      <c r="F617" s="268" t="s">
        <v>1001</v>
      </c>
      <c r="G617" s="266"/>
      <c r="H617" s="267" t="s">
        <v>1</v>
      </c>
      <c r="I617" s="269"/>
      <c r="J617" s="269"/>
      <c r="K617" s="266"/>
      <c r="L617" s="266"/>
      <c r="M617" s="270"/>
      <c r="N617" s="271"/>
      <c r="O617" s="272"/>
      <c r="P617" s="272"/>
      <c r="Q617" s="272"/>
      <c r="R617" s="272"/>
      <c r="S617" s="272"/>
      <c r="T617" s="272"/>
      <c r="U617" s="272"/>
      <c r="V617" s="272"/>
      <c r="W617" s="272"/>
      <c r="X617" s="273"/>
      <c r="Y617" s="14"/>
      <c r="Z617" s="14"/>
      <c r="AA617" s="14"/>
      <c r="AB617" s="14"/>
      <c r="AC617" s="14"/>
      <c r="AD617" s="14"/>
      <c r="AE617" s="14"/>
      <c r="AT617" s="274" t="s">
        <v>196</v>
      </c>
      <c r="AU617" s="274" t="s">
        <v>84</v>
      </c>
      <c r="AV617" s="14" t="s">
        <v>82</v>
      </c>
      <c r="AW617" s="14" t="s">
        <v>5</v>
      </c>
      <c r="AX617" s="14" t="s">
        <v>75</v>
      </c>
      <c r="AY617" s="274" t="s">
        <v>182</v>
      </c>
    </row>
    <row r="618" s="13" customFormat="1">
      <c r="A618" s="13"/>
      <c r="B618" s="254"/>
      <c r="C618" s="255"/>
      <c r="D618" s="247" t="s">
        <v>196</v>
      </c>
      <c r="E618" s="256" t="s">
        <v>1</v>
      </c>
      <c r="F618" s="257" t="s">
        <v>1081</v>
      </c>
      <c r="G618" s="255"/>
      <c r="H618" s="258">
        <v>2.6000000000000001</v>
      </c>
      <c r="I618" s="259"/>
      <c r="J618" s="259"/>
      <c r="K618" s="255"/>
      <c r="L618" s="255"/>
      <c r="M618" s="260"/>
      <c r="N618" s="261"/>
      <c r="O618" s="262"/>
      <c r="P618" s="262"/>
      <c r="Q618" s="262"/>
      <c r="R618" s="262"/>
      <c r="S618" s="262"/>
      <c r="T618" s="262"/>
      <c r="U618" s="262"/>
      <c r="V618" s="262"/>
      <c r="W618" s="262"/>
      <c r="X618" s="263"/>
      <c r="Y618" s="13"/>
      <c r="Z618" s="13"/>
      <c r="AA618" s="13"/>
      <c r="AB618" s="13"/>
      <c r="AC618" s="13"/>
      <c r="AD618" s="13"/>
      <c r="AE618" s="13"/>
      <c r="AT618" s="264" t="s">
        <v>196</v>
      </c>
      <c r="AU618" s="264" t="s">
        <v>84</v>
      </c>
      <c r="AV618" s="13" t="s">
        <v>84</v>
      </c>
      <c r="AW618" s="13" t="s">
        <v>5</v>
      </c>
      <c r="AX618" s="13" t="s">
        <v>75</v>
      </c>
      <c r="AY618" s="264" t="s">
        <v>182</v>
      </c>
    </row>
    <row r="619" s="13" customFormat="1">
      <c r="A619" s="13"/>
      <c r="B619" s="254"/>
      <c r="C619" s="255"/>
      <c r="D619" s="247" t="s">
        <v>196</v>
      </c>
      <c r="E619" s="256" t="s">
        <v>1</v>
      </c>
      <c r="F619" s="257" t="s">
        <v>1082</v>
      </c>
      <c r="G619" s="255"/>
      <c r="H619" s="258">
        <v>1.6000000000000001</v>
      </c>
      <c r="I619" s="259"/>
      <c r="J619" s="259"/>
      <c r="K619" s="255"/>
      <c r="L619" s="255"/>
      <c r="M619" s="260"/>
      <c r="N619" s="261"/>
      <c r="O619" s="262"/>
      <c r="P619" s="262"/>
      <c r="Q619" s="262"/>
      <c r="R619" s="262"/>
      <c r="S619" s="262"/>
      <c r="T619" s="262"/>
      <c r="U619" s="262"/>
      <c r="V619" s="262"/>
      <c r="W619" s="262"/>
      <c r="X619" s="263"/>
      <c r="Y619" s="13"/>
      <c r="Z619" s="13"/>
      <c r="AA619" s="13"/>
      <c r="AB619" s="13"/>
      <c r="AC619" s="13"/>
      <c r="AD619" s="13"/>
      <c r="AE619" s="13"/>
      <c r="AT619" s="264" t="s">
        <v>196</v>
      </c>
      <c r="AU619" s="264" t="s">
        <v>84</v>
      </c>
      <c r="AV619" s="13" t="s">
        <v>84</v>
      </c>
      <c r="AW619" s="13" t="s">
        <v>5</v>
      </c>
      <c r="AX619" s="13" t="s">
        <v>75</v>
      </c>
      <c r="AY619" s="264" t="s">
        <v>182</v>
      </c>
    </row>
    <row r="620" s="13" customFormat="1">
      <c r="A620" s="13"/>
      <c r="B620" s="254"/>
      <c r="C620" s="255"/>
      <c r="D620" s="247" t="s">
        <v>196</v>
      </c>
      <c r="E620" s="256" t="s">
        <v>1</v>
      </c>
      <c r="F620" s="257" t="s">
        <v>1083</v>
      </c>
      <c r="G620" s="255"/>
      <c r="H620" s="258">
        <v>1.5049999999999999</v>
      </c>
      <c r="I620" s="259"/>
      <c r="J620" s="259"/>
      <c r="K620" s="255"/>
      <c r="L620" s="255"/>
      <c r="M620" s="260"/>
      <c r="N620" s="261"/>
      <c r="O620" s="262"/>
      <c r="P620" s="262"/>
      <c r="Q620" s="262"/>
      <c r="R620" s="262"/>
      <c r="S620" s="262"/>
      <c r="T620" s="262"/>
      <c r="U620" s="262"/>
      <c r="V620" s="262"/>
      <c r="W620" s="262"/>
      <c r="X620" s="263"/>
      <c r="Y620" s="13"/>
      <c r="Z620" s="13"/>
      <c r="AA620" s="13"/>
      <c r="AB620" s="13"/>
      <c r="AC620" s="13"/>
      <c r="AD620" s="13"/>
      <c r="AE620" s="13"/>
      <c r="AT620" s="264" t="s">
        <v>196</v>
      </c>
      <c r="AU620" s="264" t="s">
        <v>84</v>
      </c>
      <c r="AV620" s="13" t="s">
        <v>84</v>
      </c>
      <c r="AW620" s="13" t="s">
        <v>5</v>
      </c>
      <c r="AX620" s="13" t="s">
        <v>75</v>
      </c>
      <c r="AY620" s="264" t="s">
        <v>182</v>
      </c>
    </row>
    <row r="621" s="13" customFormat="1">
      <c r="A621" s="13"/>
      <c r="B621" s="254"/>
      <c r="C621" s="255"/>
      <c r="D621" s="247" t="s">
        <v>196</v>
      </c>
      <c r="E621" s="256" t="s">
        <v>1</v>
      </c>
      <c r="F621" s="257" t="s">
        <v>1084</v>
      </c>
      <c r="G621" s="255"/>
      <c r="H621" s="258">
        <v>5.1390000000000002</v>
      </c>
      <c r="I621" s="259"/>
      <c r="J621" s="259"/>
      <c r="K621" s="255"/>
      <c r="L621" s="255"/>
      <c r="M621" s="260"/>
      <c r="N621" s="261"/>
      <c r="O621" s="262"/>
      <c r="P621" s="262"/>
      <c r="Q621" s="262"/>
      <c r="R621" s="262"/>
      <c r="S621" s="262"/>
      <c r="T621" s="262"/>
      <c r="U621" s="262"/>
      <c r="V621" s="262"/>
      <c r="W621" s="262"/>
      <c r="X621" s="263"/>
      <c r="Y621" s="13"/>
      <c r="Z621" s="13"/>
      <c r="AA621" s="13"/>
      <c r="AB621" s="13"/>
      <c r="AC621" s="13"/>
      <c r="AD621" s="13"/>
      <c r="AE621" s="13"/>
      <c r="AT621" s="264" t="s">
        <v>196</v>
      </c>
      <c r="AU621" s="264" t="s">
        <v>84</v>
      </c>
      <c r="AV621" s="13" t="s">
        <v>84</v>
      </c>
      <c r="AW621" s="13" t="s">
        <v>5</v>
      </c>
      <c r="AX621" s="13" t="s">
        <v>75</v>
      </c>
      <c r="AY621" s="264" t="s">
        <v>182</v>
      </c>
    </row>
    <row r="622" s="13" customFormat="1">
      <c r="A622" s="13"/>
      <c r="B622" s="254"/>
      <c r="C622" s="255"/>
      <c r="D622" s="247" t="s">
        <v>196</v>
      </c>
      <c r="E622" s="256" t="s">
        <v>1</v>
      </c>
      <c r="F622" s="257" t="s">
        <v>1085</v>
      </c>
      <c r="G622" s="255"/>
      <c r="H622" s="258">
        <v>2.1869999999999998</v>
      </c>
      <c r="I622" s="259"/>
      <c r="J622" s="259"/>
      <c r="K622" s="255"/>
      <c r="L622" s="255"/>
      <c r="M622" s="260"/>
      <c r="N622" s="261"/>
      <c r="O622" s="262"/>
      <c r="P622" s="262"/>
      <c r="Q622" s="262"/>
      <c r="R622" s="262"/>
      <c r="S622" s="262"/>
      <c r="T622" s="262"/>
      <c r="U622" s="262"/>
      <c r="V622" s="262"/>
      <c r="W622" s="262"/>
      <c r="X622" s="263"/>
      <c r="Y622" s="13"/>
      <c r="Z622" s="13"/>
      <c r="AA622" s="13"/>
      <c r="AB622" s="13"/>
      <c r="AC622" s="13"/>
      <c r="AD622" s="13"/>
      <c r="AE622" s="13"/>
      <c r="AT622" s="264" t="s">
        <v>196</v>
      </c>
      <c r="AU622" s="264" t="s">
        <v>84</v>
      </c>
      <c r="AV622" s="13" t="s">
        <v>84</v>
      </c>
      <c r="AW622" s="13" t="s">
        <v>5</v>
      </c>
      <c r="AX622" s="13" t="s">
        <v>75</v>
      </c>
      <c r="AY622" s="264" t="s">
        <v>182</v>
      </c>
    </row>
    <row r="623" s="13" customFormat="1">
      <c r="A623" s="13"/>
      <c r="B623" s="254"/>
      <c r="C623" s="255"/>
      <c r="D623" s="247" t="s">
        <v>196</v>
      </c>
      <c r="E623" s="256" t="s">
        <v>1</v>
      </c>
      <c r="F623" s="257" t="s">
        <v>1086</v>
      </c>
      <c r="G623" s="255"/>
      <c r="H623" s="258">
        <v>6.8970000000000002</v>
      </c>
      <c r="I623" s="259"/>
      <c r="J623" s="259"/>
      <c r="K623" s="255"/>
      <c r="L623" s="255"/>
      <c r="M623" s="260"/>
      <c r="N623" s="261"/>
      <c r="O623" s="262"/>
      <c r="P623" s="262"/>
      <c r="Q623" s="262"/>
      <c r="R623" s="262"/>
      <c r="S623" s="262"/>
      <c r="T623" s="262"/>
      <c r="U623" s="262"/>
      <c r="V623" s="262"/>
      <c r="W623" s="262"/>
      <c r="X623" s="263"/>
      <c r="Y623" s="13"/>
      <c r="Z623" s="13"/>
      <c r="AA623" s="13"/>
      <c r="AB623" s="13"/>
      <c r="AC623" s="13"/>
      <c r="AD623" s="13"/>
      <c r="AE623" s="13"/>
      <c r="AT623" s="264" t="s">
        <v>196</v>
      </c>
      <c r="AU623" s="264" t="s">
        <v>84</v>
      </c>
      <c r="AV623" s="13" t="s">
        <v>84</v>
      </c>
      <c r="AW623" s="13" t="s">
        <v>5</v>
      </c>
      <c r="AX623" s="13" t="s">
        <v>75</v>
      </c>
      <c r="AY623" s="264" t="s">
        <v>182</v>
      </c>
    </row>
    <row r="624" s="13" customFormat="1">
      <c r="A624" s="13"/>
      <c r="B624" s="254"/>
      <c r="C624" s="255"/>
      <c r="D624" s="247" t="s">
        <v>196</v>
      </c>
      <c r="E624" s="256" t="s">
        <v>1</v>
      </c>
      <c r="F624" s="257" t="s">
        <v>1087</v>
      </c>
      <c r="G624" s="255"/>
      <c r="H624" s="258">
        <v>2.2050000000000001</v>
      </c>
      <c r="I624" s="259"/>
      <c r="J624" s="259"/>
      <c r="K624" s="255"/>
      <c r="L624" s="255"/>
      <c r="M624" s="260"/>
      <c r="N624" s="261"/>
      <c r="O624" s="262"/>
      <c r="P624" s="262"/>
      <c r="Q624" s="262"/>
      <c r="R624" s="262"/>
      <c r="S624" s="262"/>
      <c r="T624" s="262"/>
      <c r="U624" s="262"/>
      <c r="V624" s="262"/>
      <c r="W624" s="262"/>
      <c r="X624" s="263"/>
      <c r="Y624" s="13"/>
      <c r="Z624" s="13"/>
      <c r="AA624" s="13"/>
      <c r="AB624" s="13"/>
      <c r="AC624" s="13"/>
      <c r="AD624" s="13"/>
      <c r="AE624" s="13"/>
      <c r="AT624" s="264" t="s">
        <v>196</v>
      </c>
      <c r="AU624" s="264" t="s">
        <v>84</v>
      </c>
      <c r="AV624" s="13" t="s">
        <v>84</v>
      </c>
      <c r="AW624" s="13" t="s">
        <v>5</v>
      </c>
      <c r="AX624" s="13" t="s">
        <v>75</v>
      </c>
      <c r="AY624" s="264" t="s">
        <v>182</v>
      </c>
    </row>
    <row r="625" s="13" customFormat="1">
      <c r="A625" s="13"/>
      <c r="B625" s="254"/>
      <c r="C625" s="255"/>
      <c r="D625" s="247" t="s">
        <v>196</v>
      </c>
      <c r="E625" s="256" t="s">
        <v>1</v>
      </c>
      <c r="F625" s="257" t="s">
        <v>1088</v>
      </c>
      <c r="G625" s="255"/>
      <c r="H625" s="258">
        <v>1.7549999999999999</v>
      </c>
      <c r="I625" s="259"/>
      <c r="J625" s="259"/>
      <c r="K625" s="255"/>
      <c r="L625" s="255"/>
      <c r="M625" s="260"/>
      <c r="N625" s="261"/>
      <c r="O625" s="262"/>
      <c r="P625" s="262"/>
      <c r="Q625" s="262"/>
      <c r="R625" s="262"/>
      <c r="S625" s="262"/>
      <c r="T625" s="262"/>
      <c r="U625" s="262"/>
      <c r="V625" s="262"/>
      <c r="W625" s="262"/>
      <c r="X625" s="263"/>
      <c r="Y625" s="13"/>
      <c r="Z625" s="13"/>
      <c r="AA625" s="13"/>
      <c r="AB625" s="13"/>
      <c r="AC625" s="13"/>
      <c r="AD625" s="13"/>
      <c r="AE625" s="13"/>
      <c r="AT625" s="264" t="s">
        <v>196</v>
      </c>
      <c r="AU625" s="264" t="s">
        <v>84</v>
      </c>
      <c r="AV625" s="13" t="s">
        <v>84</v>
      </c>
      <c r="AW625" s="13" t="s">
        <v>5</v>
      </c>
      <c r="AX625" s="13" t="s">
        <v>75</v>
      </c>
      <c r="AY625" s="264" t="s">
        <v>182</v>
      </c>
    </row>
    <row r="626" s="14" customFormat="1">
      <c r="A626" s="14"/>
      <c r="B626" s="265"/>
      <c r="C626" s="266"/>
      <c r="D626" s="247" t="s">
        <v>196</v>
      </c>
      <c r="E626" s="267" t="s">
        <v>1</v>
      </c>
      <c r="F626" s="268" t="s">
        <v>1027</v>
      </c>
      <c r="G626" s="266"/>
      <c r="H626" s="267" t="s">
        <v>1</v>
      </c>
      <c r="I626" s="269"/>
      <c r="J626" s="269"/>
      <c r="K626" s="266"/>
      <c r="L626" s="266"/>
      <c r="M626" s="270"/>
      <c r="N626" s="271"/>
      <c r="O626" s="272"/>
      <c r="P626" s="272"/>
      <c r="Q626" s="272"/>
      <c r="R626" s="272"/>
      <c r="S626" s="272"/>
      <c r="T626" s="272"/>
      <c r="U626" s="272"/>
      <c r="V626" s="272"/>
      <c r="W626" s="272"/>
      <c r="X626" s="273"/>
      <c r="Y626" s="14"/>
      <c r="Z626" s="14"/>
      <c r="AA626" s="14"/>
      <c r="AB626" s="14"/>
      <c r="AC626" s="14"/>
      <c r="AD626" s="14"/>
      <c r="AE626" s="14"/>
      <c r="AT626" s="274" t="s">
        <v>196</v>
      </c>
      <c r="AU626" s="274" t="s">
        <v>84</v>
      </c>
      <c r="AV626" s="14" t="s">
        <v>82</v>
      </c>
      <c r="AW626" s="14" t="s">
        <v>5</v>
      </c>
      <c r="AX626" s="14" t="s">
        <v>75</v>
      </c>
      <c r="AY626" s="274" t="s">
        <v>182</v>
      </c>
    </row>
    <row r="627" s="13" customFormat="1">
      <c r="A627" s="13"/>
      <c r="B627" s="254"/>
      <c r="C627" s="255"/>
      <c r="D627" s="247" t="s">
        <v>196</v>
      </c>
      <c r="E627" s="256" t="s">
        <v>1</v>
      </c>
      <c r="F627" s="257" t="s">
        <v>1089</v>
      </c>
      <c r="G627" s="255"/>
      <c r="H627" s="258">
        <v>3.278</v>
      </c>
      <c r="I627" s="259"/>
      <c r="J627" s="259"/>
      <c r="K627" s="255"/>
      <c r="L627" s="255"/>
      <c r="M627" s="260"/>
      <c r="N627" s="261"/>
      <c r="O627" s="262"/>
      <c r="P627" s="262"/>
      <c r="Q627" s="262"/>
      <c r="R627" s="262"/>
      <c r="S627" s="262"/>
      <c r="T627" s="262"/>
      <c r="U627" s="262"/>
      <c r="V627" s="262"/>
      <c r="W627" s="262"/>
      <c r="X627" s="263"/>
      <c r="Y627" s="13"/>
      <c r="Z627" s="13"/>
      <c r="AA627" s="13"/>
      <c r="AB627" s="13"/>
      <c r="AC627" s="13"/>
      <c r="AD627" s="13"/>
      <c r="AE627" s="13"/>
      <c r="AT627" s="264" t="s">
        <v>196</v>
      </c>
      <c r="AU627" s="264" t="s">
        <v>84</v>
      </c>
      <c r="AV627" s="13" t="s">
        <v>84</v>
      </c>
      <c r="AW627" s="13" t="s">
        <v>5</v>
      </c>
      <c r="AX627" s="13" t="s">
        <v>75</v>
      </c>
      <c r="AY627" s="264" t="s">
        <v>182</v>
      </c>
    </row>
    <row r="628" s="14" customFormat="1">
      <c r="A628" s="14"/>
      <c r="B628" s="265"/>
      <c r="C628" s="266"/>
      <c r="D628" s="247" t="s">
        <v>196</v>
      </c>
      <c r="E628" s="267" t="s">
        <v>1</v>
      </c>
      <c r="F628" s="268" t="s">
        <v>1029</v>
      </c>
      <c r="G628" s="266"/>
      <c r="H628" s="267" t="s">
        <v>1</v>
      </c>
      <c r="I628" s="269"/>
      <c r="J628" s="269"/>
      <c r="K628" s="266"/>
      <c r="L628" s="266"/>
      <c r="M628" s="270"/>
      <c r="N628" s="271"/>
      <c r="O628" s="272"/>
      <c r="P628" s="272"/>
      <c r="Q628" s="272"/>
      <c r="R628" s="272"/>
      <c r="S628" s="272"/>
      <c r="T628" s="272"/>
      <c r="U628" s="272"/>
      <c r="V628" s="272"/>
      <c r="W628" s="272"/>
      <c r="X628" s="273"/>
      <c r="Y628" s="14"/>
      <c r="Z628" s="14"/>
      <c r="AA628" s="14"/>
      <c r="AB628" s="14"/>
      <c r="AC628" s="14"/>
      <c r="AD628" s="14"/>
      <c r="AE628" s="14"/>
      <c r="AT628" s="274" t="s">
        <v>196</v>
      </c>
      <c r="AU628" s="274" t="s">
        <v>84</v>
      </c>
      <c r="AV628" s="14" t="s">
        <v>82</v>
      </c>
      <c r="AW628" s="14" t="s">
        <v>5</v>
      </c>
      <c r="AX628" s="14" t="s">
        <v>75</v>
      </c>
      <c r="AY628" s="274" t="s">
        <v>182</v>
      </c>
    </row>
    <row r="629" s="13" customFormat="1">
      <c r="A629" s="13"/>
      <c r="B629" s="254"/>
      <c r="C629" s="255"/>
      <c r="D629" s="247" t="s">
        <v>196</v>
      </c>
      <c r="E629" s="256" t="s">
        <v>1</v>
      </c>
      <c r="F629" s="257" t="s">
        <v>1090</v>
      </c>
      <c r="G629" s="255"/>
      <c r="H629" s="258">
        <v>18.527999999999999</v>
      </c>
      <c r="I629" s="259"/>
      <c r="J629" s="259"/>
      <c r="K629" s="255"/>
      <c r="L629" s="255"/>
      <c r="M629" s="260"/>
      <c r="N629" s="261"/>
      <c r="O629" s="262"/>
      <c r="P629" s="262"/>
      <c r="Q629" s="262"/>
      <c r="R629" s="262"/>
      <c r="S629" s="262"/>
      <c r="T629" s="262"/>
      <c r="U629" s="262"/>
      <c r="V629" s="262"/>
      <c r="W629" s="262"/>
      <c r="X629" s="263"/>
      <c r="Y629" s="13"/>
      <c r="Z629" s="13"/>
      <c r="AA629" s="13"/>
      <c r="AB629" s="13"/>
      <c r="AC629" s="13"/>
      <c r="AD629" s="13"/>
      <c r="AE629" s="13"/>
      <c r="AT629" s="264" t="s">
        <v>196</v>
      </c>
      <c r="AU629" s="264" t="s">
        <v>84</v>
      </c>
      <c r="AV629" s="13" t="s">
        <v>84</v>
      </c>
      <c r="AW629" s="13" t="s">
        <v>5</v>
      </c>
      <c r="AX629" s="13" t="s">
        <v>75</v>
      </c>
      <c r="AY629" s="264" t="s">
        <v>182</v>
      </c>
    </row>
    <row r="630" s="13" customFormat="1">
      <c r="A630" s="13"/>
      <c r="B630" s="254"/>
      <c r="C630" s="255"/>
      <c r="D630" s="247" t="s">
        <v>196</v>
      </c>
      <c r="E630" s="256" t="s">
        <v>1</v>
      </c>
      <c r="F630" s="257" t="s">
        <v>1091</v>
      </c>
      <c r="G630" s="255"/>
      <c r="H630" s="258">
        <v>8.1180000000000003</v>
      </c>
      <c r="I630" s="259"/>
      <c r="J630" s="259"/>
      <c r="K630" s="255"/>
      <c r="L630" s="255"/>
      <c r="M630" s="260"/>
      <c r="N630" s="261"/>
      <c r="O630" s="262"/>
      <c r="P630" s="262"/>
      <c r="Q630" s="262"/>
      <c r="R630" s="262"/>
      <c r="S630" s="262"/>
      <c r="T630" s="262"/>
      <c r="U630" s="262"/>
      <c r="V630" s="262"/>
      <c r="W630" s="262"/>
      <c r="X630" s="263"/>
      <c r="Y630" s="13"/>
      <c r="Z630" s="13"/>
      <c r="AA630" s="13"/>
      <c r="AB630" s="13"/>
      <c r="AC630" s="13"/>
      <c r="AD630" s="13"/>
      <c r="AE630" s="13"/>
      <c r="AT630" s="264" t="s">
        <v>196</v>
      </c>
      <c r="AU630" s="264" t="s">
        <v>84</v>
      </c>
      <c r="AV630" s="13" t="s">
        <v>84</v>
      </c>
      <c r="AW630" s="13" t="s">
        <v>5</v>
      </c>
      <c r="AX630" s="13" t="s">
        <v>75</v>
      </c>
      <c r="AY630" s="264" t="s">
        <v>182</v>
      </c>
    </row>
    <row r="631" s="15" customFormat="1">
      <c r="A631" s="15"/>
      <c r="B631" s="275"/>
      <c r="C631" s="276"/>
      <c r="D631" s="247" t="s">
        <v>196</v>
      </c>
      <c r="E631" s="277" t="s">
        <v>1</v>
      </c>
      <c r="F631" s="278" t="s">
        <v>208</v>
      </c>
      <c r="G631" s="276"/>
      <c r="H631" s="279">
        <v>167.48400000000001</v>
      </c>
      <c r="I631" s="280"/>
      <c r="J631" s="280"/>
      <c r="K631" s="276"/>
      <c r="L631" s="276"/>
      <c r="M631" s="281"/>
      <c r="N631" s="282"/>
      <c r="O631" s="283"/>
      <c r="P631" s="283"/>
      <c r="Q631" s="283"/>
      <c r="R631" s="283"/>
      <c r="S631" s="283"/>
      <c r="T631" s="283"/>
      <c r="U631" s="283"/>
      <c r="V631" s="283"/>
      <c r="W631" s="283"/>
      <c r="X631" s="284"/>
      <c r="Y631" s="15"/>
      <c r="Z631" s="15"/>
      <c r="AA631" s="15"/>
      <c r="AB631" s="15"/>
      <c r="AC631" s="15"/>
      <c r="AD631" s="15"/>
      <c r="AE631" s="15"/>
      <c r="AT631" s="285" t="s">
        <v>196</v>
      </c>
      <c r="AU631" s="285" t="s">
        <v>84</v>
      </c>
      <c r="AV631" s="15" t="s">
        <v>190</v>
      </c>
      <c r="AW631" s="15" t="s">
        <v>5</v>
      </c>
      <c r="AX631" s="15" t="s">
        <v>82</v>
      </c>
      <c r="AY631" s="285" t="s">
        <v>182</v>
      </c>
    </row>
    <row r="632" s="2" customFormat="1" ht="37.8" customHeight="1">
      <c r="A632" s="39"/>
      <c r="B632" s="40"/>
      <c r="C632" s="233" t="s">
        <v>522</v>
      </c>
      <c r="D632" s="233" t="s">
        <v>185</v>
      </c>
      <c r="E632" s="234" t="s">
        <v>1092</v>
      </c>
      <c r="F632" s="235" t="s">
        <v>1093</v>
      </c>
      <c r="G632" s="236" t="s">
        <v>188</v>
      </c>
      <c r="H632" s="237">
        <v>167.48400000000001</v>
      </c>
      <c r="I632" s="238"/>
      <c r="J632" s="238"/>
      <c r="K632" s="239">
        <f>ROUND(P632*H632,2)</f>
        <v>0</v>
      </c>
      <c r="L632" s="235" t="s">
        <v>189</v>
      </c>
      <c r="M632" s="45"/>
      <c r="N632" s="240" t="s">
        <v>1</v>
      </c>
      <c r="O632" s="241" t="s">
        <v>38</v>
      </c>
      <c r="P632" s="242">
        <f>I632+J632</f>
        <v>0</v>
      </c>
      <c r="Q632" s="242">
        <f>ROUND(I632*H632,2)</f>
        <v>0</v>
      </c>
      <c r="R632" s="242">
        <f>ROUND(J632*H632,2)</f>
        <v>0</v>
      </c>
      <c r="S632" s="92"/>
      <c r="T632" s="243">
        <f>S632*H632</f>
        <v>0</v>
      </c>
      <c r="U632" s="243">
        <v>0</v>
      </c>
      <c r="V632" s="243">
        <f>U632*H632</f>
        <v>0</v>
      </c>
      <c r="W632" s="243">
        <v>0</v>
      </c>
      <c r="X632" s="244">
        <f>W632*H632</f>
        <v>0</v>
      </c>
      <c r="Y632" s="39"/>
      <c r="Z632" s="39"/>
      <c r="AA632" s="39"/>
      <c r="AB632" s="39"/>
      <c r="AC632" s="39"/>
      <c r="AD632" s="39"/>
      <c r="AE632" s="39"/>
      <c r="AR632" s="245" t="s">
        <v>190</v>
      </c>
      <c r="AT632" s="245" t="s">
        <v>185</v>
      </c>
      <c r="AU632" s="245" t="s">
        <v>84</v>
      </c>
      <c r="AY632" s="18" t="s">
        <v>182</v>
      </c>
      <c r="BE632" s="246">
        <f>IF(O632="základní",K632,0)</f>
        <v>0</v>
      </c>
      <c r="BF632" s="246">
        <f>IF(O632="snížená",K632,0)</f>
        <v>0</v>
      </c>
      <c r="BG632" s="246">
        <f>IF(O632="zákl. přenesená",K632,0)</f>
        <v>0</v>
      </c>
      <c r="BH632" s="246">
        <f>IF(O632="sníž. přenesená",K632,0)</f>
        <v>0</v>
      </c>
      <c r="BI632" s="246">
        <f>IF(O632="nulová",K632,0)</f>
        <v>0</v>
      </c>
      <c r="BJ632" s="18" t="s">
        <v>82</v>
      </c>
      <c r="BK632" s="246">
        <f>ROUND(P632*H632,2)</f>
        <v>0</v>
      </c>
      <c r="BL632" s="18" t="s">
        <v>190</v>
      </c>
      <c r="BM632" s="245" t="s">
        <v>1094</v>
      </c>
    </row>
    <row r="633" s="2" customFormat="1">
      <c r="A633" s="39"/>
      <c r="B633" s="40"/>
      <c r="C633" s="41"/>
      <c r="D633" s="247" t="s">
        <v>192</v>
      </c>
      <c r="E633" s="41"/>
      <c r="F633" s="248" t="s">
        <v>1093</v>
      </c>
      <c r="G633" s="41"/>
      <c r="H633" s="41"/>
      <c r="I633" s="249"/>
      <c r="J633" s="249"/>
      <c r="K633" s="41"/>
      <c r="L633" s="41"/>
      <c r="M633" s="45"/>
      <c r="N633" s="250"/>
      <c r="O633" s="251"/>
      <c r="P633" s="92"/>
      <c r="Q633" s="92"/>
      <c r="R633" s="92"/>
      <c r="S633" s="92"/>
      <c r="T633" s="92"/>
      <c r="U633" s="92"/>
      <c r="V633" s="92"/>
      <c r="W633" s="92"/>
      <c r="X633" s="93"/>
      <c r="Y633" s="39"/>
      <c r="Z633" s="39"/>
      <c r="AA633" s="39"/>
      <c r="AB633" s="39"/>
      <c r="AC633" s="39"/>
      <c r="AD633" s="39"/>
      <c r="AE633" s="39"/>
      <c r="AT633" s="18" t="s">
        <v>192</v>
      </c>
      <c r="AU633" s="18" t="s">
        <v>84</v>
      </c>
    </row>
    <row r="634" s="2" customFormat="1">
      <c r="A634" s="39"/>
      <c r="B634" s="40"/>
      <c r="C634" s="41"/>
      <c r="D634" s="252" t="s">
        <v>194</v>
      </c>
      <c r="E634" s="41"/>
      <c r="F634" s="253" t="s">
        <v>1095</v>
      </c>
      <c r="G634" s="41"/>
      <c r="H634" s="41"/>
      <c r="I634" s="249"/>
      <c r="J634" s="249"/>
      <c r="K634" s="41"/>
      <c r="L634" s="41"/>
      <c r="M634" s="45"/>
      <c r="N634" s="250"/>
      <c r="O634" s="251"/>
      <c r="P634" s="92"/>
      <c r="Q634" s="92"/>
      <c r="R634" s="92"/>
      <c r="S634" s="92"/>
      <c r="T634" s="92"/>
      <c r="U634" s="92"/>
      <c r="V634" s="92"/>
      <c r="W634" s="92"/>
      <c r="X634" s="93"/>
      <c r="Y634" s="39"/>
      <c r="Z634" s="39"/>
      <c r="AA634" s="39"/>
      <c r="AB634" s="39"/>
      <c r="AC634" s="39"/>
      <c r="AD634" s="39"/>
      <c r="AE634" s="39"/>
      <c r="AT634" s="18" t="s">
        <v>194</v>
      </c>
      <c r="AU634" s="18" t="s">
        <v>84</v>
      </c>
    </row>
    <row r="635" s="2" customFormat="1" ht="24.15" customHeight="1">
      <c r="A635" s="39"/>
      <c r="B635" s="40"/>
      <c r="C635" s="233" t="s">
        <v>529</v>
      </c>
      <c r="D635" s="233" t="s">
        <v>185</v>
      </c>
      <c r="E635" s="234" t="s">
        <v>1096</v>
      </c>
      <c r="F635" s="235" t="s">
        <v>1097</v>
      </c>
      <c r="G635" s="236" t="s">
        <v>188</v>
      </c>
      <c r="H635" s="237">
        <v>140.83799999999999</v>
      </c>
      <c r="I635" s="238"/>
      <c r="J635" s="238"/>
      <c r="K635" s="239">
        <f>ROUND(P635*H635,2)</f>
        <v>0</v>
      </c>
      <c r="L635" s="235" t="s">
        <v>189</v>
      </c>
      <c r="M635" s="45"/>
      <c r="N635" s="240" t="s">
        <v>1</v>
      </c>
      <c r="O635" s="241" t="s">
        <v>38</v>
      </c>
      <c r="P635" s="242">
        <f>I635+J635</f>
        <v>0</v>
      </c>
      <c r="Q635" s="242">
        <f>ROUND(I635*H635,2)</f>
        <v>0</v>
      </c>
      <c r="R635" s="242">
        <f>ROUND(J635*H635,2)</f>
        <v>0</v>
      </c>
      <c r="S635" s="92"/>
      <c r="T635" s="243">
        <f>S635*H635</f>
        <v>0</v>
      </c>
      <c r="U635" s="243">
        <v>0</v>
      </c>
      <c r="V635" s="243">
        <f>U635*H635</f>
        <v>0</v>
      </c>
      <c r="W635" s="243">
        <v>0</v>
      </c>
      <c r="X635" s="244">
        <f>W635*H635</f>
        <v>0</v>
      </c>
      <c r="Y635" s="39"/>
      <c r="Z635" s="39"/>
      <c r="AA635" s="39"/>
      <c r="AB635" s="39"/>
      <c r="AC635" s="39"/>
      <c r="AD635" s="39"/>
      <c r="AE635" s="39"/>
      <c r="AR635" s="245" t="s">
        <v>190</v>
      </c>
      <c r="AT635" s="245" t="s">
        <v>185</v>
      </c>
      <c r="AU635" s="245" t="s">
        <v>84</v>
      </c>
      <c r="AY635" s="18" t="s">
        <v>182</v>
      </c>
      <c r="BE635" s="246">
        <f>IF(O635="základní",K635,0)</f>
        <v>0</v>
      </c>
      <c r="BF635" s="246">
        <f>IF(O635="snížená",K635,0)</f>
        <v>0</v>
      </c>
      <c r="BG635" s="246">
        <f>IF(O635="zákl. přenesená",K635,0)</f>
        <v>0</v>
      </c>
      <c r="BH635" s="246">
        <f>IF(O635="sníž. přenesená",K635,0)</f>
        <v>0</v>
      </c>
      <c r="BI635" s="246">
        <f>IF(O635="nulová",K635,0)</f>
        <v>0</v>
      </c>
      <c r="BJ635" s="18" t="s">
        <v>82</v>
      </c>
      <c r="BK635" s="246">
        <f>ROUND(P635*H635,2)</f>
        <v>0</v>
      </c>
      <c r="BL635" s="18" t="s">
        <v>190</v>
      </c>
      <c r="BM635" s="245" t="s">
        <v>1098</v>
      </c>
    </row>
    <row r="636" s="2" customFormat="1">
      <c r="A636" s="39"/>
      <c r="B636" s="40"/>
      <c r="C636" s="41"/>
      <c r="D636" s="247" t="s">
        <v>192</v>
      </c>
      <c r="E636" s="41"/>
      <c r="F636" s="248" t="s">
        <v>1097</v>
      </c>
      <c r="G636" s="41"/>
      <c r="H636" s="41"/>
      <c r="I636" s="249"/>
      <c r="J636" s="249"/>
      <c r="K636" s="41"/>
      <c r="L636" s="41"/>
      <c r="M636" s="45"/>
      <c r="N636" s="250"/>
      <c r="O636" s="251"/>
      <c r="P636" s="92"/>
      <c r="Q636" s="92"/>
      <c r="R636" s="92"/>
      <c r="S636" s="92"/>
      <c r="T636" s="92"/>
      <c r="U636" s="92"/>
      <c r="V636" s="92"/>
      <c r="W636" s="92"/>
      <c r="X636" s="93"/>
      <c r="Y636" s="39"/>
      <c r="Z636" s="39"/>
      <c r="AA636" s="39"/>
      <c r="AB636" s="39"/>
      <c r="AC636" s="39"/>
      <c r="AD636" s="39"/>
      <c r="AE636" s="39"/>
      <c r="AT636" s="18" t="s">
        <v>192</v>
      </c>
      <c r="AU636" s="18" t="s">
        <v>84</v>
      </c>
    </row>
    <row r="637" s="2" customFormat="1">
      <c r="A637" s="39"/>
      <c r="B637" s="40"/>
      <c r="C637" s="41"/>
      <c r="D637" s="252" t="s">
        <v>194</v>
      </c>
      <c r="E637" s="41"/>
      <c r="F637" s="253" t="s">
        <v>1099</v>
      </c>
      <c r="G637" s="41"/>
      <c r="H637" s="41"/>
      <c r="I637" s="249"/>
      <c r="J637" s="249"/>
      <c r="K637" s="41"/>
      <c r="L637" s="41"/>
      <c r="M637" s="45"/>
      <c r="N637" s="250"/>
      <c r="O637" s="251"/>
      <c r="P637" s="92"/>
      <c r="Q637" s="92"/>
      <c r="R637" s="92"/>
      <c r="S637" s="92"/>
      <c r="T637" s="92"/>
      <c r="U637" s="92"/>
      <c r="V637" s="92"/>
      <c r="W637" s="92"/>
      <c r="X637" s="93"/>
      <c r="Y637" s="39"/>
      <c r="Z637" s="39"/>
      <c r="AA637" s="39"/>
      <c r="AB637" s="39"/>
      <c r="AC637" s="39"/>
      <c r="AD637" s="39"/>
      <c r="AE637" s="39"/>
      <c r="AT637" s="18" t="s">
        <v>194</v>
      </c>
      <c r="AU637" s="18" t="s">
        <v>84</v>
      </c>
    </row>
    <row r="638" s="14" customFormat="1">
      <c r="A638" s="14"/>
      <c r="B638" s="265"/>
      <c r="C638" s="266"/>
      <c r="D638" s="247" t="s">
        <v>196</v>
      </c>
      <c r="E638" s="267" t="s">
        <v>1</v>
      </c>
      <c r="F638" s="268" t="s">
        <v>954</v>
      </c>
      <c r="G638" s="266"/>
      <c r="H638" s="267" t="s">
        <v>1</v>
      </c>
      <c r="I638" s="269"/>
      <c r="J638" s="269"/>
      <c r="K638" s="266"/>
      <c r="L638" s="266"/>
      <c r="M638" s="270"/>
      <c r="N638" s="271"/>
      <c r="O638" s="272"/>
      <c r="P638" s="272"/>
      <c r="Q638" s="272"/>
      <c r="R638" s="272"/>
      <c r="S638" s="272"/>
      <c r="T638" s="272"/>
      <c r="U638" s="272"/>
      <c r="V638" s="272"/>
      <c r="W638" s="272"/>
      <c r="X638" s="273"/>
      <c r="Y638" s="14"/>
      <c r="Z638" s="14"/>
      <c r="AA638" s="14"/>
      <c r="AB638" s="14"/>
      <c r="AC638" s="14"/>
      <c r="AD638" s="14"/>
      <c r="AE638" s="14"/>
      <c r="AT638" s="274" t="s">
        <v>196</v>
      </c>
      <c r="AU638" s="274" t="s">
        <v>84</v>
      </c>
      <c r="AV638" s="14" t="s">
        <v>82</v>
      </c>
      <c r="AW638" s="14" t="s">
        <v>5</v>
      </c>
      <c r="AX638" s="14" t="s">
        <v>75</v>
      </c>
      <c r="AY638" s="274" t="s">
        <v>182</v>
      </c>
    </row>
    <row r="639" s="13" customFormat="1">
      <c r="A639" s="13"/>
      <c r="B639" s="254"/>
      <c r="C639" s="255"/>
      <c r="D639" s="247" t="s">
        <v>196</v>
      </c>
      <c r="E639" s="256" t="s">
        <v>1</v>
      </c>
      <c r="F639" s="257" t="s">
        <v>1065</v>
      </c>
      <c r="G639" s="255"/>
      <c r="H639" s="258">
        <v>4.7999999999999998</v>
      </c>
      <c r="I639" s="259"/>
      <c r="J639" s="259"/>
      <c r="K639" s="255"/>
      <c r="L639" s="255"/>
      <c r="M639" s="260"/>
      <c r="N639" s="261"/>
      <c r="O639" s="262"/>
      <c r="P639" s="262"/>
      <c r="Q639" s="262"/>
      <c r="R639" s="262"/>
      <c r="S639" s="262"/>
      <c r="T639" s="262"/>
      <c r="U639" s="262"/>
      <c r="V639" s="262"/>
      <c r="W639" s="262"/>
      <c r="X639" s="263"/>
      <c r="Y639" s="13"/>
      <c r="Z639" s="13"/>
      <c r="AA639" s="13"/>
      <c r="AB639" s="13"/>
      <c r="AC639" s="13"/>
      <c r="AD639" s="13"/>
      <c r="AE639" s="13"/>
      <c r="AT639" s="264" t="s">
        <v>196</v>
      </c>
      <c r="AU639" s="264" t="s">
        <v>84</v>
      </c>
      <c r="AV639" s="13" t="s">
        <v>84</v>
      </c>
      <c r="AW639" s="13" t="s">
        <v>5</v>
      </c>
      <c r="AX639" s="13" t="s">
        <v>75</v>
      </c>
      <c r="AY639" s="264" t="s">
        <v>182</v>
      </c>
    </row>
    <row r="640" s="13" customFormat="1">
      <c r="A640" s="13"/>
      <c r="B640" s="254"/>
      <c r="C640" s="255"/>
      <c r="D640" s="247" t="s">
        <v>196</v>
      </c>
      <c r="E640" s="256" t="s">
        <v>1</v>
      </c>
      <c r="F640" s="257" t="s">
        <v>1066</v>
      </c>
      <c r="G640" s="255"/>
      <c r="H640" s="258">
        <v>4.0199999999999996</v>
      </c>
      <c r="I640" s="259"/>
      <c r="J640" s="259"/>
      <c r="K640" s="255"/>
      <c r="L640" s="255"/>
      <c r="M640" s="260"/>
      <c r="N640" s="261"/>
      <c r="O640" s="262"/>
      <c r="P640" s="262"/>
      <c r="Q640" s="262"/>
      <c r="R640" s="262"/>
      <c r="S640" s="262"/>
      <c r="T640" s="262"/>
      <c r="U640" s="262"/>
      <c r="V640" s="262"/>
      <c r="W640" s="262"/>
      <c r="X640" s="263"/>
      <c r="Y640" s="13"/>
      <c r="Z640" s="13"/>
      <c r="AA640" s="13"/>
      <c r="AB640" s="13"/>
      <c r="AC640" s="13"/>
      <c r="AD640" s="13"/>
      <c r="AE640" s="13"/>
      <c r="AT640" s="264" t="s">
        <v>196</v>
      </c>
      <c r="AU640" s="264" t="s">
        <v>84</v>
      </c>
      <c r="AV640" s="13" t="s">
        <v>84</v>
      </c>
      <c r="AW640" s="13" t="s">
        <v>5</v>
      </c>
      <c r="AX640" s="13" t="s">
        <v>75</v>
      </c>
      <c r="AY640" s="264" t="s">
        <v>182</v>
      </c>
    </row>
    <row r="641" s="13" customFormat="1">
      <c r="A641" s="13"/>
      <c r="B641" s="254"/>
      <c r="C641" s="255"/>
      <c r="D641" s="247" t="s">
        <v>196</v>
      </c>
      <c r="E641" s="256" t="s">
        <v>1</v>
      </c>
      <c r="F641" s="257" t="s">
        <v>1067</v>
      </c>
      <c r="G641" s="255"/>
      <c r="H641" s="258">
        <v>5.5300000000000002</v>
      </c>
      <c r="I641" s="259"/>
      <c r="J641" s="259"/>
      <c r="K641" s="255"/>
      <c r="L641" s="255"/>
      <c r="M641" s="260"/>
      <c r="N641" s="261"/>
      <c r="O641" s="262"/>
      <c r="P641" s="262"/>
      <c r="Q641" s="262"/>
      <c r="R641" s="262"/>
      <c r="S641" s="262"/>
      <c r="T641" s="262"/>
      <c r="U641" s="262"/>
      <c r="V641" s="262"/>
      <c r="W641" s="262"/>
      <c r="X641" s="263"/>
      <c r="Y641" s="13"/>
      <c r="Z641" s="13"/>
      <c r="AA641" s="13"/>
      <c r="AB641" s="13"/>
      <c r="AC641" s="13"/>
      <c r="AD641" s="13"/>
      <c r="AE641" s="13"/>
      <c r="AT641" s="264" t="s">
        <v>196</v>
      </c>
      <c r="AU641" s="264" t="s">
        <v>84</v>
      </c>
      <c r="AV641" s="13" t="s">
        <v>84</v>
      </c>
      <c r="AW641" s="13" t="s">
        <v>5</v>
      </c>
      <c r="AX641" s="13" t="s">
        <v>75</v>
      </c>
      <c r="AY641" s="264" t="s">
        <v>182</v>
      </c>
    </row>
    <row r="642" s="14" customFormat="1">
      <c r="A642" s="14"/>
      <c r="B642" s="265"/>
      <c r="C642" s="266"/>
      <c r="D642" s="247" t="s">
        <v>196</v>
      </c>
      <c r="E642" s="267" t="s">
        <v>1</v>
      </c>
      <c r="F642" s="268" t="s">
        <v>962</v>
      </c>
      <c r="G642" s="266"/>
      <c r="H642" s="267" t="s">
        <v>1</v>
      </c>
      <c r="I642" s="269"/>
      <c r="J642" s="269"/>
      <c r="K642" s="266"/>
      <c r="L642" s="266"/>
      <c r="M642" s="270"/>
      <c r="N642" s="271"/>
      <c r="O642" s="272"/>
      <c r="P642" s="272"/>
      <c r="Q642" s="272"/>
      <c r="R642" s="272"/>
      <c r="S642" s="272"/>
      <c r="T642" s="272"/>
      <c r="U642" s="272"/>
      <c r="V642" s="272"/>
      <c r="W642" s="272"/>
      <c r="X642" s="273"/>
      <c r="Y642" s="14"/>
      <c r="Z642" s="14"/>
      <c r="AA642" s="14"/>
      <c r="AB642" s="14"/>
      <c r="AC642" s="14"/>
      <c r="AD642" s="14"/>
      <c r="AE642" s="14"/>
      <c r="AT642" s="274" t="s">
        <v>196</v>
      </c>
      <c r="AU642" s="274" t="s">
        <v>84</v>
      </c>
      <c r="AV642" s="14" t="s">
        <v>82</v>
      </c>
      <c r="AW642" s="14" t="s">
        <v>5</v>
      </c>
      <c r="AX642" s="14" t="s">
        <v>75</v>
      </c>
      <c r="AY642" s="274" t="s">
        <v>182</v>
      </c>
    </row>
    <row r="643" s="13" customFormat="1">
      <c r="A643" s="13"/>
      <c r="B643" s="254"/>
      <c r="C643" s="255"/>
      <c r="D643" s="247" t="s">
        <v>196</v>
      </c>
      <c r="E643" s="256" t="s">
        <v>1</v>
      </c>
      <c r="F643" s="257" t="s">
        <v>1068</v>
      </c>
      <c r="G643" s="255"/>
      <c r="H643" s="258">
        <v>3.7320000000000002</v>
      </c>
      <c r="I643" s="259"/>
      <c r="J643" s="259"/>
      <c r="K643" s="255"/>
      <c r="L643" s="255"/>
      <c r="M643" s="260"/>
      <c r="N643" s="261"/>
      <c r="O643" s="262"/>
      <c r="P643" s="262"/>
      <c r="Q643" s="262"/>
      <c r="R643" s="262"/>
      <c r="S643" s="262"/>
      <c r="T643" s="262"/>
      <c r="U643" s="262"/>
      <c r="V643" s="262"/>
      <c r="W643" s="262"/>
      <c r="X643" s="263"/>
      <c r="Y643" s="13"/>
      <c r="Z643" s="13"/>
      <c r="AA643" s="13"/>
      <c r="AB643" s="13"/>
      <c r="AC643" s="13"/>
      <c r="AD643" s="13"/>
      <c r="AE643" s="13"/>
      <c r="AT643" s="264" t="s">
        <v>196</v>
      </c>
      <c r="AU643" s="264" t="s">
        <v>84</v>
      </c>
      <c r="AV643" s="13" t="s">
        <v>84</v>
      </c>
      <c r="AW643" s="13" t="s">
        <v>5</v>
      </c>
      <c r="AX643" s="13" t="s">
        <v>75</v>
      </c>
      <c r="AY643" s="264" t="s">
        <v>182</v>
      </c>
    </row>
    <row r="644" s="13" customFormat="1">
      <c r="A644" s="13"/>
      <c r="B644" s="254"/>
      <c r="C644" s="255"/>
      <c r="D644" s="247" t="s">
        <v>196</v>
      </c>
      <c r="E644" s="256" t="s">
        <v>1</v>
      </c>
      <c r="F644" s="257" t="s">
        <v>1069</v>
      </c>
      <c r="G644" s="255"/>
      <c r="H644" s="258">
        <v>25.489999999999998</v>
      </c>
      <c r="I644" s="259"/>
      <c r="J644" s="259"/>
      <c r="K644" s="255"/>
      <c r="L644" s="255"/>
      <c r="M644" s="260"/>
      <c r="N644" s="261"/>
      <c r="O644" s="262"/>
      <c r="P644" s="262"/>
      <c r="Q644" s="262"/>
      <c r="R644" s="262"/>
      <c r="S644" s="262"/>
      <c r="T644" s="262"/>
      <c r="U644" s="262"/>
      <c r="V644" s="262"/>
      <c r="W644" s="262"/>
      <c r="X644" s="263"/>
      <c r="Y644" s="13"/>
      <c r="Z644" s="13"/>
      <c r="AA644" s="13"/>
      <c r="AB644" s="13"/>
      <c r="AC644" s="13"/>
      <c r="AD644" s="13"/>
      <c r="AE644" s="13"/>
      <c r="AT644" s="264" t="s">
        <v>196</v>
      </c>
      <c r="AU644" s="264" t="s">
        <v>84</v>
      </c>
      <c r="AV644" s="13" t="s">
        <v>84</v>
      </c>
      <c r="AW644" s="13" t="s">
        <v>5</v>
      </c>
      <c r="AX644" s="13" t="s">
        <v>75</v>
      </c>
      <c r="AY644" s="264" t="s">
        <v>182</v>
      </c>
    </row>
    <row r="645" s="13" customFormat="1">
      <c r="A645" s="13"/>
      <c r="B645" s="254"/>
      <c r="C645" s="255"/>
      <c r="D645" s="247" t="s">
        <v>196</v>
      </c>
      <c r="E645" s="256" t="s">
        <v>1</v>
      </c>
      <c r="F645" s="257" t="s">
        <v>1070</v>
      </c>
      <c r="G645" s="255"/>
      <c r="H645" s="258">
        <v>20.721</v>
      </c>
      <c r="I645" s="259"/>
      <c r="J645" s="259"/>
      <c r="K645" s="255"/>
      <c r="L645" s="255"/>
      <c r="M645" s="260"/>
      <c r="N645" s="261"/>
      <c r="O645" s="262"/>
      <c r="P645" s="262"/>
      <c r="Q645" s="262"/>
      <c r="R645" s="262"/>
      <c r="S645" s="262"/>
      <c r="T645" s="262"/>
      <c r="U645" s="262"/>
      <c r="V645" s="262"/>
      <c r="W645" s="262"/>
      <c r="X645" s="263"/>
      <c r="Y645" s="13"/>
      <c r="Z645" s="13"/>
      <c r="AA645" s="13"/>
      <c r="AB645" s="13"/>
      <c r="AC645" s="13"/>
      <c r="AD645" s="13"/>
      <c r="AE645" s="13"/>
      <c r="AT645" s="264" t="s">
        <v>196</v>
      </c>
      <c r="AU645" s="264" t="s">
        <v>84</v>
      </c>
      <c r="AV645" s="13" t="s">
        <v>84</v>
      </c>
      <c r="AW645" s="13" t="s">
        <v>5</v>
      </c>
      <c r="AX645" s="13" t="s">
        <v>75</v>
      </c>
      <c r="AY645" s="264" t="s">
        <v>182</v>
      </c>
    </row>
    <row r="646" s="13" customFormat="1">
      <c r="A646" s="13"/>
      <c r="B646" s="254"/>
      <c r="C646" s="255"/>
      <c r="D646" s="247" t="s">
        <v>196</v>
      </c>
      <c r="E646" s="256" t="s">
        <v>1</v>
      </c>
      <c r="F646" s="257" t="s">
        <v>1071</v>
      </c>
      <c r="G646" s="255"/>
      <c r="H646" s="258">
        <v>7.3550000000000004</v>
      </c>
      <c r="I646" s="259"/>
      <c r="J646" s="259"/>
      <c r="K646" s="255"/>
      <c r="L646" s="255"/>
      <c r="M646" s="260"/>
      <c r="N646" s="261"/>
      <c r="O646" s="262"/>
      <c r="P646" s="262"/>
      <c r="Q646" s="262"/>
      <c r="R646" s="262"/>
      <c r="S646" s="262"/>
      <c r="T646" s="262"/>
      <c r="U646" s="262"/>
      <c r="V646" s="262"/>
      <c r="W646" s="262"/>
      <c r="X646" s="263"/>
      <c r="Y646" s="13"/>
      <c r="Z646" s="13"/>
      <c r="AA646" s="13"/>
      <c r="AB646" s="13"/>
      <c r="AC646" s="13"/>
      <c r="AD646" s="13"/>
      <c r="AE646" s="13"/>
      <c r="AT646" s="264" t="s">
        <v>196</v>
      </c>
      <c r="AU646" s="264" t="s">
        <v>84</v>
      </c>
      <c r="AV646" s="13" t="s">
        <v>84</v>
      </c>
      <c r="AW646" s="13" t="s">
        <v>5</v>
      </c>
      <c r="AX646" s="13" t="s">
        <v>75</v>
      </c>
      <c r="AY646" s="264" t="s">
        <v>182</v>
      </c>
    </row>
    <row r="647" s="14" customFormat="1">
      <c r="A647" s="14"/>
      <c r="B647" s="265"/>
      <c r="C647" s="266"/>
      <c r="D647" s="247" t="s">
        <v>196</v>
      </c>
      <c r="E647" s="267" t="s">
        <v>1</v>
      </c>
      <c r="F647" s="268" t="s">
        <v>971</v>
      </c>
      <c r="G647" s="266"/>
      <c r="H647" s="267" t="s">
        <v>1</v>
      </c>
      <c r="I647" s="269"/>
      <c r="J647" s="269"/>
      <c r="K647" s="266"/>
      <c r="L647" s="266"/>
      <c r="M647" s="270"/>
      <c r="N647" s="271"/>
      <c r="O647" s="272"/>
      <c r="P647" s="272"/>
      <c r="Q647" s="272"/>
      <c r="R647" s="272"/>
      <c r="S647" s="272"/>
      <c r="T647" s="272"/>
      <c r="U647" s="272"/>
      <c r="V647" s="272"/>
      <c r="W647" s="272"/>
      <c r="X647" s="273"/>
      <c r="Y647" s="14"/>
      <c r="Z647" s="14"/>
      <c r="AA647" s="14"/>
      <c r="AB647" s="14"/>
      <c r="AC647" s="14"/>
      <c r="AD647" s="14"/>
      <c r="AE647" s="14"/>
      <c r="AT647" s="274" t="s">
        <v>196</v>
      </c>
      <c r="AU647" s="274" t="s">
        <v>84</v>
      </c>
      <c r="AV647" s="14" t="s">
        <v>82</v>
      </c>
      <c r="AW647" s="14" t="s">
        <v>5</v>
      </c>
      <c r="AX647" s="14" t="s">
        <v>75</v>
      </c>
      <c r="AY647" s="274" t="s">
        <v>182</v>
      </c>
    </row>
    <row r="648" s="13" customFormat="1">
      <c r="A648" s="13"/>
      <c r="B648" s="254"/>
      <c r="C648" s="255"/>
      <c r="D648" s="247" t="s">
        <v>196</v>
      </c>
      <c r="E648" s="256" t="s">
        <v>1</v>
      </c>
      <c r="F648" s="257" t="s">
        <v>1072</v>
      </c>
      <c r="G648" s="255"/>
      <c r="H648" s="258">
        <v>1.1499999999999999</v>
      </c>
      <c r="I648" s="259"/>
      <c r="J648" s="259"/>
      <c r="K648" s="255"/>
      <c r="L648" s="255"/>
      <c r="M648" s="260"/>
      <c r="N648" s="261"/>
      <c r="O648" s="262"/>
      <c r="P648" s="262"/>
      <c r="Q648" s="262"/>
      <c r="R648" s="262"/>
      <c r="S648" s="262"/>
      <c r="T648" s="262"/>
      <c r="U648" s="262"/>
      <c r="V648" s="262"/>
      <c r="W648" s="262"/>
      <c r="X648" s="263"/>
      <c r="Y648" s="13"/>
      <c r="Z648" s="13"/>
      <c r="AA648" s="13"/>
      <c r="AB648" s="13"/>
      <c r="AC648" s="13"/>
      <c r="AD648" s="13"/>
      <c r="AE648" s="13"/>
      <c r="AT648" s="264" t="s">
        <v>196</v>
      </c>
      <c r="AU648" s="264" t="s">
        <v>84</v>
      </c>
      <c r="AV648" s="13" t="s">
        <v>84</v>
      </c>
      <c r="AW648" s="13" t="s">
        <v>5</v>
      </c>
      <c r="AX648" s="13" t="s">
        <v>75</v>
      </c>
      <c r="AY648" s="264" t="s">
        <v>182</v>
      </c>
    </row>
    <row r="649" s="13" customFormat="1">
      <c r="A649" s="13"/>
      <c r="B649" s="254"/>
      <c r="C649" s="255"/>
      <c r="D649" s="247" t="s">
        <v>196</v>
      </c>
      <c r="E649" s="256" t="s">
        <v>1</v>
      </c>
      <c r="F649" s="257" t="s">
        <v>1073</v>
      </c>
      <c r="G649" s="255"/>
      <c r="H649" s="258">
        <v>12.92</v>
      </c>
      <c r="I649" s="259"/>
      <c r="J649" s="259"/>
      <c r="K649" s="255"/>
      <c r="L649" s="255"/>
      <c r="M649" s="260"/>
      <c r="N649" s="261"/>
      <c r="O649" s="262"/>
      <c r="P649" s="262"/>
      <c r="Q649" s="262"/>
      <c r="R649" s="262"/>
      <c r="S649" s="262"/>
      <c r="T649" s="262"/>
      <c r="U649" s="262"/>
      <c r="V649" s="262"/>
      <c r="W649" s="262"/>
      <c r="X649" s="263"/>
      <c r="Y649" s="13"/>
      <c r="Z649" s="13"/>
      <c r="AA649" s="13"/>
      <c r="AB649" s="13"/>
      <c r="AC649" s="13"/>
      <c r="AD649" s="13"/>
      <c r="AE649" s="13"/>
      <c r="AT649" s="264" t="s">
        <v>196</v>
      </c>
      <c r="AU649" s="264" t="s">
        <v>84</v>
      </c>
      <c r="AV649" s="13" t="s">
        <v>84</v>
      </c>
      <c r="AW649" s="13" t="s">
        <v>5</v>
      </c>
      <c r="AX649" s="13" t="s">
        <v>75</v>
      </c>
      <c r="AY649" s="264" t="s">
        <v>182</v>
      </c>
    </row>
    <row r="650" s="13" customFormat="1">
      <c r="A650" s="13"/>
      <c r="B650" s="254"/>
      <c r="C650" s="255"/>
      <c r="D650" s="247" t="s">
        <v>196</v>
      </c>
      <c r="E650" s="256" t="s">
        <v>1</v>
      </c>
      <c r="F650" s="257" t="s">
        <v>1074</v>
      </c>
      <c r="G650" s="255"/>
      <c r="H650" s="258">
        <v>3.0169999999999999</v>
      </c>
      <c r="I650" s="259"/>
      <c r="J650" s="259"/>
      <c r="K650" s="255"/>
      <c r="L650" s="255"/>
      <c r="M650" s="260"/>
      <c r="N650" s="261"/>
      <c r="O650" s="262"/>
      <c r="P650" s="262"/>
      <c r="Q650" s="262"/>
      <c r="R650" s="262"/>
      <c r="S650" s="262"/>
      <c r="T650" s="262"/>
      <c r="U650" s="262"/>
      <c r="V650" s="262"/>
      <c r="W650" s="262"/>
      <c r="X650" s="263"/>
      <c r="Y650" s="13"/>
      <c r="Z650" s="13"/>
      <c r="AA650" s="13"/>
      <c r="AB650" s="13"/>
      <c r="AC650" s="13"/>
      <c r="AD650" s="13"/>
      <c r="AE650" s="13"/>
      <c r="AT650" s="264" t="s">
        <v>196</v>
      </c>
      <c r="AU650" s="264" t="s">
        <v>84</v>
      </c>
      <c r="AV650" s="13" t="s">
        <v>84</v>
      </c>
      <c r="AW650" s="13" t="s">
        <v>5</v>
      </c>
      <c r="AX650" s="13" t="s">
        <v>75</v>
      </c>
      <c r="AY650" s="264" t="s">
        <v>182</v>
      </c>
    </row>
    <row r="651" s="13" customFormat="1">
      <c r="A651" s="13"/>
      <c r="B651" s="254"/>
      <c r="C651" s="255"/>
      <c r="D651" s="247" t="s">
        <v>196</v>
      </c>
      <c r="E651" s="256" t="s">
        <v>1</v>
      </c>
      <c r="F651" s="257" t="s">
        <v>1075</v>
      </c>
      <c r="G651" s="255"/>
      <c r="H651" s="258">
        <v>4.9500000000000002</v>
      </c>
      <c r="I651" s="259"/>
      <c r="J651" s="259"/>
      <c r="K651" s="255"/>
      <c r="L651" s="255"/>
      <c r="M651" s="260"/>
      <c r="N651" s="261"/>
      <c r="O651" s="262"/>
      <c r="P651" s="262"/>
      <c r="Q651" s="262"/>
      <c r="R651" s="262"/>
      <c r="S651" s="262"/>
      <c r="T651" s="262"/>
      <c r="U651" s="262"/>
      <c r="V651" s="262"/>
      <c r="W651" s="262"/>
      <c r="X651" s="263"/>
      <c r="Y651" s="13"/>
      <c r="Z651" s="13"/>
      <c r="AA651" s="13"/>
      <c r="AB651" s="13"/>
      <c r="AC651" s="13"/>
      <c r="AD651" s="13"/>
      <c r="AE651" s="13"/>
      <c r="AT651" s="264" t="s">
        <v>196</v>
      </c>
      <c r="AU651" s="264" t="s">
        <v>84</v>
      </c>
      <c r="AV651" s="13" t="s">
        <v>84</v>
      </c>
      <c r="AW651" s="13" t="s">
        <v>5</v>
      </c>
      <c r="AX651" s="13" t="s">
        <v>75</v>
      </c>
      <c r="AY651" s="264" t="s">
        <v>182</v>
      </c>
    </row>
    <row r="652" s="13" customFormat="1">
      <c r="A652" s="13"/>
      <c r="B652" s="254"/>
      <c r="C652" s="255"/>
      <c r="D652" s="247" t="s">
        <v>196</v>
      </c>
      <c r="E652" s="256" t="s">
        <v>1</v>
      </c>
      <c r="F652" s="257" t="s">
        <v>1076</v>
      </c>
      <c r="G652" s="255"/>
      <c r="H652" s="258">
        <v>2.2200000000000002</v>
      </c>
      <c r="I652" s="259"/>
      <c r="J652" s="259"/>
      <c r="K652" s="255"/>
      <c r="L652" s="255"/>
      <c r="M652" s="260"/>
      <c r="N652" s="261"/>
      <c r="O652" s="262"/>
      <c r="P652" s="262"/>
      <c r="Q652" s="262"/>
      <c r="R652" s="262"/>
      <c r="S652" s="262"/>
      <c r="T652" s="262"/>
      <c r="U652" s="262"/>
      <c r="V652" s="262"/>
      <c r="W652" s="262"/>
      <c r="X652" s="263"/>
      <c r="Y652" s="13"/>
      <c r="Z652" s="13"/>
      <c r="AA652" s="13"/>
      <c r="AB652" s="13"/>
      <c r="AC652" s="13"/>
      <c r="AD652" s="13"/>
      <c r="AE652" s="13"/>
      <c r="AT652" s="264" t="s">
        <v>196</v>
      </c>
      <c r="AU652" s="264" t="s">
        <v>84</v>
      </c>
      <c r="AV652" s="13" t="s">
        <v>84</v>
      </c>
      <c r="AW652" s="13" t="s">
        <v>5</v>
      </c>
      <c r="AX652" s="13" t="s">
        <v>75</v>
      </c>
      <c r="AY652" s="264" t="s">
        <v>182</v>
      </c>
    </row>
    <row r="653" s="13" customFormat="1">
      <c r="A653" s="13"/>
      <c r="B653" s="254"/>
      <c r="C653" s="255"/>
      <c r="D653" s="247" t="s">
        <v>196</v>
      </c>
      <c r="E653" s="256" t="s">
        <v>1</v>
      </c>
      <c r="F653" s="257" t="s">
        <v>1077</v>
      </c>
      <c r="G653" s="255"/>
      <c r="H653" s="258">
        <v>6.0659999999999998</v>
      </c>
      <c r="I653" s="259"/>
      <c r="J653" s="259"/>
      <c r="K653" s="255"/>
      <c r="L653" s="255"/>
      <c r="M653" s="260"/>
      <c r="N653" s="261"/>
      <c r="O653" s="262"/>
      <c r="P653" s="262"/>
      <c r="Q653" s="262"/>
      <c r="R653" s="262"/>
      <c r="S653" s="262"/>
      <c r="T653" s="262"/>
      <c r="U653" s="262"/>
      <c r="V653" s="262"/>
      <c r="W653" s="262"/>
      <c r="X653" s="263"/>
      <c r="Y653" s="13"/>
      <c r="Z653" s="13"/>
      <c r="AA653" s="13"/>
      <c r="AB653" s="13"/>
      <c r="AC653" s="13"/>
      <c r="AD653" s="13"/>
      <c r="AE653" s="13"/>
      <c r="AT653" s="264" t="s">
        <v>196</v>
      </c>
      <c r="AU653" s="264" t="s">
        <v>84</v>
      </c>
      <c r="AV653" s="13" t="s">
        <v>84</v>
      </c>
      <c r="AW653" s="13" t="s">
        <v>5</v>
      </c>
      <c r="AX653" s="13" t="s">
        <v>75</v>
      </c>
      <c r="AY653" s="264" t="s">
        <v>182</v>
      </c>
    </row>
    <row r="654" s="13" customFormat="1">
      <c r="A654" s="13"/>
      <c r="B654" s="254"/>
      <c r="C654" s="255"/>
      <c r="D654" s="247" t="s">
        <v>196</v>
      </c>
      <c r="E654" s="256" t="s">
        <v>1</v>
      </c>
      <c r="F654" s="257" t="s">
        <v>1078</v>
      </c>
      <c r="G654" s="255"/>
      <c r="H654" s="258">
        <v>3.0449999999999999</v>
      </c>
      <c r="I654" s="259"/>
      <c r="J654" s="259"/>
      <c r="K654" s="255"/>
      <c r="L654" s="255"/>
      <c r="M654" s="260"/>
      <c r="N654" s="261"/>
      <c r="O654" s="262"/>
      <c r="P654" s="262"/>
      <c r="Q654" s="262"/>
      <c r="R654" s="262"/>
      <c r="S654" s="262"/>
      <c r="T654" s="262"/>
      <c r="U654" s="262"/>
      <c r="V654" s="262"/>
      <c r="W654" s="262"/>
      <c r="X654" s="263"/>
      <c r="Y654" s="13"/>
      <c r="Z654" s="13"/>
      <c r="AA654" s="13"/>
      <c r="AB654" s="13"/>
      <c r="AC654" s="13"/>
      <c r="AD654" s="13"/>
      <c r="AE654" s="13"/>
      <c r="AT654" s="264" t="s">
        <v>196</v>
      </c>
      <c r="AU654" s="264" t="s">
        <v>84</v>
      </c>
      <c r="AV654" s="13" t="s">
        <v>84</v>
      </c>
      <c r="AW654" s="13" t="s">
        <v>5</v>
      </c>
      <c r="AX654" s="13" t="s">
        <v>75</v>
      </c>
      <c r="AY654" s="264" t="s">
        <v>182</v>
      </c>
    </row>
    <row r="655" s="13" customFormat="1">
      <c r="A655" s="13"/>
      <c r="B655" s="254"/>
      <c r="C655" s="255"/>
      <c r="D655" s="247" t="s">
        <v>196</v>
      </c>
      <c r="E655" s="256" t="s">
        <v>1</v>
      </c>
      <c r="F655" s="257" t="s">
        <v>1079</v>
      </c>
      <c r="G655" s="255"/>
      <c r="H655" s="258">
        <v>7.2800000000000002</v>
      </c>
      <c r="I655" s="259"/>
      <c r="J655" s="259"/>
      <c r="K655" s="255"/>
      <c r="L655" s="255"/>
      <c r="M655" s="260"/>
      <c r="N655" s="261"/>
      <c r="O655" s="262"/>
      <c r="P655" s="262"/>
      <c r="Q655" s="262"/>
      <c r="R655" s="262"/>
      <c r="S655" s="262"/>
      <c r="T655" s="262"/>
      <c r="U655" s="262"/>
      <c r="V655" s="262"/>
      <c r="W655" s="262"/>
      <c r="X655" s="263"/>
      <c r="Y655" s="13"/>
      <c r="Z655" s="13"/>
      <c r="AA655" s="13"/>
      <c r="AB655" s="13"/>
      <c r="AC655" s="13"/>
      <c r="AD655" s="13"/>
      <c r="AE655" s="13"/>
      <c r="AT655" s="264" t="s">
        <v>196</v>
      </c>
      <c r="AU655" s="264" t="s">
        <v>84</v>
      </c>
      <c r="AV655" s="13" t="s">
        <v>84</v>
      </c>
      <c r="AW655" s="13" t="s">
        <v>5</v>
      </c>
      <c r="AX655" s="13" t="s">
        <v>75</v>
      </c>
      <c r="AY655" s="264" t="s">
        <v>182</v>
      </c>
    </row>
    <row r="656" s="14" customFormat="1">
      <c r="A656" s="14"/>
      <c r="B656" s="265"/>
      <c r="C656" s="266"/>
      <c r="D656" s="247" t="s">
        <v>196</v>
      </c>
      <c r="E656" s="267" t="s">
        <v>1</v>
      </c>
      <c r="F656" s="268" t="s">
        <v>927</v>
      </c>
      <c r="G656" s="266"/>
      <c r="H656" s="267" t="s">
        <v>1</v>
      </c>
      <c r="I656" s="269"/>
      <c r="J656" s="269"/>
      <c r="K656" s="266"/>
      <c r="L656" s="266"/>
      <c r="M656" s="270"/>
      <c r="N656" s="271"/>
      <c r="O656" s="272"/>
      <c r="P656" s="272"/>
      <c r="Q656" s="272"/>
      <c r="R656" s="272"/>
      <c r="S656" s="272"/>
      <c r="T656" s="272"/>
      <c r="U656" s="272"/>
      <c r="V656" s="272"/>
      <c r="W656" s="272"/>
      <c r="X656" s="273"/>
      <c r="Y656" s="14"/>
      <c r="Z656" s="14"/>
      <c r="AA656" s="14"/>
      <c r="AB656" s="14"/>
      <c r="AC656" s="14"/>
      <c r="AD656" s="14"/>
      <c r="AE656" s="14"/>
      <c r="AT656" s="274" t="s">
        <v>196</v>
      </c>
      <c r="AU656" s="274" t="s">
        <v>84</v>
      </c>
      <c r="AV656" s="14" t="s">
        <v>82</v>
      </c>
      <c r="AW656" s="14" t="s">
        <v>5</v>
      </c>
      <c r="AX656" s="14" t="s">
        <v>75</v>
      </c>
      <c r="AY656" s="274" t="s">
        <v>182</v>
      </c>
    </row>
    <row r="657" s="13" customFormat="1">
      <c r="A657" s="13"/>
      <c r="B657" s="254"/>
      <c r="C657" s="255"/>
      <c r="D657" s="247" t="s">
        <v>196</v>
      </c>
      <c r="E657" s="256" t="s">
        <v>1</v>
      </c>
      <c r="F657" s="257" t="s">
        <v>1080</v>
      </c>
      <c r="G657" s="255"/>
      <c r="H657" s="258">
        <v>1.3759999999999999</v>
      </c>
      <c r="I657" s="259"/>
      <c r="J657" s="259"/>
      <c r="K657" s="255"/>
      <c r="L657" s="255"/>
      <c r="M657" s="260"/>
      <c r="N657" s="261"/>
      <c r="O657" s="262"/>
      <c r="P657" s="262"/>
      <c r="Q657" s="262"/>
      <c r="R657" s="262"/>
      <c r="S657" s="262"/>
      <c r="T657" s="262"/>
      <c r="U657" s="262"/>
      <c r="V657" s="262"/>
      <c r="W657" s="262"/>
      <c r="X657" s="263"/>
      <c r="Y657" s="13"/>
      <c r="Z657" s="13"/>
      <c r="AA657" s="13"/>
      <c r="AB657" s="13"/>
      <c r="AC657" s="13"/>
      <c r="AD657" s="13"/>
      <c r="AE657" s="13"/>
      <c r="AT657" s="264" t="s">
        <v>196</v>
      </c>
      <c r="AU657" s="264" t="s">
        <v>84</v>
      </c>
      <c r="AV657" s="13" t="s">
        <v>84</v>
      </c>
      <c r="AW657" s="13" t="s">
        <v>5</v>
      </c>
      <c r="AX657" s="13" t="s">
        <v>75</v>
      </c>
      <c r="AY657" s="264" t="s">
        <v>182</v>
      </c>
    </row>
    <row r="658" s="14" customFormat="1">
      <c r="A658" s="14"/>
      <c r="B658" s="265"/>
      <c r="C658" s="266"/>
      <c r="D658" s="247" t="s">
        <v>196</v>
      </c>
      <c r="E658" s="267" t="s">
        <v>1</v>
      </c>
      <c r="F658" s="268" t="s">
        <v>1001</v>
      </c>
      <c r="G658" s="266"/>
      <c r="H658" s="267" t="s">
        <v>1</v>
      </c>
      <c r="I658" s="269"/>
      <c r="J658" s="269"/>
      <c r="K658" s="266"/>
      <c r="L658" s="266"/>
      <c r="M658" s="270"/>
      <c r="N658" s="271"/>
      <c r="O658" s="272"/>
      <c r="P658" s="272"/>
      <c r="Q658" s="272"/>
      <c r="R658" s="272"/>
      <c r="S658" s="272"/>
      <c r="T658" s="272"/>
      <c r="U658" s="272"/>
      <c r="V658" s="272"/>
      <c r="W658" s="272"/>
      <c r="X658" s="273"/>
      <c r="Y658" s="14"/>
      <c r="Z658" s="14"/>
      <c r="AA658" s="14"/>
      <c r="AB658" s="14"/>
      <c r="AC658" s="14"/>
      <c r="AD658" s="14"/>
      <c r="AE658" s="14"/>
      <c r="AT658" s="274" t="s">
        <v>196</v>
      </c>
      <c r="AU658" s="274" t="s">
        <v>84</v>
      </c>
      <c r="AV658" s="14" t="s">
        <v>82</v>
      </c>
      <c r="AW658" s="14" t="s">
        <v>5</v>
      </c>
      <c r="AX658" s="14" t="s">
        <v>75</v>
      </c>
      <c r="AY658" s="274" t="s">
        <v>182</v>
      </c>
    </row>
    <row r="659" s="13" customFormat="1">
      <c r="A659" s="13"/>
      <c r="B659" s="254"/>
      <c r="C659" s="255"/>
      <c r="D659" s="247" t="s">
        <v>196</v>
      </c>
      <c r="E659" s="256" t="s">
        <v>1</v>
      </c>
      <c r="F659" s="257" t="s">
        <v>1081</v>
      </c>
      <c r="G659" s="255"/>
      <c r="H659" s="258">
        <v>2.6000000000000001</v>
      </c>
      <c r="I659" s="259"/>
      <c r="J659" s="259"/>
      <c r="K659" s="255"/>
      <c r="L659" s="255"/>
      <c r="M659" s="260"/>
      <c r="N659" s="261"/>
      <c r="O659" s="262"/>
      <c r="P659" s="262"/>
      <c r="Q659" s="262"/>
      <c r="R659" s="262"/>
      <c r="S659" s="262"/>
      <c r="T659" s="262"/>
      <c r="U659" s="262"/>
      <c r="V659" s="262"/>
      <c r="W659" s="262"/>
      <c r="X659" s="263"/>
      <c r="Y659" s="13"/>
      <c r="Z659" s="13"/>
      <c r="AA659" s="13"/>
      <c r="AB659" s="13"/>
      <c r="AC659" s="13"/>
      <c r="AD659" s="13"/>
      <c r="AE659" s="13"/>
      <c r="AT659" s="264" t="s">
        <v>196</v>
      </c>
      <c r="AU659" s="264" t="s">
        <v>84</v>
      </c>
      <c r="AV659" s="13" t="s">
        <v>84</v>
      </c>
      <c r="AW659" s="13" t="s">
        <v>5</v>
      </c>
      <c r="AX659" s="13" t="s">
        <v>75</v>
      </c>
      <c r="AY659" s="264" t="s">
        <v>182</v>
      </c>
    </row>
    <row r="660" s="13" customFormat="1">
      <c r="A660" s="13"/>
      <c r="B660" s="254"/>
      <c r="C660" s="255"/>
      <c r="D660" s="247" t="s">
        <v>196</v>
      </c>
      <c r="E660" s="256" t="s">
        <v>1</v>
      </c>
      <c r="F660" s="257" t="s">
        <v>1082</v>
      </c>
      <c r="G660" s="255"/>
      <c r="H660" s="258">
        <v>1.6000000000000001</v>
      </c>
      <c r="I660" s="259"/>
      <c r="J660" s="259"/>
      <c r="K660" s="255"/>
      <c r="L660" s="255"/>
      <c r="M660" s="260"/>
      <c r="N660" s="261"/>
      <c r="O660" s="262"/>
      <c r="P660" s="262"/>
      <c r="Q660" s="262"/>
      <c r="R660" s="262"/>
      <c r="S660" s="262"/>
      <c r="T660" s="262"/>
      <c r="U660" s="262"/>
      <c r="V660" s="262"/>
      <c r="W660" s="262"/>
      <c r="X660" s="263"/>
      <c r="Y660" s="13"/>
      <c r="Z660" s="13"/>
      <c r="AA660" s="13"/>
      <c r="AB660" s="13"/>
      <c r="AC660" s="13"/>
      <c r="AD660" s="13"/>
      <c r="AE660" s="13"/>
      <c r="AT660" s="264" t="s">
        <v>196</v>
      </c>
      <c r="AU660" s="264" t="s">
        <v>84</v>
      </c>
      <c r="AV660" s="13" t="s">
        <v>84</v>
      </c>
      <c r="AW660" s="13" t="s">
        <v>5</v>
      </c>
      <c r="AX660" s="13" t="s">
        <v>75</v>
      </c>
      <c r="AY660" s="264" t="s">
        <v>182</v>
      </c>
    </row>
    <row r="661" s="13" customFormat="1">
      <c r="A661" s="13"/>
      <c r="B661" s="254"/>
      <c r="C661" s="255"/>
      <c r="D661" s="247" t="s">
        <v>196</v>
      </c>
      <c r="E661" s="256" t="s">
        <v>1</v>
      </c>
      <c r="F661" s="257" t="s">
        <v>1083</v>
      </c>
      <c r="G661" s="255"/>
      <c r="H661" s="258">
        <v>1.5049999999999999</v>
      </c>
      <c r="I661" s="259"/>
      <c r="J661" s="259"/>
      <c r="K661" s="255"/>
      <c r="L661" s="255"/>
      <c r="M661" s="260"/>
      <c r="N661" s="261"/>
      <c r="O661" s="262"/>
      <c r="P661" s="262"/>
      <c r="Q661" s="262"/>
      <c r="R661" s="262"/>
      <c r="S661" s="262"/>
      <c r="T661" s="262"/>
      <c r="U661" s="262"/>
      <c r="V661" s="262"/>
      <c r="W661" s="262"/>
      <c r="X661" s="263"/>
      <c r="Y661" s="13"/>
      <c r="Z661" s="13"/>
      <c r="AA661" s="13"/>
      <c r="AB661" s="13"/>
      <c r="AC661" s="13"/>
      <c r="AD661" s="13"/>
      <c r="AE661" s="13"/>
      <c r="AT661" s="264" t="s">
        <v>196</v>
      </c>
      <c r="AU661" s="264" t="s">
        <v>84</v>
      </c>
      <c r="AV661" s="13" t="s">
        <v>84</v>
      </c>
      <c r="AW661" s="13" t="s">
        <v>5</v>
      </c>
      <c r="AX661" s="13" t="s">
        <v>75</v>
      </c>
      <c r="AY661" s="264" t="s">
        <v>182</v>
      </c>
    </row>
    <row r="662" s="13" customFormat="1">
      <c r="A662" s="13"/>
      <c r="B662" s="254"/>
      <c r="C662" s="255"/>
      <c r="D662" s="247" t="s">
        <v>196</v>
      </c>
      <c r="E662" s="256" t="s">
        <v>1</v>
      </c>
      <c r="F662" s="257" t="s">
        <v>1084</v>
      </c>
      <c r="G662" s="255"/>
      <c r="H662" s="258">
        <v>5.1390000000000002</v>
      </c>
      <c r="I662" s="259"/>
      <c r="J662" s="259"/>
      <c r="K662" s="255"/>
      <c r="L662" s="255"/>
      <c r="M662" s="260"/>
      <c r="N662" s="261"/>
      <c r="O662" s="262"/>
      <c r="P662" s="262"/>
      <c r="Q662" s="262"/>
      <c r="R662" s="262"/>
      <c r="S662" s="262"/>
      <c r="T662" s="262"/>
      <c r="U662" s="262"/>
      <c r="V662" s="262"/>
      <c r="W662" s="262"/>
      <c r="X662" s="263"/>
      <c r="Y662" s="13"/>
      <c r="Z662" s="13"/>
      <c r="AA662" s="13"/>
      <c r="AB662" s="13"/>
      <c r="AC662" s="13"/>
      <c r="AD662" s="13"/>
      <c r="AE662" s="13"/>
      <c r="AT662" s="264" t="s">
        <v>196</v>
      </c>
      <c r="AU662" s="264" t="s">
        <v>84</v>
      </c>
      <c r="AV662" s="13" t="s">
        <v>84</v>
      </c>
      <c r="AW662" s="13" t="s">
        <v>5</v>
      </c>
      <c r="AX662" s="13" t="s">
        <v>75</v>
      </c>
      <c r="AY662" s="264" t="s">
        <v>182</v>
      </c>
    </row>
    <row r="663" s="13" customFormat="1">
      <c r="A663" s="13"/>
      <c r="B663" s="254"/>
      <c r="C663" s="255"/>
      <c r="D663" s="247" t="s">
        <v>196</v>
      </c>
      <c r="E663" s="256" t="s">
        <v>1</v>
      </c>
      <c r="F663" s="257" t="s">
        <v>1085</v>
      </c>
      <c r="G663" s="255"/>
      <c r="H663" s="258">
        <v>2.1869999999999998</v>
      </c>
      <c r="I663" s="259"/>
      <c r="J663" s="259"/>
      <c r="K663" s="255"/>
      <c r="L663" s="255"/>
      <c r="M663" s="260"/>
      <c r="N663" s="261"/>
      <c r="O663" s="262"/>
      <c r="P663" s="262"/>
      <c r="Q663" s="262"/>
      <c r="R663" s="262"/>
      <c r="S663" s="262"/>
      <c r="T663" s="262"/>
      <c r="U663" s="262"/>
      <c r="V663" s="262"/>
      <c r="W663" s="262"/>
      <c r="X663" s="263"/>
      <c r="Y663" s="13"/>
      <c r="Z663" s="13"/>
      <c r="AA663" s="13"/>
      <c r="AB663" s="13"/>
      <c r="AC663" s="13"/>
      <c r="AD663" s="13"/>
      <c r="AE663" s="13"/>
      <c r="AT663" s="264" t="s">
        <v>196</v>
      </c>
      <c r="AU663" s="264" t="s">
        <v>84</v>
      </c>
      <c r="AV663" s="13" t="s">
        <v>84</v>
      </c>
      <c r="AW663" s="13" t="s">
        <v>5</v>
      </c>
      <c r="AX663" s="13" t="s">
        <v>75</v>
      </c>
      <c r="AY663" s="264" t="s">
        <v>182</v>
      </c>
    </row>
    <row r="664" s="13" customFormat="1">
      <c r="A664" s="13"/>
      <c r="B664" s="254"/>
      <c r="C664" s="255"/>
      <c r="D664" s="247" t="s">
        <v>196</v>
      </c>
      <c r="E664" s="256" t="s">
        <v>1</v>
      </c>
      <c r="F664" s="257" t="s">
        <v>1086</v>
      </c>
      <c r="G664" s="255"/>
      <c r="H664" s="258">
        <v>6.8970000000000002</v>
      </c>
      <c r="I664" s="259"/>
      <c r="J664" s="259"/>
      <c r="K664" s="255"/>
      <c r="L664" s="255"/>
      <c r="M664" s="260"/>
      <c r="N664" s="261"/>
      <c r="O664" s="262"/>
      <c r="P664" s="262"/>
      <c r="Q664" s="262"/>
      <c r="R664" s="262"/>
      <c r="S664" s="262"/>
      <c r="T664" s="262"/>
      <c r="U664" s="262"/>
      <c r="V664" s="262"/>
      <c r="W664" s="262"/>
      <c r="X664" s="263"/>
      <c r="Y664" s="13"/>
      <c r="Z664" s="13"/>
      <c r="AA664" s="13"/>
      <c r="AB664" s="13"/>
      <c r="AC664" s="13"/>
      <c r="AD664" s="13"/>
      <c r="AE664" s="13"/>
      <c r="AT664" s="264" t="s">
        <v>196</v>
      </c>
      <c r="AU664" s="264" t="s">
        <v>84</v>
      </c>
      <c r="AV664" s="13" t="s">
        <v>84</v>
      </c>
      <c r="AW664" s="13" t="s">
        <v>5</v>
      </c>
      <c r="AX664" s="13" t="s">
        <v>75</v>
      </c>
      <c r="AY664" s="264" t="s">
        <v>182</v>
      </c>
    </row>
    <row r="665" s="13" customFormat="1">
      <c r="A665" s="13"/>
      <c r="B665" s="254"/>
      <c r="C665" s="255"/>
      <c r="D665" s="247" t="s">
        <v>196</v>
      </c>
      <c r="E665" s="256" t="s">
        <v>1</v>
      </c>
      <c r="F665" s="257" t="s">
        <v>1087</v>
      </c>
      <c r="G665" s="255"/>
      <c r="H665" s="258">
        <v>2.2050000000000001</v>
      </c>
      <c r="I665" s="259"/>
      <c r="J665" s="259"/>
      <c r="K665" s="255"/>
      <c r="L665" s="255"/>
      <c r="M665" s="260"/>
      <c r="N665" s="261"/>
      <c r="O665" s="262"/>
      <c r="P665" s="262"/>
      <c r="Q665" s="262"/>
      <c r="R665" s="262"/>
      <c r="S665" s="262"/>
      <c r="T665" s="262"/>
      <c r="U665" s="262"/>
      <c r="V665" s="262"/>
      <c r="W665" s="262"/>
      <c r="X665" s="263"/>
      <c r="Y665" s="13"/>
      <c r="Z665" s="13"/>
      <c r="AA665" s="13"/>
      <c r="AB665" s="13"/>
      <c r="AC665" s="13"/>
      <c r="AD665" s="13"/>
      <c r="AE665" s="13"/>
      <c r="AT665" s="264" t="s">
        <v>196</v>
      </c>
      <c r="AU665" s="264" t="s">
        <v>84</v>
      </c>
      <c r="AV665" s="13" t="s">
        <v>84</v>
      </c>
      <c r="AW665" s="13" t="s">
        <v>5</v>
      </c>
      <c r="AX665" s="13" t="s">
        <v>75</v>
      </c>
      <c r="AY665" s="264" t="s">
        <v>182</v>
      </c>
    </row>
    <row r="666" s="13" customFormat="1">
      <c r="A666" s="13"/>
      <c r="B666" s="254"/>
      <c r="C666" s="255"/>
      <c r="D666" s="247" t="s">
        <v>196</v>
      </c>
      <c r="E666" s="256" t="s">
        <v>1</v>
      </c>
      <c r="F666" s="257" t="s">
        <v>1088</v>
      </c>
      <c r="G666" s="255"/>
      <c r="H666" s="258">
        <v>1.7549999999999999</v>
      </c>
      <c r="I666" s="259"/>
      <c r="J666" s="259"/>
      <c r="K666" s="255"/>
      <c r="L666" s="255"/>
      <c r="M666" s="260"/>
      <c r="N666" s="261"/>
      <c r="O666" s="262"/>
      <c r="P666" s="262"/>
      <c r="Q666" s="262"/>
      <c r="R666" s="262"/>
      <c r="S666" s="262"/>
      <c r="T666" s="262"/>
      <c r="U666" s="262"/>
      <c r="V666" s="262"/>
      <c r="W666" s="262"/>
      <c r="X666" s="263"/>
      <c r="Y666" s="13"/>
      <c r="Z666" s="13"/>
      <c r="AA666" s="13"/>
      <c r="AB666" s="13"/>
      <c r="AC666" s="13"/>
      <c r="AD666" s="13"/>
      <c r="AE666" s="13"/>
      <c r="AT666" s="264" t="s">
        <v>196</v>
      </c>
      <c r="AU666" s="264" t="s">
        <v>84</v>
      </c>
      <c r="AV666" s="13" t="s">
        <v>84</v>
      </c>
      <c r="AW666" s="13" t="s">
        <v>5</v>
      </c>
      <c r="AX666" s="13" t="s">
        <v>75</v>
      </c>
      <c r="AY666" s="264" t="s">
        <v>182</v>
      </c>
    </row>
    <row r="667" s="14" customFormat="1">
      <c r="A667" s="14"/>
      <c r="B667" s="265"/>
      <c r="C667" s="266"/>
      <c r="D667" s="247" t="s">
        <v>196</v>
      </c>
      <c r="E667" s="267" t="s">
        <v>1</v>
      </c>
      <c r="F667" s="268" t="s">
        <v>1027</v>
      </c>
      <c r="G667" s="266"/>
      <c r="H667" s="267" t="s">
        <v>1</v>
      </c>
      <c r="I667" s="269"/>
      <c r="J667" s="269"/>
      <c r="K667" s="266"/>
      <c r="L667" s="266"/>
      <c r="M667" s="270"/>
      <c r="N667" s="271"/>
      <c r="O667" s="272"/>
      <c r="P667" s="272"/>
      <c r="Q667" s="272"/>
      <c r="R667" s="272"/>
      <c r="S667" s="272"/>
      <c r="T667" s="272"/>
      <c r="U667" s="272"/>
      <c r="V667" s="272"/>
      <c r="W667" s="272"/>
      <c r="X667" s="273"/>
      <c r="Y667" s="14"/>
      <c r="Z667" s="14"/>
      <c r="AA667" s="14"/>
      <c r="AB667" s="14"/>
      <c r="AC667" s="14"/>
      <c r="AD667" s="14"/>
      <c r="AE667" s="14"/>
      <c r="AT667" s="274" t="s">
        <v>196</v>
      </c>
      <c r="AU667" s="274" t="s">
        <v>84</v>
      </c>
      <c r="AV667" s="14" t="s">
        <v>82</v>
      </c>
      <c r="AW667" s="14" t="s">
        <v>5</v>
      </c>
      <c r="AX667" s="14" t="s">
        <v>75</v>
      </c>
      <c r="AY667" s="274" t="s">
        <v>182</v>
      </c>
    </row>
    <row r="668" s="13" customFormat="1">
      <c r="A668" s="13"/>
      <c r="B668" s="254"/>
      <c r="C668" s="255"/>
      <c r="D668" s="247" t="s">
        <v>196</v>
      </c>
      <c r="E668" s="256" t="s">
        <v>1</v>
      </c>
      <c r="F668" s="257" t="s">
        <v>1089</v>
      </c>
      <c r="G668" s="255"/>
      <c r="H668" s="258">
        <v>3.278</v>
      </c>
      <c r="I668" s="259"/>
      <c r="J668" s="259"/>
      <c r="K668" s="255"/>
      <c r="L668" s="255"/>
      <c r="M668" s="260"/>
      <c r="N668" s="261"/>
      <c r="O668" s="262"/>
      <c r="P668" s="262"/>
      <c r="Q668" s="262"/>
      <c r="R668" s="262"/>
      <c r="S668" s="262"/>
      <c r="T668" s="262"/>
      <c r="U668" s="262"/>
      <c r="V668" s="262"/>
      <c r="W668" s="262"/>
      <c r="X668" s="263"/>
      <c r="Y668" s="13"/>
      <c r="Z668" s="13"/>
      <c r="AA668" s="13"/>
      <c r="AB668" s="13"/>
      <c r="AC668" s="13"/>
      <c r="AD668" s="13"/>
      <c r="AE668" s="13"/>
      <c r="AT668" s="264" t="s">
        <v>196</v>
      </c>
      <c r="AU668" s="264" t="s">
        <v>84</v>
      </c>
      <c r="AV668" s="13" t="s">
        <v>84</v>
      </c>
      <c r="AW668" s="13" t="s">
        <v>5</v>
      </c>
      <c r="AX668" s="13" t="s">
        <v>75</v>
      </c>
      <c r="AY668" s="264" t="s">
        <v>182</v>
      </c>
    </row>
    <row r="669" s="15" customFormat="1">
      <c r="A669" s="15"/>
      <c r="B669" s="275"/>
      <c r="C669" s="276"/>
      <c r="D669" s="247" t="s">
        <v>196</v>
      </c>
      <c r="E669" s="277" t="s">
        <v>1</v>
      </c>
      <c r="F669" s="278" t="s">
        <v>208</v>
      </c>
      <c r="G669" s="276"/>
      <c r="H669" s="279">
        <v>140.83799999999999</v>
      </c>
      <c r="I669" s="280"/>
      <c r="J669" s="280"/>
      <c r="K669" s="276"/>
      <c r="L669" s="276"/>
      <c r="M669" s="281"/>
      <c r="N669" s="282"/>
      <c r="O669" s="283"/>
      <c r="P669" s="283"/>
      <c r="Q669" s="283"/>
      <c r="R669" s="283"/>
      <c r="S669" s="283"/>
      <c r="T669" s="283"/>
      <c r="U669" s="283"/>
      <c r="V669" s="283"/>
      <c r="W669" s="283"/>
      <c r="X669" s="284"/>
      <c r="Y669" s="15"/>
      <c r="Z669" s="15"/>
      <c r="AA669" s="15"/>
      <c r="AB669" s="15"/>
      <c r="AC669" s="15"/>
      <c r="AD669" s="15"/>
      <c r="AE669" s="15"/>
      <c r="AT669" s="285" t="s">
        <v>196</v>
      </c>
      <c r="AU669" s="285" t="s">
        <v>84</v>
      </c>
      <c r="AV669" s="15" t="s">
        <v>190</v>
      </c>
      <c r="AW669" s="15" t="s">
        <v>5</v>
      </c>
      <c r="AX669" s="15" t="s">
        <v>82</v>
      </c>
      <c r="AY669" s="285" t="s">
        <v>182</v>
      </c>
    </row>
    <row r="670" s="2" customFormat="1" ht="76.35" customHeight="1">
      <c r="A670" s="39"/>
      <c r="B670" s="40"/>
      <c r="C670" s="233" t="s">
        <v>535</v>
      </c>
      <c r="D670" s="233" t="s">
        <v>185</v>
      </c>
      <c r="E670" s="234" t="s">
        <v>1100</v>
      </c>
      <c r="F670" s="235" t="s">
        <v>1101</v>
      </c>
      <c r="G670" s="236" t="s">
        <v>188</v>
      </c>
      <c r="H670" s="237">
        <v>288.923</v>
      </c>
      <c r="I670" s="238"/>
      <c r="J670" s="238"/>
      <c r="K670" s="239">
        <f>ROUND(P670*H670,2)</f>
        <v>0</v>
      </c>
      <c r="L670" s="235" t="s">
        <v>1</v>
      </c>
      <c r="M670" s="45"/>
      <c r="N670" s="240" t="s">
        <v>1</v>
      </c>
      <c r="O670" s="241" t="s">
        <v>38</v>
      </c>
      <c r="P670" s="242">
        <f>I670+J670</f>
        <v>0</v>
      </c>
      <c r="Q670" s="242">
        <f>ROUND(I670*H670,2)</f>
        <v>0</v>
      </c>
      <c r="R670" s="242">
        <f>ROUND(J670*H670,2)</f>
        <v>0</v>
      </c>
      <c r="S670" s="92"/>
      <c r="T670" s="243">
        <f>S670*H670</f>
        <v>0</v>
      </c>
      <c r="U670" s="243">
        <v>0</v>
      </c>
      <c r="V670" s="243">
        <f>U670*H670</f>
        <v>0</v>
      </c>
      <c r="W670" s="243">
        <v>0</v>
      </c>
      <c r="X670" s="244">
        <f>W670*H670</f>
        <v>0</v>
      </c>
      <c r="Y670" s="39"/>
      <c r="Z670" s="39"/>
      <c r="AA670" s="39"/>
      <c r="AB670" s="39"/>
      <c r="AC670" s="39"/>
      <c r="AD670" s="39"/>
      <c r="AE670" s="39"/>
      <c r="AR670" s="245" t="s">
        <v>190</v>
      </c>
      <c r="AT670" s="245" t="s">
        <v>185</v>
      </c>
      <c r="AU670" s="245" t="s">
        <v>84</v>
      </c>
      <c r="AY670" s="18" t="s">
        <v>182</v>
      </c>
      <c r="BE670" s="246">
        <f>IF(O670="základní",K670,0)</f>
        <v>0</v>
      </c>
      <c r="BF670" s="246">
        <f>IF(O670="snížená",K670,0)</f>
        <v>0</v>
      </c>
      <c r="BG670" s="246">
        <f>IF(O670="zákl. přenesená",K670,0)</f>
        <v>0</v>
      </c>
      <c r="BH670" s="246">
        <f>IF(O670="sníž. přenesená",K670,0)</f>
        <v>0</v>
      </c>
      <c r="BI670" s="246">
        <f>IF(O670="nulová",K670,0)</f>
        <v>0</v>
      </c>
      <c r="BJ670" s="18" t="s">
        <v>82</v>
      </c>
      <c r="BK670" s="246">
        <f>ROUND(P670*H670,2)</f>
        <v>0</v>
      </c>
      <c r="BL670" s="18" t="s">
        <v>190</v>
      </c>
      <c r="BM670" s="245" t="s">
        <v>1102</v>
      </c>
    </row>
    <row r="671" s="2" customFormat="1">
      <c r="A671" s="39"/>
      <c r="B671" s="40"/>
      <c r="C671" s="41"/>
      <c r="D671" s="247" t="s">
        <v>192</v>
      </c>
      <c r="E671" s="41"/>
      <c r="F671" s="248" t="s">
        <v>1103</v>
      </c>
      <c r="G671" s="41"/>
      <c r="H671" s="41"/>
      <c r="I671" s="249"/>
      <c r="J671" s="249"/>
      <c r="K671" s="41"/>
      <c r="L671" s="41"/>
      <c r="M671" s="45"/>
      <c r="N671" s="250"/>
      <c r="O671" s="251"/>
      <c r="P671" s="92"/>
      <c r="Q671" s="92"/>
      <c r="R671" s="92"/>
      <c r="S671" s="92"/>
      <c r="T671" s="92"/>
      <c r="U671" s="92"/>
      <c r="V671" s="92"/>
      <c r="W671" s="92"/>
      <c r="X671" s="93"/>
      <c r="Y671" s="39"/>
      <c r="Z671" s="39"/>
      <c r="AA671" s="39"/>
      <c r="AB671" s="39"/>
      <c r="AC671" s="39"/>
      <c r="AD671" s="39"/>
      <c r="AE671" s="39"/>
      <c r="AT671" s="18" t="s">
        <v>192</v>
      </c>
      <c r="AU671" s="18" t="s">
        <v>84</v>
      </c>
    </row>
    <row r="672" s="14" customFormat="1">
      <c r="A672" s="14"/>
      <c r="B672" s="265"/>
      <c r="C672" s="266"/>
      <c r="D672" s="247" t="s">
        <v>196</v>
      </c>
      <c r="E672" s="267" t="s">
        <v>1</v>
      </c>
      <c r="F672" s="268" t="s">
        <v>958</v>
      </c>
      <c r="G672" s="266"/>
      <c r="H672" s="267" t="s">
        <v>1</v>
      </c>
      <c r="I672" s="269"/>
      <c r="J672" s="269"/>
      <c r="K672" s="266"/>
      <c r="L672" s="266"/>
      <c r="M672" s="270"/>
      <c r="N672" s="271"/>
      <c r="O672" s="272"/>
      <c r="P672" s="272"/>
      <c r="Q672" s="272"/>
      <c r="R672" s="272"/>
      <c r="S672" s="272"/>
      <c r="T672" s="272"/>
      <c r="U672" s="272"/>
      <c r="V672" s="272"/>
      <c r="W672" s="272"/>
      <c r="X672" s="273"/>
      <c r="Y672" s="14"/>
      <c r="Z672" s="14"/>
      <c r="AA672" s="14"/>
      <c r="AB672" s="14"/>
      <c r="AC672" s="14"/>
      <c r="AD672" s="14"/>
      <c r="AE672" s="14"/>
      <c r="AT672" s="274" t="s">
        <v>196</v>
      </c>
      <c r="AU672" s="274" t="s">
        <v>84</v>
      </c>
      <c r="AV672" s="14" t="s">
        <v>82</v>
      </c>
      <c r="AW672" s="14" t="s">
        <v>5</v>
      </c>
      <c r="AX672" s="14" t="s">
        <v>75</v>
      </c>
      <c r="AY672" s="274" t="s">
        <v>182</v>
      </c>
    </row>
    <row r="673" s="13" customFormat="1">
      <c r="A673" s="13"/>
      <c r="B673" s="254"/>
      <c r="C673" s="255"/>
      <c r="D673" s="247" t="s">
        <v>196</v>
      </c>
      <c r="E673" s="256" t="s">
        <v>1</v>
      </c>
      <c r="F673" s="257" t="s">
        <v>1104</v>
      </c>
      <c r="G673" s="255"/>
      <c r="H673" s="258">
        <v>9.3719999999999999</v>
      </c>
      <c r="I673" s="259"/>
      <c r="J673" s="259"/>
      <c r="K673" s="255"/>
      <c r="L673" s="255"/>
      <c r="M673" s="260"/>
      <c r="N673" s="261"/>
      <c r="O673" s="262"/>
      <c r="P673" s="262"/>
      <c r="Q673" s="262"/>
      <c r="R673" s="262"/>
      <c r="S673" s="262"/>
      <c r="T673" s="262"/>
      <c r="U673" s="262"/>
      <c r="V673" s="262"/>
      <c r="W673" s="262"/>
      <c r="X673" s="263"/>
      <c r="Y673" s="13"/>
      <c r="Z673" s="13"/>
      <c r="AA673" s="13"/>
      <c r="AB673" s="13"/>
      <c r="AC673" s="13"/>
      <c r="AD673" s="13"/>
      <c r="AE673" s="13"/>
      <c r="AT673" s="264" t="s">
        <v>196</v>
      </c>
      <c r="AU673" s="264" t="s">
        <v>84</v>
      </c>
      <c r="AV673" s="13" t="s">
        <v>84</v>
      </c>
      <c r="AW673" s="13" t="s">
        <v>5</v>
      </c>
      <c r="AX673" s="13" t="s">
        <v>75</v>
      </c>
      <c r="AY673" s="264" t="s">
        <v>182</v>
      </c>
    </row>
    <row r="674" s="13" customFormat="1">
      <c r="A674" s="13"/>
      <c r="B674" s="254"/>
      <c r="C674" s="255"/>
      <c r="D674" s="247" t="s">
        <v>196</v>
      </c>
      <c r="E674" s="256" t="s">
        <v>1</v>
      </c>
      <c r="F674" s="257" t="s">
        <v>1105</v>
      </c>
      <c r="G674" s="255"/>
      <c r="H674" s="258">
        <v>5.5229999999999997</v>
      </c>
      <c r="I674" s="259"/>
      <c r="J674" s="259"/>
      <c r="K674" s="255"/>
      <c r="L674" s="255"/>
      <c r="M674" s="260"/>
      <c r="N674" s="261"/>
      <c r="O674" s="262"/>
      <c r="P674" s="262"/>
      <c r="Q674" s="262"/>
      <c r="R674" s="262"/>
      <c r="S674" s="262"/>
      <c r="T674" s="262"/>
      <c r="U674" s="262"/>
      <c r="V674" s="262"/>
      <c r="W674" s="262"/>
      <c r="X674" s="263"/>
      <c r="Y674" s="13"/>
      <c r="Z674" s="13"/>
      <c r="AA674" s="13"/>
      <c r="AB674" s="13"/>
      <c r="AC674" s="13"/>
      <c r="AD674" s="13"/>
      <c r="AE674" s="13"/>
      <c r="AT674" s="264" t="s">
        <v>196</v>
      </c>
      <c r="AU674" s="264" t="s">
        <v>84</v>
      </c>
      <c r="AV674" s="13" t="s">
        <v>84</v>
      </c>
      <c r="AW674" s="13" t="s">
        <v>5</v>
      </c>
      <c r="AX674" s="13" t="s">
        <v>75</v>
      </c>
      <c r="AY674" s="264" t="s">
        <v>182</v>
      </c>
    </row>
    <row r="675" s="13" customFormat="1">
      <c r="A675" s="13"/>
      <c r="B675" s="254"/>
      <c r="C675" s="255"/>
      <c r="D675" s="247" t="s">
        <v>196</v>
      </c>
      <c r="E675" s="256" t="s">
        <v>1</v>
      </c>
      <c r="F675" s="257" t="s">
        <v>1106</v>
      </c>
      <c r="G675" s="255"/>
      <c r="H675" s="258">
        <v>4.1520000000000001</v>
      </c>
      <c r="I675" s="259"/>
      <c r="J675" s="259"/>
      <c r="K675" s="255"/>
      <c r="L675" s="255"/>
      <c r="M675" s="260"/>
      <c r="N675" s="261"/>
      <c r="O675" s="262"/>
      <c r="P675" s="262"/>
      <c r="Q675" s="262"/>
      <c r="R675" s="262"/>
      <c r="S675" s="262"/>
      <c r="T675" s="262"/>
      <c r="U675" s="262"/>
      <c r="V675" s="262"/>
      <c r="W675" s="262"/>
      <c r="X675" s="263"/>
      <c r="Y675" s="13"/>
      <c r="Z675" s="13"/>
      <c r="AA675" s="13"/>
      <c r="AB675" s="13"/>
      <c r="AC675" s="13"/>
      <c r="AD675" s="13"/>
      <c r="AE675" s="13"/>
      <c r="AT675" s="264" t="s">
        <v>196</v>
      </c>
      <c r="AU675" s="264" t="s">
        <v>84</v>
      </c>
      <c r="AV675" s="13" t="s">
        <v>84</v>
      </c>
      <c r="AW675" s="13" t="s">
        <v>5</v>
      </c>
      <c r="AX675" s="13" t="s">
        <v>75</v>
      </c>
      <c r="AY675" s="264" t="s">
        <v>182</v>
      </c>
    </row>
    <row r="676" s="14" customFormat="1">
      <c r="A676" s="14"/>
      <c r="B676" s="265"/>
      <c r="C676" s="266"/>
      <c r="D676" s="247" t="s">
        <v>196</v>
      </c>
      <c r="E676" s="267" t="s">
        <v>1</v>
      </c>
      <c r="F676" s="268" t="s">
        <v>925</v>
      </c>
      <c r="G676" s="266"/>
      <c r="H676" s="267" t="s">
        <v>1</v>
      </c>
      <c r="I676" s="269"/>
      <c r="J676" s="269"/>
      <c r="K676" s="266"/>
      <c r="L676" s="266"/>
      <c r="M676" s="270"/>
      <c r="N676" s="271"/>
      <c r="O676" s="272"/>
      <c r="P676" s="272"/>
      <c r="Q676" s="272"/>
      <c r="R676" s="272"/>
      <c r="S676" s="272"/>
      <c r="T676" s="272"/>
      <c r="U676" s="272"/>
      <c r="V676" s="272"/>
      <c r="W676" s="272"/>
      <c r="X676" s="273"/>
      <c r="Y676" s="14"/>
      <c r="Z676" s="14"/>
      <c r="AA676" s="14"/>
      <c r="AB676" s="14"/>
      <c r="AC676" s="14"/>
      <c r="AD676" s="14"/>
      <c r="AE676" s="14"/>
      <c r="AT676" s="274" t="s">
        <v>196</v>
      </c>
      <c r="AU676" s="274" t="s">
        <v>84</v>
      </c>
      <c r="AV676" s="14" t="s">
        <v>82</v>
      </c>
      <c r="AW676" s="14" t="s">
        <v>5</v>
      </c>
      <c r="AX676" s="14" t="s">
        <v>75</v>
      </c>
      <c r="AY676" s="274" t="s">
        <v>182</v>
      </c>
    </row>
    <row r="677" s="13" customFormat="1">
      <c r="A677" s="13"/>
      <c r="B677" s="254"/>
      <c r="C677" s="255"/>
      <c r="D677" s="247" t="s">
        <v>196</v>
      </c>
      <c r="E677" s="256" t="s">
        <v>1</v>
      </c>
      <c r="F677" s="257" t="s">
        <v>1107</v>
      </c>
      <c r="G677" s="255"/>
      <c r="H677" s="258">
        <v>4.2960000000000003</v>
      </c>
      <c r="I677" s="259"/>
      <c r="J677" s="259"/>
      <c r="K677" s="255"/>
      <c r="L677" s="255"/>
      <c r="M677" s="260"/>
      <c r="N677" s="261"/>
      <c r="O677" s="262"/>
      <c r="P677" s="262"/>
      <c r="Q677" s="262"/>
      <c r="R677" s="262"/>
      <c r="S677" s="262"/>
      <c r="T677" s="262"/>
      <c r="U677" s="262"/>
      <c r="V677" s="262"/>
      <c r="W677" s="262"/>
      <c r="X677" s="263"/>
      <c r="Y677" s="13"/>
      <c r="Z677" s="13"/>
      <c r="AA677" s="13"/>
      <c r="AB677" s="13"/>
      <c r="AC677" s="13"/>
      <c r="AD677" s="13"/>
      <c r="AE677" s="13"/>
      <c r="AT677" s="264" t="s">
        <v>196</v>
      </c>
      <c r="AU677" s="264" t="s">
        <v>84</v>
      </c>
      <c r="AV677" s="13" t="s">
        <v>84</v>
      </c>
      <c r="AW677" s="13" t="s">
        <v>5</v>
      </c>
      <c r="AX677" s="13" t="s">
        <v>75</v>
      </c>
      <c r="AY677" s="264" t="s">
        <v>182</v>
      </c>
    </row>
    <row r="678" s="13" customFormat="1">
      <c r="A678" s="13"/>
      <c r="B678" s="254"/>
      <c r="C678" s="255"/>
      <c r="D678" s="247" t="s">
        <v>196</v>
      </c>
      <c r="E678" s="256" t="s">
        <v>1</v>
      </c>
      <c r="F678" s="257" t="s">
        <v>1108</v>
      </c>
      <c r="G678" s="255"/>
      <c r="H678" s="258">
        <v>1.1799999999999999</v>
      </c>
      <c r="I678" s="259"/>
      <c r="J678" s="259"/>
      <c r="K678" s="255"/>
      <c r="L678" s="255"/>
      <c r="M678" s="260"/>
      <c r="N678" s="261"/>
      <c r="O678" s="262"/>
      <c r="P678" s="262"/>
      <c r="Q678" s="262"/>
      <c r="R678" s="262"/>
      <c r="S678" s="262"/>
      <c r="T678" s="262"/>
      <c r="U678" s="262"/>
      <c r="V678" s="262"/>
      <c r="W678" s="262"/>
      <c r="X678" s="263"/>
      <c r="Y678" s="13"/>
      <c r="Z678" s="13"/>
      <c r="AA678" s="13"/>
      <c r="AB678" s="13"/>
      <c r="AC678" s="13"/>
      <c r="AD678" s="13"/>
      <c r="AE678" s="13"/>
      <c r="AT678" s="264" t="s">
        <v>196</v>
      </c>
      <c r="AU678" s="264" t="s">
        <v>84</v>
      </c>
      <c r="AV678" s="13" t="s">
        <v>84</v>
      </c>
      <c r="AW678" s="13" t="s">
        <v>5</v>
      </c>
      <c r="AX678" s="13" t="s">
        <v>75</v>
      </c>
      <c r="AY678" s="264" t="s">
        <v>182</v>
      </c>
    </row>
    <row r="679" s="13" customFormat="1">
      <c r="A679" s="13"/>
      <c r="B679" s="254"/>
      <c r="C679" s="255"/>
      <c r="D679" s="247" t="s">
        <v>196</v>
      </c>
      <c r="E679" s="256" t="s">
        <v>1</v>
      </c>
      <c r="F679" s="257" t="s">
        <v>1109</v>
      </c>
      <c r="G679" s="255"/>
      <c r="H679" s="258">
        <v>4.6280000000000001</v>
      </c>
      <c r="I679" s="259"/>
      <c r="J679" s="259"/>
      <c r="K679" s="255"/>
      <c r="L679" s="255"/>
      <c r="M679" s="260"/>
      <c r="N679" s="261"/>
      <c r="O679" s="262"/>
      <c r="P679" s="262"/>
      <c r="Q679" s="262"/>
      <c r="R679" s="262"/>
      <c r="S679" s="262"/>
      <c r="T679" s="262"/>
      <c r="U679" s="262"/>
      <c r="V679" s="262"/>
      <c r="W679" s="262"/>
      <c r="X679" s="263"/>
      <c r="Y679" s="13"/>
      <c r="Z679" s="13"/>
      <c r="AA679" s="13"/>
      <c r="AB679" s="13"/>
      <c r="AC679" s="13"/>
      <c r="AD679" s="13"/>
      <c r="AE679" s="13"/>
      <c r="AT679" s="264" t="s">
        <v>196</v>
      </c>
      <c r="AU679" s="264" t="s">
        <v>84</v>
      </c>
      <c r="AV679" s="13" t="s">
        <v>84</v>
      </c>
      <c r="AW679" s="13" t="s">
        <v>5</v>
      </c>
      <c r="AX679" s="13" t="s">
        <v>75</v>
      </c>
      <c r="AY679" s="264" t="s">
        <v>182</v>
      </c>
    </row>
    <row r="680" s="13" customFormat="1">
      <c r="A680" s="13"/>
      <c r="B680" s="254"/>
      <c r="C680" s="255"/>
      <c r="D680" s="247" t="s">
        <v>196</v>
      </c>
      <c r="E680" s="256" t="s">
        <v>1</v>
      </c>
      <c r="F680" s="257" t="s">
        <v>1110</v>
      </c>
      <c r="G680" s="255"/>
      <c r="H680" s="258">
        <v>9.6329999999999991</v>
      </c>
      <c r="I680" s="259"/>
      <c r="J680" s="259"/>
      <c r="K680" s="255"/>
      <c r="L680" s="255"/>
      <c r="M680" s="260"/>
      <c r="N680" s="261"/>
      <c r="O680" s="262"/>
      <c r="P680" s="262"/>
      <c r="Q680" s="262"/>
      <c r="R680" s="262"/>
      <c r="S680" s="262"/>
      <c r="T680" s="262"/>
      <c r="U680" s="262"/>
      <c r="V680" s="262"/>
      <c r="W680" s="262"/>
      <c r="X680" s="263"/>
      <c r="Y680" s="13"/>
      <c r="Z680" s="13"/>
      <c r="AA680" s="13"/>
      <c r="AB680" s="13"/>
      <c r="AC680" s="13"/>
      <c r="AD680" s="13"/>
      <c r="AE680" s="13"/>
      <c r="AT680" s="264" t="s">
        <v>196</v>
      </c>
      <c r="AU680" s="264" t="s">
        <v>84</v>
      </c>
      <c r="AV680" s="13" t="s">
        <v>84</v>
      </c>
      <c r="AW680" s="13" t="s">
        <v>5</v>
      </c>
      <c r="AX680" s="13" t="s">
        <v>75</v>
      </c>
      <c r="AY680" s="264" t="s">
        <v>182</v>
      </c>
    </row>
    <row r="681" s="13" customFormat="1">
      <c r="A681" s="13"/>
      <c r="B681" s="254"/>
      <c r="C681" s="255"/>
      <c r="D681" s="247" t="s">
        <v>196</v>
      </c>
      <c r="E681" s="256" t="s">
        <v>1</v>
      </c>
      <c r="F681" s="257" t="s">
        <v>926</v>
      </c>
      <c r="G681" s="255"/>
      <c r="H681" s="258">
        <v>12.762000000000001</v>
      </c>
      <c r="I681" s="259"/>
      <c r="J681" s="259"/>
      <c r="K681" s="255"/>
      <c r="L681" s="255"/>
      <c r="M681" s="260"/>
      <c r="N681" s="261"/>
      <c r="O681" s="262"/>
      <c r="P681" s="262"/>
      <c r="Q681" s="262"/>
      <c r="R681" s="262"/>
      <c r="S681" s="262"/>
      <c r="T681" s="262"/>
      <c r="U681" s="262"/>
      <c r="V681" s="262"/>
      <c r="W681" s="262"/>
      <c r="X681" s="263"/>
      <c r="Y681" s="13"/>
      <c r="Z681" s="13"/>
      <c r="AA681" s="13"/>
      <c r="AB681" s="13"/>
      <c r="AC681" s="13"/>
      <c r="AD681" s="13"/>
      <c r="AE681" s="13"/>
      <c r="AT681" s="264" t="s">
        <v>196</v>
      </c>
      <c r="AU681" s="264" t="s">
        <v>84</v>
      </c>
      <c r="AV681" s="13" t="s">
        <v>84</v>
      </c>
      <c r="AW681" s="13" t="s">
        <v>5</v>
      </c>
      <c r="AX681" s="13" t="s">
        <v>75</v>
      </c>
      <c r="AY681" s="264" t="s">
        <v>182</v>
      </c>
    </row>
    <row r="682" s="14" customFormat="1">
      <c r="A682" s="14"/>
      <c r="B682" s="265"/>
      <c r="C682" s="266"/>
      <c r="D682" s="247" t="s">
        <v>196</v>
      </c>
      <c r="E682" s="267" t="s">
        <v>1</v>
      </c>
      <c r="F682" s="268" t="s">
        <v>971</v>
      </c>
      <c r="G682" s="266"/>
      <c r="H682" s="267" t="s">
        <v>1</v>
      </c>
      <c r="I682" s="269"/>
      <c r="J682" s="269"/>
      <c r="K682" s="266"/>
      <c r="L682" s="266"/>
      <c r="M682" s="270"/>
      <c r="N682" s="271"/>
      <c r="O682" s="272"/>
      <c r="P682" s="272"/>
      <c r="Q682" s="272"/>
      <c r="R682" s="272"/>
      <c r="S682" s="272"/>
      <c r="T682" s="272"/>
      <c r="U682" s="272"/>
      <c r="V682" s="272"/>
      <c r="W682" s="272"/>
      <c r="X682" s="273"/>
      <c r="Y682" s="14"/>
      <c r="Z682" s="14"/>
      <c r="AA682" s="14"/>
      <c r="AB682" s="14"/>
      <c r="AC682" s="14"/>
      <c r="AD682" s="14"/>
      <c r="AE682" s="14"/>
      <c r="AT682" s="274" t="s">
        <v>196</v>
      </c>
      <c r="AU682" s="274" t="s">
        <v>84</v>
      </c>
      <c r="AV682" s="14" t="s">
        <v>82</v>
      </c>
      <c r="AW682" s="14" t="s">
        <v>5</v>
      </c>
      <c r="AX682" s="14" t="s">
        <v>75</v>
      </c>
      <c r="AY682" s="274" t="s">
        <v>182</v>
      </c>
    </row>
    <row r="683" s="13" customFormat="1">
      <c r="A683" s="13"/>
      <c r="B683" s="254"/>
      <c r="C683" s="255"/>
      <c r="D683" s="247" t="s">
        <v>196</v>
      </c>
      <c r="E683" s="256" t="s">
        <v>1</v>
      </c>
      <c r="F683" s="257" t="s">
        <v>1111</v>
      </c>
      <c r="G683" s="255"/>
      <c r="H683" s="258">
        <v>18.363</v>
      </c>
      <c r="I683" s="259"/>
      <c r="J683" s="259"/>
      <c r="K683" s="255"/>
      <c r="L683" s="255"/>
      <c r="M683" s="260"/>
      <c r="N683" s="261"/>
      <c r="O683" s="262"/>
      <c r="P683" s="262"/>
      <c r="Q683" s="262"/>
      <c r="R683" s="262"/>
      <c r="S683" s="262"/>
      <c r="T683" s="262"/>
      <c r="U683" s="262"/>
      <c r="V683" s="262"/>
      <c r="W683" s="262"/>
      <c r="X683" s="263"/>
      <c r="Y683" s="13"/>
      <c r="Z683" s="13"/>
      <c r="AA683" s="13"/>
      <c r="AB683" s="13"/>
      <c r="AC683" s="13"/>
      <c r="AD683" s="13"/>
      <c r="AE683" s="13"/>
      <c r="AT683" s="264" t="s">
        <v>196</v>
      </c>
      <c r="AU683" s="264" t="s">
        <v>84</v>
      </c>
      <c r="AV683" s="13" t="s">
        <v>84</v>
      </c>
      <c r="AW683" s="13" t="s">
        <v>5</v>
      </c>
      <c r="AX683" s="13" t="s">
        <v>75</v>
      </c>
      <c r="AY683" s="264" t="s">
        <v>182</v>
      </c>
    </row>
    <row r="684" s="14" customFormat="1">
      <c r="A684" s="14"/>
      <c r="B684" s="265"/>
      <c r="C684" s="266"/>
      <c r="D684" s="247" t="s">
        <v>196</v>
      </c>
      <c r="E684" s="267" t="s">
        <v>1</v>
      </c>
      <c r="F684" s="268" t="s">
        <v>981</v>
      </c>
      <c r="G684" s="266"/>
      <c r="H684" s="267" t="s">
        <v>1</v>
      </c>
      <c r="I684" s="269"/>
      <c r="J684" s="269"/>
      <c r="K684" s="266"/>
      <c r="L684" s="266"/>
      <c r="M684" s="270"/>
      <c r="N684" s="271"/>
      <c r="O684" s="272"/>
      <c r="P684" s="272"/>
      <c r="Q684" s="272"/>
      <c r="R684" s="272"/>
      <c r="S684" s="272"/>
      <c r="T684" s="272"/>
      <c r="U684" s="272"/>
      <c r="V684" s="272"/>
      <c r="W684" s="272"/>
      <c r="X684" s="273"/>
      <c r="Y684" s="14"/>
      <c r="Z684" s="14"/>
      <c r="AA684" s="14"/>
      <c r="AB684" s="14"/>
      <c r="AC684" s="14"/>
      <c r="AD684" s="14"/>
      <c r="AE684" s="14"/>
      <c r="AT684" s="274" t="s">
        <v>196</v>
      </c>
      <c r="AU684" s="274" t="s">
        <v>84</v>
      </c>
      <c r="AV684" s="14" t="s">
        <v>82</v>
      </c>
      <c r="AW684" s="14" t="s">
        <v>5</v>
      </c>
      <c r="AX684" s="14" t="s">
        <v>75</v>
      </c>
      <c r="AY684" s="274" t="s">
        <v>182</v>
      </c>
    </row>
    <row r="685" s="13" customFormat="1">
      <c r="A685" s="13"/>
      <c r="B685" s="254"/>
      <c r="C685" s="255"/>
      <c r="D685" s="247" t="s">
        <v>196</v>
      </c>
      <c r="E685" s="256" t="s">
        <v>1</v>
      </c>
      <c r="F685" s="257" t="s">
        <v>1112</v>
      </c>
      <c r="G685" s="255"/>
      <c r="H685" s="258">
        <v>13.91</v>
      </c>
      <c r="I685" s="259"/>
      <c r="J685" s="259"/>
      <c r="K685" s="255"/>
      <c r="L685" s="255"/>
      <c r="M685" s="260"/>
      <c r="N685" s="261"/>
      <c r="O685" s="262"/>
      <c r="P685" s="262"/>
      <c r="Q685" s="262"/>
      <c r="R685" s="262"/>
      <c r="S685" s="262"/>
      <c r="T685" s="262"/>
      <c r="U685" s="262"/>
      <c r="V685" s="262"/>
      <c r="W685" s="262"/>
      <c r="X685" s="263"/>
      <c r="Y685" s="13"/>
      <c r="Z685" s="13"/>
      <c r="AA685" s="13"/>
      <c r="AB685" s="13"/>
      <c r="AC685" s="13"/>
      <c r="AD685" s="13"/>
      <c r="AE685" s="13"/>
      <c r="AT685" s="264" t="s">
        <v>196</v>
      </c>
      <c r="AU685" s="264" t="s">
        <v>84</v>
      </c>
      <c r="AV685" s="13" t="s">
        <v>84</v>
      </c>
      <c r="AW685" s="13" t="s">
        <v>5</v>
      </c>
      <c r="AX685" s="13" t="s">
        <v>75</v>
      </c>
      <c r="AY685" s="264" t="s">
        <v>182</v>
      </c>
    </row>
    <row r="686" s="13" customFormat="1">
      <c r="A686" s="13"/>
      <c r="B686" s="254"/>
      <c r="C686" s="255"/>
      <c r="D686" s="247" t="s">
        <v>196</v>
      </c>
      <c r="E686" s="256" t="s">
        <v>1</v>
      </c>
      <c r="F686" s="257" t="s">
        <v>1113</v>
      </c>
      <c r="G686" s="255"/>
      <c r="H686" s="258">
        <v>2.5920000000000001</v>
      </c>
      <c r="I686" s="259"/>
      <c r="J686" s="259"/>
      <c r="K686" s="255"/>
      <c r="L686" s="255"/>
      <c r="M686" s="260"/>
      <c r="N686" s="261"/>
      <c r="O686" s="262"/>
      <c r="P686" s="262"/>
      <c r="Q686" s="262"/>
      <c r="R686" s="262"/>
      <c r="S686" s="262"/>
      <c r="T686" s="262"/>
      <c r="U686" s="262"/>
      <c r="V686" s="262"/>
      <c r="W686" s="262"/>
      <c r="X686" s="263"/>
      <c r="Y686" s="13"/>
      <c r="Z686" s="13"/>
      <c r="AA686" s="13"/>
      <c r="AB686" s="13"/>
      <c r="AC686" s="13"/>
      <c r="AD686" s="13"/>
      <c r="AE686" s="13"/>
      <c r="AT686" s="264" t="s">
        <v>196</v>
      </c>
      <c r="AU686" s="264" t="s">
        <v>84</v>
      </c>
      <c r="AV686" s="13" t="s">
        <v>84</v>
      </c>
      <c r="AW686" s="13" t="s">
        <v>5</v>
      </c>
      <c r="AX686" s="13" t="s">
        <v>75</v>
      </c>
      <c r="AY686" s="264" t="s">
        <v>182</v>
      </c>
    </row>
    <row r="687" s="13" customFormat="1">
      <c r="A687" s="13"/>
      <c r="B687" s="254"/>
      <c r="C687" s="255"/>
      <c r="D687" s="247" t="s">
        <v>196</v>
      </c>
      <c r="E687" s="256" t="s">
        <v>1</v>
      </c>
      <c r="F687" s="257" t="s">
        <v>1114</v>
      </c>
      <c r="G687" s="255"/>
      <c r="H687" s="258">
        <v>4.6310000000000002</v>
      </c>
      <c r="I687" s="259"/>
      <c r="J687" s="259"/>
      <c r="K687" s="255"/>
      <c r="L687" s="255"/>
      <c r="M687" s="260"/>
      <c r="N687" s="261"/>
      <c r="O687" s="262"/>
      <c r="P687" s="262"/>
      <c r="Q687" s="262"/>
      <c r="R687" s="262"/>
      <c r="S687" s="262"/>
      <c r="T687" s="262"/>
      <c r="U687" s="262"/>
      <c r="V687" s="262"/>
      <c r="W687" s="262"/>
      <c r="X687" s="263"/>
      <c r="Y687" s="13"/>
      <c r="Z687" s="13"/>
      <c r="AA687" s="13"/>
      <c r="AB687" s="13"/>
      <c r="AC687" s="13"/>
      <c r="AD687" s="13"/>
      <c r="AE687" s="13"/>
      <c r="AT687" s="264" t="s">
        <v>196</v>
      </c>
      <c r="AU687" s="264" t="s">
        <v>84</v>
      </c>
      <c r="AV687" s="13" t="s">
        <v>84</v>
      </c>
      <c r="AW687" s="13" t="s">
        <v>5</v>
      </c>
      <c r="AX687" s="13" t="s">
        <v>75</v>
      </c>
      <c r="AY687" s="264" t="s">
        <v>182</v>
      </c>
    </row>
    <row r="688" s="14" customFormat="1">
      <c r="A688" s="14"/>
      <c r="B688" s="265"/>
      <c r="C688" s="266"/>
      <c r="D688" s="247" t="s">
        <v>196</v>
      </c>
      <c r="E688" s="267" t="s">
        <v>1</v>
      </c>
      <c r="F688" s="268" t="s">
        <v>984</v>
      </c>
      <c r="G688" s="266"/>
      <c r="H688" s="267" t="s">
        <v>1</v>
      </c>
      <c r="I688" s="269"/>
      <c r="J688" s="269"/>
      <c r="K688" s="266"/>
      <c r="L688" s="266"/>
      <c r="M688" s="270"/>
      <c r="N688" s="271"/>
      <c r="O688" s="272"/>
      <c r="P688" s="272"/>
      <c r="Q688" s="272"/>
      <c r="R688" s="272"/>
      <c r="S688" s="272"/>
      <c r="T688" s="272"/>
      <c r="U688" s="272"/>
      <c r="V688" s="272"/>
      <c r="W688" s="272"/>
      <c r="X688" s="273"/>
      <c r="Y688" s="14"/>
      <c r="Z688" s="14"/>
      <c r="AA688" s="14"/>
      <c r="AB688" s="14"/>
      <c r="AC688" s="14"/>
      <c r="AD688" s="14"/>
      <c r="AE688" s="14"/>
      <c r="AT688" s="274" t="s">
        <v>196</v>
      </c>
      <c r="AU688" s="274" t="s">
        <v>84</v>
      </c>
      <c r="AV688" s="14" t="s">
        <v>82</v>
      </c>
      <c r="AW688" s="14" t="s">
        <v>5</v>
      </c>
      <c r="AX688" s="14" t="s">
        <v>75</v>
      </c>
      <c r="AY688" s="274" t="s">
        <v>182</v>
      </c>
    </row>
    <row r="689" s="13" customFormat="1">
      <c r="A689" s="13"/>
      <c r="B689" s="254"/>
      <c r="C689" s="255"/>
      <c r="D689" s="247" t="s">
        <v>196</v>
      </c>
      <c r="E689" s="256" t="s">
        <v>1</v>
      </c>
      <c r="F689" s="257" t="s">
        <v>1115</v>
      </c>
      <c r="G689" s="255"/>
      <c r="H689" s="258">
        <v>10.420999999999999</v>
      </c>
      <c r="I689" s="259"/>
      <c r="J689" s="259"/>
      <c r="K689" s="255"/>
      <c r="L689" s="255"/>
      <c r="M689" s="260"/>
      <c r="N689" s="261"/>
      <c r="O689" s="262"/>
      <c r="P689" s="262"/>
      <c r="Q689" s="262"/>
      <c r="R689" s="262"/>
      <c r="S689" s="262"/>
      <c r="T689" s="262"/>
      <c r="U689" s="262"/>
      <c r="V689" s="262"/>
      <c r="W689" s="262"/>
      <c r="X689" s="263"/>
      <c r="Y689" s="13"/>
      <c r="Z689" s="13"/>
      <c r="AA689" s="13"/>
      <c r="AB689" s="13"/>
      <c r="AC689" s="13"/>
      <c r="AD689" s="13"/>
      <c r="AE689" s="13"/>
      <c r="AT689" s="264" t="s">
        <v>196</v>
      </c>
      <c r="AU689" s="264" t="s">
        <v>84</v>
      </c>
      <c r="AV689" s="13" t="s">
        <v>84</v>
      </c>
      <c r="AW689" s="13" t="s">
        <v>5</v>
      </c>
      <c r="AX689" s="13" t="s">
        <v>75</v>
      </c>
      <c r="AY689" s="264" t="s">
        <v>182</v>
      </c>
    </row>
    <row r="690" s="13" customFormat="1">
      <c r="A690" s="13"/>
      <c r="B690" s="254"/>
      <c r="C690" s="255"/>
      <c r="D690" s="247" t="s">
        <v>196</v>
      </c>
      <c r="E690" s="256" t="s">
        <v>1</v>
      </c>
      <c r="F690" s="257" t="s">
        <v>1116</v>
      </c>
      <c r="G690" s="255"/>
      <c r="H690" s="258">
        <v>5.5</v>
      </c>
      <c r="I690" s="259"/>
      <c r="J690" s="259"/>
      <c r="K690" s="255"/>
      <c r="L690" s="255"/>
      <c r="M690" s="260"/>
      <c r="N690" s="261"/>
      <c r="O690" s="262"/>
      <c r="P690" s="262"/>
      <c r="Q690" s="262"/>
      <c r="R690" s="262"/>
      <c r="S690" s="262"/>
      <c r="T690" s="262"/>
      <c r="U690" s="262"/>
      <c r="V690" s="262"/>
      <c r="W690" s="262"/>
      <c r="X690" s="263"/>
      <c r="Y690" s="13"/>
      <c r="Z690" s="13"/>
      <c r="AA690" s="13"/>
      <c r="AB690" s="13"/>
      <c r="AC690" s="13"/>
      <c r="AD690" s="13"/>
      <c r="AE690" s="13"/>
      <c r="AT690" s="264" t="s">
        <v>196</v>
      </c>
      <c r="AU690" s="264" t="s">
        <v>84</v>
      </c>
      <c r="AV690" s="13" t="s">
        <v>84</v>
      </c>
      <c r="AW690" s="13" t="s">
        <v>5</v>
      </c>
      <c r="AX690" s="13" t="s">
        <v>75</v>
      </c>
      <c r="AY690" s="264" t="s">
        <v>182</v>
      </c>
    </row>
    <row r="691" s="13" customFormat="1">
      <c r="A691" s="13"/>
      <c r="B691" s="254"/>
      <c r="C691" s="255"/>
      <c r="D691" s="247" t="s">
        <v>196</v>
      </c>
      <c r="E691" s="256" t="s">
        <v>1</v>
      </c>
      <c r="F691" s="257" t="s">
        <v>1117</v>
      </c>
      <c r="G691" s="255"/>
      <c r="H691" s="258">
        <v>0.94099999999999995</v>
      </c>
      <c r="I691" s="259"/>
      <c r="J691" s="259"/>
      <c r="K691" s="255"/>
      <c r="L691" s="255"/>
      <c r="M691" s="260"/>
      <c r="N691" s="261"/>
      <c r="O691" s="262"/>
      <c r="P691" s="262"/>
      <c r="Q691" s="262"/>
      <c r="R691" s="262"/>
      <c r="S691" s="262"/>
      <c r="T691" s="262"/>
      <c r="U691" s="262"/>
      <c r="V691" s="262"/>
      <c r="W691" s="262"/>
      <c r="X691" s="263"/>
      <c r="Y691" s="13"/>
      <c r="Z691" s="13"/>
      <c r="AA691" s="13"/>
      <c r="AB691" s="13"/>
      <c r="AC691" s="13"/>
      <c r="AD691" s="13"/>
      <c r="AE691" s="13"/>
      <c r="AT691" s="264" t="s">
        <v>196</v>
      </c>
      <c r="AU691" s="264" t="s">
        <v>84</v>
      </c>
      <c r="AV691" s="13" t="s">
        <v>84</v>
      </c>
      <c r="AW691" s="13" t="s">
        <v>5</v>
      </c>
      <c r="AX691" s="13" t="s">
        <v>75</v>
      </c>
      <c r="AY691" s="264" t="s">
        <v>182</v>
      </c>
    </row>
    <row r="692" s="13" customFormat="1">
      <c r="A692" s="13"/>
      <c r="B692" s="254"/>
      <c r="C692" s="255"/>
      <c r="D692" s="247" t="s">
        <v>196</v>
      </c>
      <c r="E692" s="256" t="s">
        <v>1</v>
      </c>
      <c r="F692" s="257" t="s">
        <v>1118</v>
      </c>
      <c r="G692" s="255"/>
      <c r="H692" s="258">
        <v>3.7130000000000001</v>
      </c>
      <c r="I692" s="259"/>
      <c r="J692" s="259"/>
      <c r="K692" s="255"/>
      <c r="L692" s="255"/>
      <c r="M692" s="260"/>
      <c r="N692" s="261"/>
      <c r="O692" s="262"/>
      <c r="P692" s="262"/>
      <c r="Q692" s="262"/>
      <c r="R692" s="262"/>
      <c r="S692" s="262"/>
      <c r="T692" s="262"/>
      <c r="U692" s="262"/>
      <c r="V692" s="262"/>
      <c r="W692" s="262"/>
      <c r="X692" s="263"/>
      <c r="Y692" s="13"/>
      <c r="Z692" s="13"/>
      <c r="AA692" s="13"/>
      <c r="AB692" s="13"/>
      <c r="AC692" s="13"/>
      <c r="AD692" s="13"/>
      <c r="AE692" s="13"/>
      <c r="AT692" s="264" t="s">
        <v>196</v>
      </c>
      <c r="AU692" s="264" t="s">
        <v>84</v>
      </c>
      <c r="AV692" s="13" t="s">
        <v>84</v>
      </c>
      <c r="AW692" s="13" t="s">
        <v>5</v>
      </c>
      <c r="AX692" s="13" t="s">
        <v>75</v>
      </c>
      <c r="AY692" s="264" t="s">
        <v>182</v>
      </c>
    </row>
    <row r="693" s="13" customFormat="1">
      <c r="A693" s="13"/>
      <c r="B693" s="254"/>
      <c r="C693" s="255"/>
      <c r="D693" s="247" t="s">
        <v>196</v>
      </c>
      <c r="E693" s="256" t="s">
        <v>1</v>
      </c>
      <c r="F693" s="257" t="s">
        <v>1119</v>
      </c>
      <c r="G693" s="255"/>
      <c r="H693" s="258">
        <v>0.63100000000000001</v>
      </c>
      <c r="I693" s="259"/>
      <c r="J693" s="259"/>
      <c r="K693" s="255"/>
      <c r="L693" s="255"/>
      <c r="M693" s="260"/>
      <c r="N693" s="261"/>
      <c r="O693" s="262"/>
      <c r="P693" s="262"/>
      <c r="Q693" s="262"/>
      <c r="R693" s="262"/>
      <c r="S693" s="262"/>
      <c r="T693" s="262"/>
      <c r="U693" s="262"/>
      <c r="V693" s="262"/>
      <c r="W693" s="262"/>
      <c r="X693" s="263"/>
      <c r="Y693" s="13"/>
      <c r="Z693" s="13"/>
      <c r="AA693" s="13"/>
      <c r="AB693" s="13"/>
      <c r="AC693" s="13"/>
      <c r="AD693" s="13"/>
      <c r="AE693" s="13"/>
      <c r="AT693" s="264" t="s">
        <v>196</v>
      </c>
      <c r="AU693" s="264" t="s">
        <v>84</v>
      </c>
      <c r="AV693" s="13" t="s">
        <v>84</v>
      </c>
      <c r="AW693" s="13" t="s">
        <v>5</v>
      </c>
      <c r="AX693" s="13" t="s">
        <v>75</v>
      </c>
      <c r="AY693" s="264" t="s">
        <v>182</v>
      </c>
    </row>
    <row r="694" s="13" customFormat="1">
      <c r="A694" s="13"/>
      <c r="B694" s="254"/>
      <c r="C694" s="255"/>
      <c r="D694" s="247" t="s">
        <v>196</v>
      </c>
      <c r="E694" s="256" t="s">
        <v>1</v>
      </c>
      <c r="F694" s="257" t="s">
        <v>1120</v>
      </c>
      <c r="G694" s="255"/>
      <c r="H694" s="258">
        <v>5.2649999999999997</v>
      </c>
      <c r="I694" s="259"/>
      <c r="J694" s="259"/>
      <c r="K694" s="255"/>
      <c r="L694" s="255"/>
      <c r="M694" s="260"/>
      <c r="N694" s="261"/>
      <c r="O694" s="262"/>
      <c r="P694" s="262"/>
      <c r="Q694" s="262"/>
      <c r="R694" s="262"/>
      <c r="S694" s="262"/>
      <c r="T694" s="262"/>
      <c r="U694" s="262"/>
      <c r="V694" s="262"/>
      <c r="W694" s="262"/>
      <c r="X694" s="263"/>
      <c r="Y694" s="13"/>
      <c r="Z694" s="13"/>
      <c r="AA694" s="13"/>
      <c r="AB694" s="13"/>
      <c r="AC694" s="13"/>
      <c r="AD694" s="13"/>
      <c r="AE694" s="13"/>
      <c r="AT694" s="264" t="s">
        <v>196</v>
      </c>
      <c r="AU694" s="264" t="s">
        <v>84</v>
      </c>
      <c r="AV694" s="13" t="s">
        <v>84</v>
      </c>
      <c r="AW694" s="13" t="s">
        <v>5</v>
      </c>
      <c r="AX694" s="13" t="s">
        <v>75</v>
      </c>
      <c r="AY694" s="264" t="s">
        <v>182</v>
      </c>
    </row>
    <row r="695" s="13" customFormat="1">
      <c r="A695" s="13"/>
      <c r="B695" s="254"/>
      <c r="C695" s="255"/>
      <c r="D695" s="247" t="s">
        <v>196</v>
      </c>
      <c r="E695" s="256" t="s">
        <v>1</v>
      </c>
      <c r="F695" s="257" t="s">
        <v>1121</v>
      </c>
      <c r="G695" s="255"/>
      <c r="H695" s="258">
        <v>8.0800000000000001</v>
      </c>
      <c r="I695" s="259"/>
      <c r="J695" s="259"/>
      <c r="K695" s="255"/>
      <c r="L695" s="255"/>
      <c r="M695" s="260"/>
      <c r="N695" s="261"/>
      <c r="O695" s="262"/>
      <c r="P695" s="262"/>
      <c r="Q695" s="262"/>
      <c r="R695" s="262"/>
      <c r="S695" s="262"/>
      <c r="T695" s="262"/>
      <c r="U695" s="262"/>
      <c r="V695" s="262"/>
      <c r="W695" s="262"/>
      <c r="X695" s="263"/>
      <c r="Y695" s="13"/>
      <c r="Z695" s="13"/>
      <c r="AA695" s="13"/>
      <c r="AB695" s="13"/>
      <c r="AC695" s="13"/>
      <c r="AD695" s="13"/>
      <c r="AE695" s="13"/>
      <c r="AT695" s="264" t="s">
        <v>196</v>
      </c>
      <c r="AU695" s="264" t="s">
        <v>84</v>
      </c>
      <c r="AV695" s="13" t="s">
        <v>84</v>
      </c>
      <c r="AW695" s="13" t="s">
        <v>5</v>
      </c>
      <c r="AX695" s="13" t="s">
        <v>75</v>
      </c>
      <c r="AY695" s="264" t="s">
        <v>182</v>
      </c>
    </row>
    <row r="696" s="14" customFormat="1">
      <c r="A696" s="14"/>
      <c r="B696" s="265"/>
      <c r="C696" s="266"/>
      <c r="D696" s="247" t="s">
        <v>196</v>
      </c>
      <c r="E696" s="267" t="s">
        <v>1</v>
      </c>
      <c r="F696" s="268" t="s">
        <v>990</v>
      </c>
      <c r="G696" s="266"/>
      <c r="H696" s="267" t="s">
        <v>1</v>
      </c>
      <c r="I696" s="269"/>
      <c r="J696" s="269"/>
      <c r="K696" s="266"/>
      <c r="L696" s="266"/>
      <c r="M696" s="270"/>
      <c r="N696" s="271"/>
      <c r="O696" s="272"/>
      <c r="P696" s="272"/>
      <c r="Q696" s="272"/>
      <c r="R696" s="272"/>
      <c r="S696" s="272"/>
      <c r="T696" s="272"/>
      <c r="U696" s="272"/>
      <c r="V696" s="272"/>
      <c r="W696" s="272"/>
      <c r="X696" s="273"/>
      <c r="Y696" s="14"/>
      <c r="Z696" s="14"/>
      <c r="AA696" s="14"/>
      <c r="AB696" s="14"/>
      <c r="AC696" s="14"/>
      <c r="AD696" s="14"/>
      <c r="AE696" s="14"/>
      <c r="AT696" s="274" t="s">
        <v>196</v>
      </c>
      <c r="AU696" s="274" t="s">
        <v>84</v>
      </c>
      <c r="AV696" s="14" t="s">
        <v>82</v>
      </c>
      <c r="AW696" s="14" t="s">
        <v>5</v>
      </c>
      <c r="AX696" s="14" t="s">
        <v>75</v>
      </c>
      <c r="AY696" s="274" t="s">
        <v>182</v>
      </c>
    </row>
    <row r="697" s="13" customFormat="1">
      <c r="A697" s="13"/>
      <c r="B697" s="254"/>
      <c r="C697" s="255"/>
      <c r="D697" s="247" t="s">
        <v>196</v>
      </c>
      <c r="E697" s="256" t="s">
        <v>1</v>
      </c>
      <c r="F697" s="257" t="s">
        <v>1122</v>
      </c>
      <c r="G697" s="255"/>
      <c r="H697" s="258">
        <v>10.327</v>
      </c>
      <c r="I697" s="259"/>
      <c r="J697" s="259"/>
      <c r="K697" s="255"/>
      <c r="L697" s="255"/>
      <c r="M697" s="260"/>
      <c r="N697" s="261"/>
      <c r="O697" s="262"/>
      <c r="P697" s="262"/>
      <c r="Q697" s="262"/>
      <c r="R697" s="262"/>
      <c r="S697" s="262"/>
      <c r="T697" s="262"/>
      <c r="U697" s="262"/>
      <c r="V697" s="262"/>
      <c r="W697" s="262"/>
      <c r="X697" s="263"/>
      <c r="Y697" s="13"/>
      <c r="Z697" s="13"/>
      <c r="AA697" s="13"/>
      <c r="AB697" s="13"/>
      <c r="AC697" s="13"/>
      <c r="AD697" s="13"/>
      <c r="AE697" s="13"/>
      <c r="AT697" s="264" t="s">
        <v>196</v>
      </c>
      <c r="AU697" s="264" t="s">
        <v>84</v>
      </c>
      <c r="AV697" s="13" t="s">
        <v>84</v>
      </c>
      <c r="AW697" s="13" t="s">
        <v>5</v>
      </c>
      <c r="AX697" s="13" t="s">
        <v>75</v>
      </c>
      <c r="AY697" s="264" t="s">
        <v>182</v>
      </c>
    </row>
    <row r="698" s="13" customFormat="1">
      <c r="A698" s="13"/>
      <c r="B698" s="254"/>
      <c r="C698" s="255"/>
      <c r="D698" s="247" t="s">
        <v>196</v>
      </c>
      <c r="E698" s="256" t="s">
        <v>1</v>
      </c>
      <c r="F698" s="257" t="s">
        <v>1123</v>
      </c>
      <c r="G698" s="255"/>
      <c r="H698" s="258">
        <v>5.7400000000000002</v>
      </c>
      <c r="I698" s="259"/>
      <c r="J698" s="259"/>
      <c r="K698" s="255"/>
      <c r="L698" s="255"/>
      <c r="M698" s="260"/>
      <c r="N698" s="261"/>
      <c r="O698" s="262"/>
      <c r="P698" s="262"/>
      <c r="Q698" s="262"/>
      <c r="R698" s="262"/>
      <c r="S698" s="262"/>
      <c r="T698" s="262"/>
      <c r="U698" s="262"/>
      <c r="V698" s="262"/>
      <c r="W698" s="262"/>
      <c r="X698" s="263"/>
      <c r="Y698" s="13"/>
      <c r="Z698" s="13"/>
      <c r="AA698" s="13"/>
      <c r="AB698" s="13"/>
      <c r="AC698" s="13"/>
      <c r="AD698" s="13"/>
      <c r="AE698" s="13"/>
      <c r="AT698" s="264" t="s">
        <v>196</v>
      </c>
      <c r="AU698" s="264" t="s">
        <v>84</v>
      </c>
      <c r="AV698" s="13" t="s">
        <v>84</v>
      </c>
      <c r="AW698" s="13" t="s">
        <v>5</v>
      </c>
      <c r="AX698" s="13" t="s">
        <v>75</v>
      </c>
      <c r="AY698" s="264" t="s">
        <v>182</v>
      </c>
    </row>
    <row r="699" s="13" customFormat="1">
      <c r="A699" s="13"/>
      <c r="B699" s="254"/>
      <c r="C699" s="255"/>
      <c r="D699" s="247" t="s">
        <v>196</v>
      </c>
      <c r="E699" s="256" t="s">
        <v>1</v>
      </c>
      <c r="F699" s="257" t="s">
        <v>1124</v>
      </c>
      <c r="G699" s="255"/>
      <c r="H699" s="258">
        <v>7.25</v>
      </c>
      <c r="I699" s="259"/>
      <c r="J699" s="259"/>
      <c r="K699" s="255"/>
      <c r="L699" s="255"/>
      <c r="M699" s="260"/>
      <c r="N699" s="261"/>
      <c r="O699" s="262"/>
      <c r="P699" s="262"/>
      <c r="Q699" s="262"/>
      <c r="R699" s="262"/>
      <c r="S699" s="262"/>
      <c r="T699" s="262"/>
      <c r="U699" s="262"/>
      <c r="V699" s="262"/>
      <c r="W699" s="262"/>
      <c r="X699" s="263"/>
      <c r="Y699" s="13"/>
      <c r="Z699" s="13"/>
      <c r="AA699" s="13"/>
      <c r="AB699" s="13"/>
      <c r="AC699" s="13"/>
      <c r="AD699" s="13"/>
      <c r="AE699" s="13"/>
      <c r="AT699" s="264" t="s">
        <v>196</v>
      </c>
      <c r="AU699" s="264" t="s">
        <v>84</v>
      </c>
      <c r="AV699" s="13" t="s">
        <v>84</v>
      </c>
      <c r="AW699" s="13" t="s">
        <v>5</v>
      </c>
      <c r="AX699" s="13" t="s">
        <v>75</v>
      </c>
      <c r="AY699" s="264" t="s">
        <v>182</v>
      </c>
    </row>
    <row r="700" s="14" customFormat="1">
      <c r="A700" s="14"/>
      <c r="B700" s="265"/>
      <c r="C700" s="266"/>
      <c r="D700" s="247" t="s">
        <v>196</v>
      </c>
      <c r="E700" s="267" t="s">
        <v>1</v>
      </c>
      <c r="F700" s="268" t="s">
        <v>994</v>
      </c>
      <c r="G700" s="266"/>
      <c r="H700" s="267" t="s">
        <v>1</v>
      </c>
      <c r="I700" s="269"/>
      <c r="J700" s="269"/>
      <c r="K700" s="266"/>
      <c r="L700" s="266"/>
      <c r="M700" s="270"/>
      <c r="N700" s="271"/>
      <c r="O700" s="272"/>
      <c r="P700" s="272"/>
      <c r="Q700" s="272"/>
      <c r="R700" s="272"/>
      <c r="S700" s="272"/>
      <c r="T700" s="272"/>
      <c r="U700" s="272"/>
      <c r="V700" s="272"/>
      <c r="W700" s="272"/>
      <c r="X700" s="273"/>
      <c r="Y700" s="14"/>
      <c r="Z700" s="14"/>
      <c r="AA700" s="14"/>
      <c r="AB700" s="14"/>
      <c r="AC700" s="14"/>
      <c r="AD700" s="14"/>
      <c r="AE700" s="14"/>
      <c r="AT700" s="274" t="s">
        <v>196</v>
      </c>
      <c r="AU700" s="274" t="s">
        <v>84</v>
      </c>
      <c r="AV700" s="14" t="s">
        <v>82</v>
      </c>
      <c r="AW700" s="14" t="s">
        <v>5</v>
      </c>
      <c r="AX700" s="14" t="s">
        <v>75</v>
      </c>
      <c r="AY700" s="274" t="s">
        <v>182</v>
      </c>
    </row>
    <row r="701" s="13" customFormat="1">
      <c r="A701" s="13"/>
      <c r="B701" s="254"/>
      <c r="C701" s="255"/>
      <c r="D701" s="247" t="s">
        <v>196</v>
      </c>
      <c r="E701" s="256" t="s">
        <v>1</v>
      </c>
      <c r="F701" s="257" t="s">
        <v>1125</v>
      </c>
      <c r="G701" s="255"/>
      <c r="H701" s="258">
        <v>10.598000000000001</v>
      </c>
      <c r="I701" s="259"/>
      <c r="J701" s="259"/>
      <c r="K701" s="255"/>
      <c r="L701" s="255"/>
      <c r="M701" s="260"/>
      <c r="N701" s="261"/>
      <c r="O701" s="262"/>
      <c r="P701" s="262"/>
      <c r="Q701" s="262"/>
      <c r="R701" s="262"/>
      <c r="S701" s="262"/>
      <c r="T701" s="262"/>
      <c r="U701" s="262"/>
      <c r="V701" s="262"/>
      <c r="W701" s="262"/>
      <c r="X701" s="263"/>
      <c r="Y701" s="13"/>
      <c r="Z701" s="13"/>
      <c r="AA701" s="13"/>
      <c r="AB701" s="13"/>
      <c r="AC701" s="13"/>
      <c r="AD701" s="13"/>
      <c r="AE701" s="13"/>
      <c r="AT701" s="264" t="s">
        <v>196</v>
      </c>
      <c r="AU701" s="264" t="s">
        <v>84</v>
      </c>
      <c r="AV701" s="13" t="s">
        <v>84</v>
      </c>
      <c r="AW701" s="13" t="s">
        <v>5</v>
      </c>
      <c r="AX701" s="13" t="s">
        <v>75</v>
      </c>
      <c r="AY701" s="264" t="s">
        <v>182</v>
      </c>
    </row>
    <row r="702" s="13" customFormat="1">
      <c r="A702" s="13"/>
      <c r="B702" s="254"/>
      <c r="C702" s="255"/>
      <c r="D702" s="247" t="s">
        <v>196</v>
      </c>
      <c r="E702" s="256" t="s">
        <v>1</v>
      </c>
      <c r="F702" s="257" t="s">
        <v>1126</v>
      </c>
      <c r="G702" s="255"/>
      <c r="H702" s="258">
        <v>-0.56000000000000005</v>
      </c>
      <c r="I702" s="259"/>
      <c r="J702" s="259"/>
      <c r="K702" s="255"/>
      <c r="L702" s="255"/>
      <c r="M702" s="260"/>
      <c r="N702" s="261"/>
      <c r="O702" s="262"/>
      <c r="P702" s="262"/>
      <c r="Q702" s="262"/>
      <c r="R702" s="262"/>
      <c r="S702" s="262"/>
      <c r="T702" s="262"/>
      <c r="U702" s="262"/>
      <c r="V702" s="262"/>
      <c r="W702" s="262"/>
      <c r="X702" s="263"/>
      <c r="Y702" s="13"/>
      <c r="Z702" s="13"/>
      <c r="AA702" s="13"/>
      <c r="AB702" s="13"/>
      <c r="AC702" s="13"/>
      <c r="AD702" s="13"/>
      <c r="AE702" s="13"/>
      <c r="AT702" s="264" t="s">
        <v>196</v>
      </c>
      <c r="AU702" s="264" t="s">
        <v>84</v>
      </c>
      <c r="AV702" s="13" t="s">
        <v>84</v>
      </c>
      <c r="AW702" s="13" t="s">
        <v>5</v>
      </c>
      <c r="AX702" s="13" t="s">
        <v>75</v>
      </c>
      <c r="AY702" s="264" t="s">
        <v>182</v>
      </c>
    </row>
    <row r="703" s="13" customFormat="1">
      <c r="A703" s="13"/>
      <c r="B703" s="254"/>
      <c r="C703" s="255"/>
      <c r="D703" s="247" t="s">
        <v>196</v>
      </c>
      <c r="E703" s="256" t="s">
        <v>1</v>
      </c>
      <c r="F703" s="257" t="s">
        <v>1127</v>
      </c>
      <c r="G703" s="255"/>
      <c r="H703" s="258">
        <v>-1.645</v>
      </c>
      <c r="I703" s="259"/>
      <c r="J703" s="259"/>
      <c r="K703" s="255"/>
      <c r="L703" s="255"/>
      <c r="M703" s="260"/>
      <c r="N703" s="261"/>
      <c r="O703" s="262"/>
      <c r="P703" s="262"/>
      <c r="Q703" s="262"/>
      <c r="R703" s="262"/>
      <c r="S703" s="262"/>
      <c r="T703" s="262"/>
      <c r="U703" s="262"/>
      <c r="V703" s="262"/>
      <c r="W703" s="262"/>
      <c r="X703" s="263"/>
      <c r="Y703" s="13"/>
      <c r="Z703" s="13"/>
      <c r="AA703" s="13"/>
      <c r="AB703" s="13"/>
      <c r="AC703" s="13"/>
      <c r="AD703" s="13"/>
      <c r="AE703" s="13"/>
      <c r="AT703" s="264" t="s">
        <v>196</v>
      </c>
      <c r="AU703" s="264" t="s">
        <v>84</v>
      </c>
      <c r="AV703" s="13" t="s">
        <v>84</v>
      </c>
      <c r="AW703" s="13" t="s">
        <v>5</v>
      </c>
      <c r="AX703" s="13" t="s">
        <v>75</v>
      </c>
      <c r="AY703" s="264" t="s">
        <v>182</v>
      </c>
    </row>
    <row r="704" s="14" customFormat="1">
      <c r="A704" s="14"/>
      <c r="B704" s="265"/>
      <c r="C704" s="266"/>
      <c r="D704" s="247" t="s">
        <v>196</v>
      </c>
      <c r="E704" s="267" t="s">
        <v>1</v>
      </c>
      <c r="F704" s="268" t="s">
        <v>927</v>
      </c>
      <c r="G704" s="266"/>
      <c r="H704" s="267" t="s">
        <v>1</v>
      </c>
      <c r="I704" s="269"/>
      <c r="J704" s="269"/>
      <c r="K704" s="266"/>
      <c r="L704" s="266"/>
      <c r="M704" s="270"/>
      <c r="N704" s="271"/>
      <c r="O704" s="272"/>
      <c r="P704" s="272"/>
      <c r="Q704" s="272"/>
      <c r="R704" s="272"/>
      <c r="S704" s="272"/>
      <c r="T704" s="272"/>
      <c r="U704" s="272"/>
      <c r="V704" s="272"/>
      <c r="W704" s="272"/>
      <c r="X704" s="273"/>
      <c r="Y704" s="14"/>
      <c r="Z704" s="14"/>
      <c r="AA704" s="14"/>
      <c r="AB704" s="14"/>
      <c r="AC704" s="14"/>
      <c r="AD704" s="14"/>
      <c r="AE704" s="14"/>
      <c r="AT704" s="274" t="s">
        <v>196</v>
      </c>
      <c r="AU704" s="274" t="s">
        <v>84</v>
      </c>
      <c r="AV704" s="14" t="s">
        <v>82</v>
      </c>
      <c r="AW704" s="14" t="s">
        <v>5</v>
      </c>
      <c r="AX704" s="14" t="s">
        <v>75</v>
      </c>
      <c r="AY704" s="274" t="s">
        <v>182</v>
      </c>
    </row>
    <row r="705" s="13" customFormat="1">
      <c r="A705" s="13"/>
      <c r="B705" s="254"/>
      <c r="C705" s="255"/>
      <c r="D705" s="247" t="s">
        <v>196</v>
      </c>
      <c r="E705" s="256" t="s">
        <v>1</v>
      </c>
      <c r="F705" s="257" t="s">
        <v>1128</v>
      </c>
      <c r="G705" s="255"/>
      <c r="H705" s="258">
        <v>4.5990000000000002</v>
      </c>
      <c r="I705" s="259"/>
      <c r="J705" s="259"/>
      <c r="K705" s="255"/>
      <c r="L705" s="255"/>
      <c r="M705" s="260"/>
      <c r="N705" s="261"/>
      <c r="O705" s="262"/>
      <c r="P705" s="262"/>
      <c r="Q705" s="262"/>
      <c r="R705" s="262"/>
      <c r="S705" s="262"/>
      <c r="T705" s="262"/>
      <c r="U705" s="262"/>
      <c r="V705" s="262"/>
      <c r="W705" s="262"/>
      <c r="X705" s="263"/>
      <c r="Y705" s="13"/>
      <c r="Z705" s="13"/>
      <c r="AA705" s="13"/>
      <c r="AB705" s="13"/>
      <c r="AC705" s="13"/>
      <c r="AD705" s="13"/>
      <c r="AE705" s="13"/>
      <c r="AT705" s="264" t="s">
        <v>196</v>
      </c>
      <c r="AU705" s="264" t="s">
        <v>84</v>
      </c>
      <c r="AV705" s="13" t="s">
        <v>84</v>
      </c>
      <c r="AW705" s="13" t="s">
        <v>5</v>
      </c>
      <c r="AX705" s="13" t="s">
        <v>75</v>
      </c>
      <c r="AY705" s="264" t="s">
        <v>182</v>
      </c>
    </row>
    <row r="706" s="13" customFormat="1">
      <c r="A706" s="13"/>
      <c r="B706" s="254"/>
      <c r="C706" s="255"/>
      <c r="D706" s="247" t="s">
        <v>196</v>
      </c>
      <c r="E706" s="256" t="s">
        <v>1</v>
      </c>
      <c r="F706" s="257" t="s">
        <v>1129</v>
      </c>
      <c r="G706" s="255"/>
      <c r="H706" s="258">
        <v>32.719999999999999</v>
      </c>
      <c r="I706" s="259"/>
      <c r="J706" s="259"/>
      <c r="K706" s="255"/>
      <c r="L706" s="255"/>
      <c r="M706" s="260"/>
      <c r="N706" s="261"/>
      <c r="O706" s="262"/>
      <c r="P706" s="262"/>
      <c r="Q706" s="262"/>
      <c r="R706" s="262"/>
      <c r="S706" s="262"/>
      <c r="T706" s="262"/>
      <c r="U706" s="262"/>
      <c r="V706" s="262"/>
      <c r="W706" s="262"/>
      <c r="X706" s="263"/>
      <c r="Y706" s="13"/>
      <c r="Z706" s="13"/>
      <c r="AA706" s="13"/>
      <c r="AB706" s="13"/>
      <c r="AC706" s="13"/>
      <c r="AD706" s="13"/>
      <c r="AE706" s="13"/>
      <c r="AT706" s="264" t="s">
        <v>196</v>
      </c>
      <c r="AU706" s="264" t="s">
        <v>84</v>
      </c>
      <c r="AV706" s="13" t="s">
        <v>84</v>
      </c>
      <c r="AW706" s="13" t="s">
        <v>5</v>
      </c>
      <c r="AX706" s="13" t="s">
        <v>75</v>
      </c>
      <c r="AY706" s="264" t="s">
        <v>182</v>
      </c>
    </row>
    <row r="707" s="14" customFormat="1">
      <c r="A707" s="14"/>
      <c r="B707" s="265"/>
      <c r="C707" s="266"/>
      <c r="D707" s="247" t="s">
        <v>196</v>
      </c>
      <c r="E707" s="267" t="s">
        <v>1</v>
      </c>
      <c r="F707" s="268" t="s">
        <v>1010</v>
      </c>
      <c r="G707" s="266"/>
      <c r="H707" s="267" t="s">
        <v>1</v>
      </c>
      <c r="I707" s="269"/>
      <c r="J707" s="269"/>
      <c r="K707" s="266"/>
      <c r="L707" s="266"/>
      <c r="M707" s="270"/>
      <c r="N707" s="271"/>
      <c r="O707" s="272"/>
      <c r="P707" s="272"/>
      <c r="Q707" s="272"/>
      <c r="R707" s="272"/>
      <c r="S707" s="272"/>
      <c r="T707" s="272"/>
      <c r="U707" s="272"/>
      <c r="V707" s="272"/>
      <c r="W707" s="272"/>
      <c r="X707" s="273"/>
      <c r="Y707" s="14"/>
      <c r="Z707" s="14"/>
      <c r="AA707" s="14"/>
      <c r="AB707" s="14"/>
      <c r="AC707" s="14"/>
      <c r="AD707" s="14"/>
      <c r="AE707" s="14"/>
      <c r="AT707" s="274" t="s">
        <v>196</v>
      </c>
      <c r="AU707" s="274" t="s">
        <v>84</v>
      </c>
      <c r="AV707" s="14" t="s">
        <v>82</v>
      </c>
      <c r="AW707" s="14" t="s">
        <v>5</v>
      </c>
      <c r="AX707" s="14" t="s">
        <v>75</v>
      </c>
      <c r="AY707" s="274" t="s">
        <v>182</v>
      </c>
    </row>
    <row r="708" s="13" customFormat="1">
      <c r="A708" s="13"/>
      <c r="B708" s="254"/>
      <c r="C708" s="255"/>
      <c r="D708" s="247" t="s">
        <v>196</v>
      </c>
      <c r="E708" s="256" t="s">
        <v>1</v>
      </c>
      <c r="F708" s="257" t="s">
        <v>1130</v>
      </c>
      <c r="G708" s="255"/>
      <c r="H708" s="258">
        <v>10.615</v>
      </c>
      <c r="I708" s="259"/>
      <c r="J708" s="259"/>
      <c r="K708" s="255"/>
      <c r="L708" s="255"/>
      <c r="M708" s="260"/>
      <c r="N708" s="261"/>
      <c r="O708" s="262"/>
      <c r="P708" s="262"/>
      <c r="Q708" s="262"/>
      <c r="R708" s="262"/>
      <c r="S708" s="262"/>
      <c r="T708" s="262"/>
      <c r="U708" s="262"/>
      <c r="V708" s="262"/>
      <c r="W708" s="262"/>
      <c r="X708" s="263"/>
      <c r="Y708" s="13"/>
      <c r="Z708" s="13"/>
      <c r="AA708" s="13"/>
      <c r="AB708" s="13"/>
      <c r="AC708" s="13"/>
      <c r="AD708" s="13"/>
      <c r="AE708" s="13"/>
      <c r="AT708" s="264" t="s">
        <v>196</v>
      </c>
      <c r="AU708" s="264" t="s">
        <v>84</v>
      </c>
      <c r="AV708" s="13" t="s">
        <v>84</v>
      </c>
      <c r="AW708" s="13" t="s">
        <v>5</v>
      </c>
      <c r="AX708" s="13" t="s">
        <v>75</v>
      </c>
      <c r="AY708" s="264" t="s">
        <v>182</v>
      </c>
    </row>
    <row r="709" s="13" customFormat="1">
      <c r="A709" s="13"/>
      <c r="B709" s="254"/>
      <c r="C709" s="255"/>
      <c r="D709" s="247" t="s">
        <v>196</v>
      </c>
      <c r="E709" s="256" t="s">
        <v>1</v>
      </c>
      <c r="F709" s="257" t="s">
        <v>1131</v>
      </c>
      <c r="G709" s="255"/>
      <c r="H709" s="258">
        <v>1.728</v>
      </c>
      <c r="I709" s="259"/>
      <c r="J709" s="259"/>
      <c r="K709" s="255"/>
      <c r="L709" s="255"/>
      <c r="M709" s="260"/>
      <c r="N709" s="261"/>
      <c r="O709" s="262"/>
      <c r="P709" s="262"/>
      <c r="Q709" s="262"/>
      <c r="R709" s="262"/>
      <c r="S709" s="262"/>
      <c r="T709" s="262"/>
      <c r="U709" s="262"/>
      <c r="V709" s="262"/>
      <c r="W709" s="262"/>
      <c r="X709" s="263"/>
      <c r="Y709" s="13"/>
      <c r="Z709" s="13"/>
      <c r="AA709" s="13"/>
      <c r="AB709" s="13"/>
      <c r="AC709" s="13"/>
      <c r="AD709" s="13"/>
      <c r="AE709" s="13"/>
      <c r="AT709" s="264" t="s">
        <v>196</v>
      </c>
      <c r="AU709" s="264" t="s">
        <v>84</v>
      </c>
      <c r="AV709" s="13" t="s">
        <v>84</v>
      </c>
      <c r="AW709" s="13" t="s">
        <v>5</v>
      </c>
      <c r="AX709" s="13" t="s">
        <v>75</v>
      </c>
      <c r="AY709" s="264" t="s">
        <v>182</v>
      </c>
    </row>
    <row r="710" s="13" customFormat="1">
      <c r="A710" s="13"/>
      <c r="B710" s="254"/>
      <c r="C710" s="255"/>
      <c r="D710" s="247" t="s">
        <v>196</v>
      </c>
      <c r="E710" s="256" t="s">
        <v>1</v>
      </c>
      <c r="F710" s="257" t="s">
        <v>1132</v>
      </c>
      <c r="G710" s="255"/>
      <c r="H710" s="258">
        <v>3.96</v>
      </c>
      <c r="I710" s="259"/>
      <c r="J710" s="259"/>
      <c r="K710" s="255"/>
      <c r="L710" s="255"/>
      <c r="M710" s="260"/>
      <c r="N710" s="261"/>
      <c r="O710" s="262"/>
      <c r="P710" s="262"/>
      <c r="Q710" s="262"/>
      <c r="R710" s="262"/>
      <c r="S710" s="262"/>
      <c r="T710" s="262"/>
      <c r="U710" s="262"/>
      <c r="V710" s="262"/>
      <c r="W710" s="262"/>
      <c r="X710" s="263"/>
      <c r="Y710" s="13"/>
      <c r="Z710" s="13"/>
      <c r="AA710" s="13"/>
      <c r="AB710" s="13"/>
      <c r="AC710" s="13"/>
      <c r="AD710" s="13"/>
      <c r="AE710" s="13"/>
      <c r="AT710" s="264" t="s">
        <v>196</v>
      </c>
      <c r="AU710" s="264" t="s">
        <v>84</v>
      </c>
      <c r="AV710" s="13" t="s">
        <v>84</v>
      </c>
      <c r="AW710" s="13" t="s">
        <v>5</v>
      </c>
      <c r="AX710" s="13" t="s">
        <v>75</v>
      </c>
      <c r="AY710" s="264" t="s">
        <v>182</v>
      </c>
    </row>
    <row r="711" s="14" customFormat="1">
      <c r="A711" s="14"/>
      <c r="B711" s="265"/>
      <c r="C711" s="266"/>
      <c r="D711" s="247" t="s">
        <v>196</v>
      </c>
      <c r="E711" s="267" t="s">
        <v>1</v>
      </c>
      <c r="F711" s="268" t="s">
        <v>1014</v>
      </c>
      <c r="G711" s="266"/>
      <c r="H711" s="267" t="s">
        <v>1</v>
      </c>
      <c r="I711" s="269"/>
      <c r="J711" s="269"/>
      <c r="K711" s="266"/>
      <c r="L711" s="266"/>
      <c r="M711" s="270"/>
      <c r="N711" s="271"/>
      <c r="O711" s="272"/>
      <c r="P711" s="272"/>
      <c r="Q711" s="272"/>
      <c r="R711" s="272"/>
      <c r="S711" s="272"/>
      <c r="T711" s="272"/>
      <c r="U711" s="272"/>
      <c r="V711" s="272"/>
      <c r="W711" s="272"/>
      <c r="X711" s="273"/>
      <c r="Y711" s="14"/>
      <c r="Z711" s="14"/>
      <c r="AA711" s="14"/>
      <c r="AB711" s="14"/>
      <c r="AC711" s="14"/>
      <c r="AD711" s="14"/>
      <c r="AE711" s="14"/>
      <c r="AT711" s="274" t="s">
        <v>196</v>
      </c>
      <c r="AU711" s="274" t="s">
        <v>84</v>
      </c>
      <c r="AV711" s="14" t="s">
        <v>82</v>
      </c>
      <c r="AW711" s="14" t="s">
        <v>5</v>
      </c>
      <c r="AX711" s="14" t="s">
        <v>75</v>
      </c>
      <c r="AY711" s="274" t="s">
        <v>182</v>
      </c>
    </row>
    <row r="712" s="13" customFormat="1">
      <c r="A712" s="13"/>
      <c r="B712" s="254"/>
      <c r="C712" s="255"/>
      <c r="D712" s="247" t="s">
        <v>196</v>
      </c>
      <c r="E712" s="256" t="s">
        <v>1</v>
      </c>
      <c r="F712" s="257" t="s">
        <v>1133</v>
      </c>
      <c r="G712" s="255"/>
      <c r="H712" s="258">
        <v>19.079999999999998</v>
      </c>
      <c r="I712" s="259"/>
      <c r="J712" s="259"/>
      <c r="K712" s="255"/>
      <c r="L712" s="255"/>
      <c r="M712" s="260"/>
      <c r="N712" s="261"/>
      <c r="O712" s="262"/>
      <c r="P712" s="262"/>
      <c r="Q712" s="262"/>
      <c r="R712" s="262"/>
      <c r="S712" s="262"/>
      <c r="T712" s="262"/>
      <c r="U712" s="262"/>
      <c r="V712" s="262"/>
      <c r="W712" s="262"/>
      <c r="X712" s="263"/>
      <c r="Y712" s="13"/>
      <c r="Z712" s="13"/>
      <c r="AA712" s="13"/>
      <c r="AB712" s="13"/>
      <c r="AC712" s="13"/>
      <c r="AD712" s="13"/>
      <c r="AE712" s="13"/>
      <c r="AT712" s="264" t="s">
        <v>196</v>
      </c>
      <c r="AU712" s="264" t="s">
        <v>84</v>
      </c>
      <c r="AV712" s="13" t="s">
        <v>84</v>
      </c>
      <c r="AW712" s="13" t="s">
        <v>5</v>
      </c>
      <c r="AX712" s="13" t="s">
        <v>75</v>
      </c>
      <c r="AY712" s="264" t="s">
        <v>182</v>
      </c>
    </row>
    <row r="713" s="13" customFormat="1">
      <c r="A713" s="13"/>
      <c r="B713" s="254"/>
      <c r="C713" s="255"/>
      <c r="D713" s="247" t="s">
        <v>196</v>
      </c>
      <c r="E713" s="256" t="s">
        <v>1</v>
      </c>
      <c r="F713" s="257" t="s">
        <v>1134</v>
      </c>
      <c r="G713" s="255"/>
      <c r="H713" s="258">
        <v>0.16200000000000001</v>
      </c>
      <c r="I713" s="259"/>
      <c r="J713" s="259"/>
      <c r="K713" s="255"/>
      <c r="L713" s="255"/>
      <c r="M713" s="260"/>
      <c r="N713" s="261"/>
      <c r="O713" s="262"/>
      <c r="P713" s="262"/>
      <c r="Q713" s="262"/>
      <c r="R713" s="262"/>
      <c r="S713" s="262"/>
      <c r="T713" s="262"/>
      <c r="U713" s="262"/>
      <c r="V713" s="262"/>
      <c r="W713" s="262"/>
      <c r="X713" s="263"/>
      <c r="Y713" s="13"/>
      <c r="Z713" s="13"/>
      <c r="AA713" s="13"/>
      <c r="AB713" s="13"/>
      <c r="AC713" s="13"/>
      <c r="AD713" s="13"/>
      <c r="AE713" s="13"/>
      <c r="AT713" s="264" t="s">
        <v>196</v>
      </c>
      <c r="AU713" s="264" t="s">
        <v>84</v>
      </c>
      <c r="AV713" s="13" t="s">
        <v>84</v>
      </c>
      <c r="AW713" s="13" t="s">
        <v>5</v>
      </c>
      <c r="AX713" s="13" t="s">
        <v>75</v>
      </c>
      <c r="AY713" s="264" t="s">
        <v>182</v>
      </c>
    </row>
    <row r="714" s="14" customFormat="1">
      <c r="A714" s="14"/>
      <c r="B714" s="265"/>
      <c r="C714" s="266"/>
      <c r="D714" s="247" t="s">
        <v>196</v>
      </c>
      <c r="E714" s="267" t="s">
        <v>1</v>
      </c>
      <c r="F714" s="268" t="s">
        <v>1017</v>
      </c>
      <c r="G714" s="266"/>
      <c r="H714" s="267" t="s">
        <v>1</v>
      </c>
      <c r="I714" s="269"/>
      <c r="J714" s="269"/>
      <c r="K714" s="266"/>
      <c r="L714" s="266"/>
      <c r="M714" s="270"/>
      <c r="N714" s="271"/>
      <c r="O714" s="272"/>
      <c r="P714" s="272"/>
      <c r="Q714" s="272"/>
      <c r="R714" s="272"/>
      <c r="S714" s="272"/>
      <c r="T714" s="272"/>
      <c r="U714" s="272"/>
      <c r="V714" s="272"/>
      <c r="W714" s="272"/>
      <c r="X714" s="273"/>
      <c r="Y714" s="14"/>
      <c r="Z714" s="14"/>
      <c r="AA714" s="14"/>
      <c r="AB714" s="14"/>
      <c r="AC714" s="14"/>
      <c r="AD714" s="14"/>
      <c r="AE714" s="14"/>
      <c r="AT714" s="274" t="s">
        <v>196</v>
      </c>
      <c r="AU714" s="274" t="s">
        <v>84</v>
      </c>
      <c r="AV714" s="14" t="s">
        <v>82</v>
      </c>
      <c r="AW714" s="14" t="s">
        <v>5</v>
      </c>
      <c r="AX714" s="14" t="s">
        <v>75</v>
      </c>
      <c r="AY714" s="274" t="s">
        <v>182</v>
      </c>
    </row>
    <row r="715" s="13" customFormat="1">
      <c r="A715" s="13"/>
      <c r="B715" s="254"/>
      <c r="C715" s="255"/>
      <c r="D715" s="247" t="s">
        <v>196</v>
      </c>
      <c r="E715" s="256" t="s">
        <v>1</v>
      </c>
      <c r="F715" s="257" t="s">
        <v>1135</v>
      </c>
      <c r="G715" s="255"/>
      <c r="H715" s="258">
        <v>13.691000000000001</v>
      </c>
      <c r="I715" s="259"/>
      <c r="J715" s="259"/>
      <c r="K715" s="255"/>
      <c r="L715" s="255"/>
      <c r="M715" s="260"/>
      <c r="N715" s="261"/>
      <c r="O715" s="262"/>
      <c r="P715" s="262"/>
      <c r="Q715" s="262"/>
      <c r="R715" s="262"/>
      <c r="S715" s="262"/>
      <c r="T715" s="262"/>
      <c r="U715" s="262"/>
      <c r="V715" s="262"/>
      <c r="W715" s="262"/>
      <c r="X715" s="263"/>
      <c r="Y715" s="13"/>
      <c r="Z715" s="13"/>
      <c r="AA715" s="13"/>
      <c r="AB715" s="13"/>
      <c r="AC715" s="13"/>
      <c r="AD715" s="13"/>
      <c r="AE715" s="13"/>
      <c r="AT715" s="264" t="s">
        <v>196</v>
      </c>
      <c r="AU715" s="264" t="s">
        <v>84</v>
      </c>
      <c r="AV715" s="13" t="s">
        <v>84</v>
      </c>
      <c r="AW715" s="13" t="s">
        <v>5</v>
      </c>
      <c r="AX715" s="13" t="s">
        <v>75</v>
      </c>
      <c r="AY715" s="264" t="s">
        <v>182</v>
      </c>
    </row>
    <row r="716" s="13" customFormat="1">
      <c r="A716" s="13"/>
      <c r="B716" s="254"/>
      <c r="C716" s="255"/>
      <c r="D716" s="247" t="s">
        <v>196</v>
      </c>
      <c r="E716" s="256" t="s">
        <v>1</v>
      </c>
      <c r="F716" s="257" t="s">
        <v>1136</v>
      </c>
      <c r="G716" s="255"/>
      <c r="H716" s="258">
        <v>3.7400000000000002</v>
      </c>
      <c r="I716" s="259"/>
      <c r="J716" s="259"/>
      <c r="K716" s="255"/>
      <c r="L716" s="255"/>
      <c r="M716" s="260"/>
      <c r="N716" s="261"/>
      <c r="O716" s="262"/>
      <c r="P716" s="262"/>
      <c r="Q716" s="262"/>
      <c r="R716" s="262"/>
      <c r="S716" s="262"/>
      <c r="T716" s="262"/>
      <c r="U716" s="262"/>
      <c r="V716" s="262"/>
      <c r="W716" s="262"/>
      <c r="X716" s="263"/>
      <c r="Y716" s="13"/>
      <c r="Z716" s="13"/>
      <c r="AA716" s="13"/>
      <c r="AB716" s="13"/>
      <c r="AC716" s="13"/>
      <c r="AD716" s="13"/>
      <c r="AE716" s="13"/>
      <c r="AT716" s="264" t="s">
        <v>196</v>
      </c>
      <c r="AU716" s="264" t="s">
        <v>84</v>
      </c>
      <c r="AV716" s="13" t="s">
        <v>84</v>
      </c>
      <c r="AW716" s="13" t="s">
        <v>5</v>
      </c>
      <c r="AX716" s="13" t="s">
        <v>75</v>
      </c>
      <c r="AY716" s="264" t="s">
        <v>182</v>
      </c>
    </row>
    <row r="717" s="13" customFormat="1">
      <c r="A717" s="13"/>
      <c r="B717" s="254"/>
      <c r="C717" s="255"/>
      <c r="D717" s="247" t="s">
        <v>196</v>
      </c>
      <c r="E717" s="256" t="s">
        <v>1</v>
      </c>
      <c r="F717" s="257" t="s">
        <v>1137</v>
      </c>
      <c r="G717" s="255"/>
      <c r="H717" s="258">
        <v>3.0539999999999998</v>
      </c>
      <c r="I717" s="259"/>
      <c r="J717" s="259"/>
      <c r="K717" s="255"/>
      <c r="L717" s="255"/>
      <c r="M717" s="260"/>
      <c r="N717" s="261"/>
      <c r="O717" s="262"/>
      <c r="P717" s="262"/>
      <c r="Q717" s="262"/>
      <c r="R717" s="262"/>
      <c r="S717" s="262"/>
      <c r="T717" s="262"/>
      <c r="U717" s="262"/>
      <c r="V717" s="262"/>
      <c r="W717" s="262"/>
      <c r="X717" s="263"/>
      <c r="Y717" s="13"/>
      <c r="Z717" s="13"/>
      <c r="AA717" s="13"/>
      <c r="AB717" s="13"/>
      <c r="AC717" s="13"/>
      <c r="AD717" s="13"/>
      <c r="AE717" s="13"/>
      <c r="AT717" s="264" t="s">
        <v>196</v>
      </c>
      <c r="AU717" s="264" t="s">
        <v>84</v>
      </c>
      <c r="AV717" s="13" t="s">
        <v>84</v>
      </c>
      <c r="AW717" s="13" t="s">
        <v>5</v>
      </c>
      <c r="AX717" s="13" t="s">
        <v>75</v>
      </c>
      <c r="AY717" s="264" t="s">
        <v>182</v>
      </c>
    </row>
    <row r="718" s="13" customFormat="1">
      <c r="A718" s="13"/>
      <c r="B718" s="254"/>
      <c r="C718" s="255"/>
      <c r="D718" s="247" t="s">
        <v>196</v>
      </c>
      <c r="E718" s="256" t="s">
        <v>1</v>
      </c>
      <c r="F718" s="257" t="s">
        <v>1138</v>
      </c>
      <c r="G718" s="255"/>
      <c r="H718" s="258">
        <v>3.0419999999999998</v>
      </c>
      <c r="I718" s="259"/>
      <c r="J718" s="259"/>
      <c r="K718" s="255"/>
      <c r="L718" s="255"/>
      <c r="M718" s="260"/>
      <c r="N718" s="261"/>
      <c r="O718" s="262"/>
      <c r="P718" s="262"/>
      <c r="Q718" s="262"/>
      <c r="R718" s="262"/>
      <c r="S718" s="262"/>
      <c r="T718" s="262"/>
      <c r="U718" s="262"/>
      <c r="V718" s="262"/>
      <c r="W718" s="262"/>
      <c r="X718" s="263"/>
      <c r="Y718" s="13"/>
      <c r="Z718" s="13"/>
      <c r="AA718" s="13"/>
      <c r="AB718" s="13"/>
      <c r="AC718" s="13"/>
      <c r="AD718" s="13"/>
      <c r="AE718" s="13"/>
      <c r="AT718" s="264" t="s">
        <v>196</v>
      </c>
      <c r="AU718" s="264" t="s">
        <v>84</v>
      </c>
      <c r="AV718" s="13" t="s">
        <v>84</v>
      </c>
      <c r="AW718" s="13" t="s">
        <v>5</v>
      </c>
      <c r="AX718" s="13" t="s">
        <v>75</v>
      </c>
      <c r="AY718" s="264" t="s">
        <v>182</v>
      </c>
    </row>
    <row r="719" s="13" customFormat="1">
      <c r="A719" s="13"/>
      <c r="B719" s="254"/>
      <c r="C719" s="255"/>
      <c r="D719" s="247" t="s">
        <v>196</v>
      </c>
      <c r="E719" s="256" t="s">
        <v>1</v>
      </c>
      <c r="F719" s="257" t="s">
        <v>1139</v>
      </c>
      <c r="G719" s="255"/>
      <c r="H719" s="258">
        <v>16.309999999999999</v>
      </c>
      <c r="I719" s="259"/>
      <c r="J719" s="259"/>
      <c r="K719" s="255"/>
      <c r="L719" s="255"/>
      <c r="M719" s="260"/>
      <c r="N719" s="261"/>
      <c r="O719" s="262"/>
      <c r="P719" s="262"/>
      <c r="Q719" s="262"/>
      <c r="R719" s="262"/>
      <c r="S719" s="262"/>
      <c r="T719" s="262"/>
      <c r="U719" s="262"/>
      <c r="V719" s="262"/>
      <c r="W719" s="262"/>
      <c r="X719" s="263"/>
      <c r="Y719" s="13"/>
      <c r="Z719" s="13"/>
      <c r="AA719" s="13"/>
      <c r="AB719" s="13"/>
      <c r="AC719" s="13"/>
      <c r="AD719" s="13"/>
      <c r="AE719" s="13"/>
      <c r="AT719" s="264" t="s">
        <v>196</v>
      </c>
      <c r="AU719" s="264" t="s">
        <v>84</v>
      </c>
      <c r="AV719" s="13" t="s">
        <v>84</v>
      </c>
      <c r="AW719" s="13" t="s">
        <v>5</v>
      </c>
      <c r="AX719" s="13" t="s">
        <v>75</v>
      </c>
      <c r="AY719" s="264" t="s">
        <v>182</v>
      </c>
    </row>
    <row r="720" s="14" customFormat="1">
      <c r="A720" s="14"/>
      <c r="B720" s="265"/>
      <c r="C720" s="266"/>
      <c r="D720" s="247" t="s">
        <v>196</v>
      </c>
      <c r="E720" s="267" t="s">
        <v>1</v>
      </c>
      <c r="F720" s="268" t="s">
        <v>1023</v>
      </c>
      <c r="G720" s="266"/>
      <c r="H720" s="267" t="s">
        <v>1</v>
      </c>
      <c r="I720" s="269"/>
      <c r="J720" s="269"/>
      <c r="K720" s="266"/>
      <c r="L720" s="266"/>
      <c r="M720" s="270"/>
      <c r="N720" s="271"/>
      <c r="O720" s="272"/>
      <c r="P720" s="272"/>
      <c r="Q720" s="272"/>
      <c r="R720" s="272"/>
      <c r="S720" s="272"/>
      <c r="T720" s="272"/>
      <c r="U720" s="272"/>
      <c r="V720" s="272"/>
      <c r="W720" s="272"/>
      <c r="X720" s="273"/>
      <c r="Y720" s="14"/>
      <c r="Z720" s="14"/>
      <c r="AA720" s="14"/>
      <c r="AB720" s="14"/>
      <c r="AC720" s="14"/>
      <c r="AD720" s="14"/>
      <c r="AE720" s="14"/>
      <c r="AT720" s="274" t="s">
        <v>196</v>
      </c>
      <c r="AU720" s="274" t="s">
        <v>84</v>
      </c>
      <c r="AV720" s="14" t="s">
        <v>82</v>
      </c>
      <c r="AW720" s="14" t="s">
        <v>5</v>
      </c>
      <c r="AX720" s="14" t="s">
        <v>75</v>
      </c>
      <c r="AY720" s="274" t="s">
        <v>182</v>
      </c>
    </row>
    <row r="721" s="13" customFormat="1">
      <c r="A721" s="13"/>
      <c r="B721" s="254"/>
      <c r="C721" s="255"/>
      <c r="D721" s="247" t="s">
        <v>196</v>
      </c>
      <c r="E721" s="256" t="s">
        <v>1</v>
      </c>
      <c r="F721" s="257" t="s">
        <v>1140</v>
      </c>
      <c r="G721" s="255"/>
      <c r="H721" s="258">
        <v>4.2789999999999999</v>
      </c>
      <c r="I721" s="259"/>
      <c r="J721" s="259"/>
      <c r="K721" s="255"/>
      <c r="L721" s="255"/>
      <c r="M721" s="260"/>
      <c r="N721" s="261"/>
      <c r="O721" s="262"/>
      <c r="P721" s="262"/>
      <c r="Q721" s="262"/>
      <c r="R721" s="262"/>
      <c r="S721" s="262"/>
      <c r="T721" s="262"/>
      <c r="U721" s="262"/>
      <c r="V721" s="262"/>
      <c r="W721" s="262"/>
      <c r="X721" s="263"/>
      <c r="Y721" s="13"/>
      <c r="Z721" s="13"/>
      <c r="AA721" s="13"/>
      <c r="AB721" s="13"/>
      <c r="AC721" s="13"/>
      <c r="AD721" s="13"/>
      <c r="AE721" s="13"/>
      <c r="AT721" s="264" t="s">
        <v>196</v>
      </c>
      <c r="AU721" s="264" t="s">
        <v>84</v>
      </c>
      <c r="AV721" s="13" t="s">
        <v>84</v>
      </c>
      <c r="AW721" s="13" t="s">
        <v>5</v>
      </c>
      <c r="AX721" s="13" t="s">
        <v>75</v>
      </c>
      <c r="AY721" s="264" t="s">
        <v>182</v>
      </c>
    </row>
    <row r="722" s="13" customFormat="1">
      <c r="A722" s="13"/>
      <c r="B722" s="254"/>
      <c r="C722" s="255"/>
      <c r="D722" s="247" t="s">
        <v>196</v>
      </c>
      <c r="E722" s="256" t="s">
        <v>1</v>
      </c>
      <c r="F722" s="257" t="s">
        <v>1141</v>
      </c>
      <c r="G722" s="255"/>
      <c r="H722" s="258">
        <v>1.8400000000000001</v>
      </c>
      <c r="I722" s="259"/>
      <c r="J722" s="259"/>
      <c r="K722" s="255"/>
      <c r="L722" s="255"/>
      <c r="M722" s="260"/>
      <c r="N722" s="261"/>
      <c r="O722" s="262"/>
      <c r="P722" s="262"/>
      <c r="Q722" s="262"/>
      <c r="R722" s="262"/>
      <c r="S722" s="262"/>
      <c r="T722" s="262"/>
      <c r="U722" s="262"/>
      <c r="V722" s="262"/>
      <c r="W722" s="262"/>
      <c r="X722" s="263"/>
      <c r="Y722" s="13"/>
      <c r="Z722" s="13"/>
      <c r="AA722" s="13"/>
      <c r="AB722" s="13"/>
      <c r="AC722" s="13"/>
      <c r="AD722" s="13"/>
      <c r="AE722" s="13"/>
      <c r="AT722" s="264" t="s">
        <v>196</v>
      </c>
      <c r="AU722" s="264" t="s">
        <v>84</v>
      </c>
      <c r="AV722" s="13" t="s">
        <v>84</v>
      </c>
      <c r="AW722" s="13" t="s">
        <v>5</v>
      </c>
      <c r="AX722" s="13" t="s">
        <v>75</v>
      </c>
      <c r="AY722" s="264" t="s">
        <v>182</v>
      </c>
    </row>
    <row r="723" s="13" customFormat="1">
      <c r="A723" s="13"/>
      <c r="B723" s="254"/>
      <c r="C723" s="255"/>
      <c r="D723" s="247" t="s">
        <v>196</v>
      </c>
      <c r="E723" s="256" t="s">
        <v>1</v>
      </c>
      <c r="F723" s="257" t="s">
        <v>1142</v>
      </c>
      <c r="G723" s="255"/>
      <c r="H723" s="258">
        <v>12.800000000000001</v>
      </c>
      <c r="I723" s="259"/>
      <c r="J723" s="259"/>
      <c r="K723" s="255"/>
      <c r="L723" s="255"/>
      <c r="M723" s="260"/>
      <c r="N723" s="261"/>
      <c r="O723" s="262"/>
      <c r="P723" s="262"/>
      <c r="Q723" s="262"/>
      <c r="R723" s="262"/>
      <c r="S723" s="262"/>
      <c r="T723" s="262"/>
      <c r="U723" s="262"/>
      <c r="V723" s="262"/>
      <c r="W723" s="262"/>
      <c r="X723" s="263"/>
      <c r="Y723" s="13"/>
      <c r="Z723" s="13"/>
      <c r="AA723" s="13"/>
      <c r="AB723" s="13"/>
      <c r="AC723" s="13"/>
      <c r="AD723" s="13"/>
      <c r="AE723" s="13"/>
      <c r="AT723" s="264" t="s">
        <v>196</v>
      </c>
      <c r="AU723" s="264" t="s">
        <v>84</v>
      </c>
      <c r="AV723" s="13" t="s">
        <v>84</v>
      </c>
      <c r="AW723" s="13" t="s">
        <v>5</v>
      </c>
      <c r="AX723" s="13" t="s">
        <v>75</v>
      </c>
      <c r="AY723" s="264" t="s">
        <v>182</v>
      </c>
    </row>
    <row r="724" s="15" customFormat="1">
      <c r="A724" s="15"/>
      <c r="B724" s="275"/>
      <c r="C724" s="276"/>
      <c r="D724" s="247" t="s">
        <v>196</v>
      </c>
      <c r="E724" s="277" t="s">
        <v>1</v>
      </c>
      <c r="F724" s="278" t="s">
        <v>208</v>
      </c>
      <c r="G724" s="276"/>
      <c r="H724" s="279">
        <v>288.923</v>
      </c>
      <c r="I724" s="280"/>
      <c r="J724" s="280"/>
      <c r="K724" s="276"/>
      <c r="L724" s="276"/>
      <c r="M724" s="281"/>
      <c r="N724" s="282"/>
      <c r="O724" s="283"/>
      <c r="P724" s="283"/>
      <c r="Q724" s="283"/>
      <c r="R724" s="283"/>
      <c r="S724" s="283"/>
      <c r="T724" s="283"/>
      <c r="U724" s="283"/>
      <c r="V724" s="283"/>
      <c r="W724" s="283"/>
      <c r="X724" s="284"/>
      <c r="Y724" s="15"/>
      <c r="Z724" s="15"/>
      <c r="AA724" s="15"/>
      <c r="AB724" s="15"/>
      <c r="AC724" s="15"/>
      <c r="AD724" s="15"/>
      <c r="AE724" s="15"/>
      <c r="AT724" s="285" t="s">
        <v>196</v>
      </c>
      <c r="AU724" s="285" t="s">
        <v>84</v>
      </c>
      <c r="AV724" s="15" t="s">
        <v>190</v>
      </c>
      <c r="AW724" s="15" t="s">
        <v>5</v>
      </c>
      <c r="AX724" s="15" t="s">
        <v>82</v>
      </c>
      <c r="AY724" s="285" t="s">
        <v>182</v>
      </c>
    </row>
    <row r="725" s="2" customFormat="1" ht="24.15" customHeight="1">
      <c r="A725" s="39"/>
      <c r="B725" s="40"/>
      <c r="C725" s="233" t="s">
        <v>542</v>
      </c>
      <c r="D725" s="233" t="s">
        <v>185</v>
      </c>
      <c r="E725" s="234" t="s">
        <v>1143</v>
      </c>
      <c r="F725" s="235" t="s">
        <v>1144</v>
      </c>
      <c r="G725" s="236" t="s">
        <v>416</v>
      </c>
      <c r="H725" s="237">
        <v>350</v>
      </c>
      <c r="I725" s="238"/>
      <c r="J725" s="238"/>
      <c r="K725" s="239">
        <f>ROUND(P725*H725,2)</f>
        <v>0</v>
      </c>
      <c r="L725" s="235" t="s">
        <v>189</v>
      </c>
      <c r="M725" s="45"/>
      <c r="N725" s="240" t="s">
        <v>1</v>
      </c>
      <c r="O725" s="241" t="s">
        <v>38</v>
      </c>
      <c r="P725" s="242">
        <f>I725+J725</f>
        <v>0</v>
      </c>
      <c r="Q725" s="242">
        <f>ROUND(I725*H725,2)</f>
        <v>0</v>
      </c>
      <c r="R725" s="242">
        <f>ROUND(J725*H725,2)</f>
        <v>0</v>
      </c>
      <c r="S725" s="92"/>
      <c r="T725" s="243">
        <f>S725*H725</f>
        <v>0</v>
      </c>
      <c r="U725" s="243">
        <v>0</v>
      </c>
      <c r="V725" s="243">
        <f>U725*H725</f>
        <v>0</v>
      </c>
      <c r="W725" s="243">
        <v>0</v>
      </c>
      <c r="X725" s="244">
        <f>W725*H725</f>
        <v>0</v>
      </c>
      <c r="Y725" s="39"/>
      <c r="Z725" s="39"/>
      <c r="AA725" s="39"/>
      <c r="AB725" s="39"/>
      <c r="AC725" s="39"/>
      <c r="AD725" s="39"/>
      <c r="AE725" s="39"/>
      <c r="AR725" s="245" t="s">
        <v>190</v>
      </c>
      <c r="AT725" s="245" t="s">
        <v>185</v>
      </c>
      <c r="AU725" s="245" t="s">
        <v>84</v>
      </c>
      <c r="AY725" s="18" t="s">
        <v>182</v>
      </c>
      <c r="BE725" s="246">
        <f>IF(O725="základní",K725,0)</f>
        <v>0</v>
      </c>
      <c r="BF725" s="246">
        <f>IF(O725="snížená",K725,0)</f>
        <v>0</v>
      </c>
      <c r="BG725" s="246">
        <f>IF(O725="zákl. přenesená",K725,0)</f>
        <v>0</v>
      </c>
      <c r="BH725" s="246">
        <f>IF(O725="sníž. přenesená",K725,0)</f>
        <v>0</v>
      </c>
      <c r="BI725" s="246">
        <f>IF(O725="nulová",K725,0)</f>
        <v>0</v>
      </c>
      <c r="BJ725" s="18" t="s">
        <v>82</v>
      </c>
      <c r="BK725" s="246">
        <f>ROUND(P725*H725,2)</f>
        <v>0</v>
      </c>
      <c r="BL725" s="18" t="s">
        <v>190</v>
      </c>
      <c r="BM725" s="245" t="s">
        <v>1145</v>
      </c>
    </row>
    <row r="726" s="2" customFormat="1">
      <c r="A726" s="39"/>
      <c r="B726" s="40"/>
      <c r="C726" s="41"/>
      <c r="D726" s="247" t="s">
        <v>192</v>
      </c>
      <c r="E726" s="41"/>
      <c r="F726" s="248" t="s">
        <v>1144</v>
      </c>
      <c r="G726" s="41"/>
      <c r="H726" s="41"/>
      <c r="I726" s="249"/>
      <c r="J726" s="249"/>
      <c r="K726" s="41"/>
      <c r="L726" s="41"/>
      <c r="M726" s="45"/>
      <c r="N726" s="250"/>
      <c r="O726" s="251"/>
      <c r="P726" s="92"/>
      <c r="Q726" s="92"/>
      <c r="R726" s="92"/>
      <c r="S726" s="92"/>
      <c r="T726" s="92"/>
      <c r="U726" s="92"/>
      <c r="V726" s="92"/>
      <c r="W726" s="92"/>
      <c r="X726" s="93"/>
      <c r="Y726" s="39"/>
      <c r="Z726" s="39"/>
      <c r="AA726" s="39"/>
      <c r="AB726" s="39"/>
      <c r="AC726" s="39"/>
      <c r="AD726" s="39"/>
      <c r="AE726" s="39"/>
      <c r="AT726" s="18" t="s">
        <v>192</v>
      </c>
      <c r="AU726" s="18" t="s">
        <v>84</v>
      </c>
    </row>
    <row r="727" s="2" customFormat="1">
      <c r="A727" s="39"/>
      <c r="B727" s="40"/>
      <c r="C727" s="41"/>
      <c r="D727" s="252" t="s">
        <v>194</v>
      </c>
      <c r="E727" s="41"/>
      <c r="F727" s="253" t="s">
        <v>1146</v>
      </c>
      <c r="G727" s="41"/>
      <c r="H727" s="41"/>
      <c r="I727" s="249"/>
      <c r="J727" s="249"/>
      <c r="K727" s="41"/>
      <c r="L727" s="41"/>
      <c r="M727" s="45"/>
      <c r="N727" s="250"/>
      <c r="O727" s="251"/>
      <c r="P727" s="92"/>
      <c r="Q727" s="92"/>
      <c r="R727" s="92"/>
      <c r="S727" s="92"/>
      <c r="T727" s="92"/>
      <c r="U727" s="92"/>
      <c r="V727" s="92"/>
      <c r="W727" s="92"/>
      <c r="X727" s="93"/>
      <c r="Y727" s="39"/>
      <c r="Z727" s="39"/>
      <c r="AA727" s="39"/>
      <c r="AB727" s="39"/>
      <c r="AC727" s="39"/>
      <c r="AD727" s="39"/>
      <c r="AE727" s="39"/>
      <c r="AT727" s="18" t="s">
        <v>194</v>
      </c>
      <c r="AU727" s="18" t="s">
        <v>84</v>
      </c>
    </row>
    <row r="728" s="14" customFormat="1">
      <c r="A728" s="14"/>
      <c r="B728" s="265"/>
      <c r="C728" s="266"/>
      <c r="D728" s="247" t="s">
        <v>196</v>
      </c>
      <c r="E728" s="267" t="s">
        <v>1</v>
      </c>
      <c r="F728" s="268" t="s">
        <v>1147</v>
      </c>
      <c r="G728" s="266"/>
      <c r="H728" s="267" t="s">
        <v>1</v>
      </c>
      <c r="I728" s="269"/>
      <c r="J728" s="269"/>
      <c r="K728" s="266"/>
      <c r="L728" s="266"/>
      <c r="M728" s="270"/>
      <c r="N728" s="271"/>
      <c r="O728" s="272"/>
      <c r="P728" s="272"/>
      <c r="Q728" s="272"/>
      <c r="R728" s="272"/>
      <c r="S728" s="272"/>
      <c r="T728" s="272"/>
      <c r="U728" s="272"/>
      <c r="V728" s="272"/>
      <c r="W728" s="272"/>
      <c r="X728" s="273"/>
      <c r="Y728" s="14"/>
      <c r="Z728" s="14"/>
      <c r="AA728" s="14"/>
      <c r="AB728" s="14"/>
      <c r="AC728" s="14"/>
      <c r="AD728" s="14"/>
      <c r="AE728" s="14"/>
      <c r="AT728" s="274" t="s">
        <v>196</v>
      </c>
      <c r="AU728" s="274" t="s">
        <v>84</v>
      </c>
      <c r="AV728" s="14" t="s">
        <v>82</v>
      </c>
      <c r="AW728" s="14" t="s">
        <v>5</v>
      </c>
      <c r="AX728" s="14" t="s">
        <v>75</v>
      </c>
      <c r="AY728" s="274" t="s">
        <v>182</v>
      </c>
    </row>
    <row r="729" s="13" customFormat="1">
      <c r="A729" s="13"/>
      <c r="B729" s="254"/>
      <c r="C729" s="255"/>
      <c r="D729" s="247" t="s">
        <v>196</v>
      </c>
      <c r="E729" s="256" t="s">
        <v>1</v>
      </c>
      <c r="F729" s="257" t="s">
        <v>1148</v>
      </c>
      <c r="G729" s="255"/>
      <c r="H729" s="258">
        <v>350</v>
      </c>
      <c r="I729" s="259"/>
      <c r="J729" s="259"/>
      <c r="K729" s="255"/>
      <c r="L729" s="255"/>
      <c r="M729" s="260"/>
      <c r="N729" s="261"/>
      <c r="O729" s="262"/>
      <c r="P729" s="262"/>
      <c r="Q729" s="262"/>
      <c r="R729" s="262"/>
      <c r="S729" s="262"/>
      <c r="T729" s="262"/>
      <c r="U729" s="262"/>
      <c r="V729" s="262"/>
      <c r="W729" s="262"/>
      <c r="X729" s="263"/>
      <c r="Y729" s="13"/>
      <c r="Z729" s="13"/>
      <c r="AA729" s="13"/>
      <c r="AB729" s="13"/>
      <c r="AC729" s="13"/>
      <c r="AD729" s="13"/>
      <c r="AE729" s="13"/>
      <c r="AT729" s="264" t="s">
        <v>196</v>
      </c>
      <c r="AU729" s="264" t="s">
        <v>84</v>
      </c>
      <c r="AV729" s="13" t="s">
        <v>84</v>
      </c>
      <c r="AW729" s="13" t="s">
        <v>5</v>
      </c>
      <c r="AX729" s="13" t="s">
        <v>75</v>
      </c>
      <c r="AY729" s="264" t="s">
        <v>182</v>
      </c>
    </row>
    <row r="730" s="15" customFormat="1">
      <c r="A730" s="15"/>
      <c r="B730" s="275"/>
      <c r="C730" s="276"/>
      <c r="D730" s="247" t="s">
        <v>196</v>
      </c>
      <c r="E730" s="277" t="s">
        <v>1</v>
      </c>
      <c r="F730" s="278" t="s">
        <v>208</v>
      </c>
      <c r="G730" s="276"/>
      <c r="H730" s="279">
        <v>350</v>
      </c>
      <c r="I730" s="280"/>
      <c r="J730" s="280"/>
      <c r="K730" s="276"/>
      <c r="L730" s="276"/>
      <c r="M730" s="281"/>
      <c r="N730" s="282"/>
      <c r="O730" s="283"/>
      <c r="P730" s="283"/>
      <c r="Q730" s="283"/>
      <c r="R730" s="283"/>
      <c r="S730" s="283"/>
      <c r="T730" s="283"/>
      <c r="U730" s="283"/>
      <c r="V730" s="283"/>
      <c r="W730" s="283"/>
      <c r="X730" s="284"/>
      <c r="Y730" s="15"/>
      <c r="Z730" s="15"/>
      <c r="AA730" s="15"/>
      <c r="AB730" s="15"/>
      <c r="AC730" s="15"/>
      <c r="AD730" s="15"/>
      <c r="AE730" s="15"/>
      <c r="AT730" s="285" t="s">
        <v>196</v>
      </c>
      <c r="AU730" s="285" t="s">
        <v>84</v>
      </c>
      <c r="AV730" s="15" t="s">
        <v>190</v>
      </c>
      <c r="AW730" s="15" t="s">
        <v>5</v>
      </c>
      <c r="AX730" s="15" t="s">
        <v>82</v>
      </c>
      <c r="AY730" s="285" t="s">
        <v>182</v>
      </c>
    </row>
    <row r="731" s="2" customFormat="1" ht="33" customHeight="1">
      <c r="A731" s="39"/>
      <c r="B731" s="40"/>
      <c r="C731" s="233" t="s">
        <v>554</v>
      </c>
      <c r="D731" s="233" t="s">
        <v>185</v>
      </c>
      <c r="E731" s="234" t="s">
        <v>1149</v>
      </c>
      <c r="F731" s="235" t="s">
        <v>1150</v>
      </c>
      <c r="G731" s="236" t="s">
        <v>188</v>
      </c>
      <c r="H731" s="237">
        <v>350.31</v>
      </c>
      <c r="I731" s="238"/>
      <c r="J731" s="238"/>
      <c r="K731" s="239">
        <f>ROUND(P731*H731,2)</f>
        <v>0</v>
      </c>
      <c r="L731" s="235" t="s">
        <v>189</v>
      </c>
      <c r="M731" s="45"/>
      <c r="N731" s="240" t="s">
        <v>1</v>
      </c>
      <c r="O731" s="241" t="s">
        <v>38</v>
      </c>
      <c r="P731" s="242">
        <f>I731+J731</f>
        <v>0</v>
      </c>
      <c r="Q731" s="242">
        <f>ROUND(I731*H731,2)</f>
        <v>0</v>
      </c>
      <c r="R731" s="242">
        <f>ROUND(J731*H731,2)</f>
        <v>0</v>
      </c>
      <c r="S731" s="92"/>
      <c r="T731" s="243">
        <f>S731*H731</f>
        <v>0</v>
      </c>
      <c r="U731" s="243">
        <v>0</v>
      </c>
      <c r="V731" s="243">
        <f>U731*H731</f>
        <v>0</v>
      </c>
      <c r="W731" s="243">
        <v>0</v>
      </c>
      <c r="X731" s="244">
        <f>W731*H731</f>
        <v>0</v>
      </c>
      <c r="Y731" s="39"/>
      <c r="Z731" s="39"/>
      <c r="AA731" s="39"/>
      <c r="AB731" s="39"/>
      <c r="AC731" s="39"/>
      <c r="AD731" s="39"/>
      <c r="AE731" s="39"/>
      <c r="AR731" s="245" t="s">
        <v>190</v>
      </c>
      <c r="AT731" s="245" t="s">
        <v>185</v>
      </c>
      <c r="AU731" s="245" t="s">
        <v>84</v>
      </c>
      <c r="AY731" s="18" t="s">
        <v>182</v>
      </c>
      <c r="BE731" s="246">
        <f>IF(O731="základní",K731,0)</f>
        <v>0</v>
      </c>
      <c r="BF731" s="246">
        <f>IF(O731="snížená",K731,0)</f>
        <v>0</v>
      </c>
      <c r="BG731" s="246">
        <f>IF(O731="zákl. přenesená",K731,0)</f>
        <v>0</v>
      </c>
      <c r="BH731" s="246">
        <f>IF(O731="sníž. přenesená",K731,0)</f>
        <v>0</v>
      </c>
      <c r="BI731" s="246">
        <f>IF(O731="nulová",K731,0)</f>
        <v>0</v>
      </c>
      <c r="BJ731" s="18" t="s">
        <v>82</v>
      </c>
      <c r="BK731" s="246">
        <f>ROUND(P731*H731,2)</f>
        <v>0</v>
      </c>
      <c r="BL731" s="18" t="s">
        <v>190</v>
      </c>
      <c r="BM731" s="245" t="s">
        <v>1151</v>
      </c>
    </row>
    <row r="732" s="2" customFormat="1">
      <c r="A732" s="39"/>
      <c r="B732" s="40"/>
      <c r="C732" s="41"/>
      <c r="D732" s="247" t="s">
        <v>192</v>
      </c>
      <c r="E732" s="41"/>
      <c r="F732" s="248" t="s">
        <v>1150</v>
      </c>
      <c r="G732" s="41"/>
      <c r="H732" s="41"/>
      <c r="I732" s="249"/>
      <c r="J732" s="249"/>
      <c r="K732" s="41"/>
      <c r="L732" s="41"/>
      <c r="M732" s="45"/>
      <c r="N732" s="250"/>
      <c r="O732" s="251"/>
      <c r="P732" s="92"/>
      <c r="Q732" s="92"/>
      <c r="R732" s="92"/>
      <c r="S732" s="92"/>
      <c r="T732" s="92"/>
      <c r="U732" s="92"/>
      <c r="V732" s="92"/>
      <c r="W732" s="92"/>
      <c r="X732" s="93"/>
      <c r="Y732" s="39"/>
      <c r="Z732" s="39"/>
      <c r="AA732" s="39"/>
      <c r="AB732" s="39"/>
      <c r="AC732" s="39"/>
      <c r="AD732" s="39"/>
      <c r="AE732" s="39"/>
      <c r="AT732" s="18" t="s">
        <v>192</v>
      </c>
      <c r="AU732" s="18" t="s">
        <v>84</v>
      </c>
    </row>
    <row r="733" s="2" customFormat="1">
      <c r="A733" s="39"/>
      <c r="B733" s="40"/>
      <c r="C733" s="41"/>
      <c r="D733" s="252" t="s">
        <v>194</v>
      </c>
      <c r="E733" s="41"/>
      <c r="F733" s="253" t="s">
        <v>1152</v>
      </c>
      <c r="G733" s="41"/>
      <c r="H733" s="41"/>
      <c r="I733" s="249"/>
      <c r="J733" s="249"/>
      <c r="K733" s="41"/>
      <c r="L733" s="41"/>
      <c r="M733" s="45"/>
      <c r="N733" s="250"/>
      <c r="O733" s="251"/>
      <c r="P733" s="92"/>
      <c r="Q733" s="92"/>
      <c r="R733" s="92"/>
      <c r="S733" s="92"/>
      <c r="T733" s="92"/>
      <c r="U733" s="92"/>
      <c r="V733" s="92"/>
      <c r="W733" s="92"/>
      <c r="X733" s="93"/>
      <c r="Y733" s="39"/>
      <c r="Z733" s="39"/>
      <c r="AA733" s="39"/>
      <c r="AB733" s="39"/>
      <c r="AC733" s="39"/>
      <c r="AD733" s="39"/>
      <c r="AE733" s="39"/>
      <c r="AT733" s="18" t="s">
        <v>194</v>
      </c>
      <c r="AU733" s="18" t="s">
        <v>84</v>
      </c>
    </row>
    <row r="734" s="14" customFormat="1">
      <c r="A734" s="14"/>
      <c r="B734" s="265"/>
      <c r="C734" s="266"/>
      <c r="D734" s="247" t="s">
        <v>196</v>
      </c>
      <c r="E734" s="267" t="s">
        <v>1</v>
      </c>
      <c r="F734" s="268" t="s">
        <v>954</v>
      </c>
      <c r="G734" s="266"/>
      <c r="H734" s="267" t="s">
        <v>1</v>
      </c>
      <c r="I734" s="269"/>
      <c r="J734" s="269"/>
      <c r="K734" s="266"/>
      <c r="L734" s="266"/>
      <c r="M734" s="270"/>
      <c r="N734" s="271"/>
      <c r="O734" s="272"/>
      <c r="P734" s="272"/>
      <c r="Q734" s="272"/>
      <c r="R734" s="272"/>
      <c r="S734" s="272"/>
      <c r="T734" s="272"/>
      <c r="U734" s="272"/>
      <c r="V734" s="272"/>
      <c r="W734" s="272"/>
      <c r="X734" s="273"/>
      <c r="Y734" s="14"/>
      <c r="Z734" s="14"/>
      <c r="AA734" s="14"/>
      <c r="AB734" s="14"/>
      <c r="AC734" s="14"/>
      <c r="AD734" s="14"/>
      <c r="AE734" s="14"/>
      <c r="AT734" s="274" t="s">
        <v>196</v>
      </c>
      <c r="AU734" s="274" t="s">
        <v>84</v>
      </c>
      <c r="AV734" s="14" t="s">
        <v>82</v>
      </c>
      <c r="AW734" s="14" t="s">
        <v>5</v>
      </c>
      <c r="AX734" s="14" t="s">
        <v>75</v>
      </c>
      <c r="AY734" s="274" t="s">
        <v>182</v>
      </c>
    </row>
    <row r="735" s="13" customFormat="1">
      <c r="A735" s="13"/>
      <c r="B735" s="254"/>
      <c r="C735" s="255"/>
      <c r="D735" s="247" t="s">
        <v>196</v>
      </c>
      <c r="E735" s="256" t="s">
        <v>1</v>
      </c>
      <c r="F735" s="257" t="s">
        <v>1153</v>
      </c>
      <c r="G735" s="255"/>
      <c r="H735" s="258">
        <v>8.7949999999999999</v>
      </c>
      <c r="I735" s="259"/>
      <c r="J735" s="259"/>
      <c r="K735" s="255"/>
      <c r="L735" s="255"/>
      <c r="M735" s="260"/>
      <c r="N735" s="261"/>
      <c r="O735" s="262"/>
      <c r="P735" s="262"/>
      <c r="Q735" s="262"/>
      <c r="R735" s="262"/>
      <c r="S735" s="262"/>
      <c r="T735" s="262"/>
      <c r="U735" s="262"/>
      <c r="V735" s="262"/>
      <c r="W735" s="262"/>
      <c r="X735" s="263"/>
      <c r="Y735" s="13"/>
      <c r="Z735" s="13"/>
      <c r="AA735" s="13"/>
      <c r="AB735" s="13"/>
      <c r="AC735" s="13"/>
      <c r="AD735" s="13"/>
      <c r="AE735" s="13"/>
      <c r="AT735" s="264" t="s">
        <v>196</v>
      </c>
      <c r="AU735" s="264" t="s">
        <v>84</v>
      </c>
      <c r="AV735" s="13" t="s">
        <v>84</v>
      </c>
      <c r="AW735" s="13" t="s">
        <v>5</v>
      </c>
      <c r="AX735" s="13" t="s">
        <v>75</v>
      </c>
      <c r="AY735" s="264" t="s">
        <v>182</v>
      </c>
    </row>
    <row r="736" s="14" customFormat="1">
      <c r="A736" s="14"/>
      <c r="B736" s="265"/>
      <c r="C736" s="266"/>
      <c r="D736" s="247" t="s">
        <v>196</v>
      </c>
      <c r="E736" s="267" t="s">
        <v>1</v>
      </c>
      <c r="F736" s="268" t="s">
        <v>958</v>
      </c>
      <c r="G736" s="266"/>
      <c r="H736" s="267" t="s">
        <v>1</v>
      </c>
      <c r="I736" s="269"/>
      <c r="J736" s="269"/>
      <c r="K736" s="266"/>
      <c r="L736" s="266"/>
      <c r="M736" s="270"/>
      <c r="N736" s="271"/>
      <c r="O736" s="272"/>
      <c r="P736" s="272"/>
      <c r="Q736" s="272"/>
      <c r="R736" s="272"/>
      <c r="S736" s="272"/>
      <c r="T736" s="272"/>
      <c r="U736" s="272"/>
      <c r="V736" s="272"/>
      <c r="W736" s="272"/>
      <c r="X736" s="273"/>
      <c r="Y736" s="14"/>
      <c r="Z736" s="14"/>
      <c r="AA736" s="14"/>
      <c r="AB736" s="14"/>
      <c r="AC736" s="14"/>
      <c r="AD736" s="14"/>
      <c r="AE736" s="14"/>
      <c r="AT736" s="274" t="s">
        <v>196</v>
      </c>
      <c r="AU736" s="274" t="s">
        <v>84</v>
      </c>
      <c r="AV736" s="14" t="s">
        <v>82</v>
      </c>
      <c r="AW736" s="14" t="s">
        <v>5</v>
      </c>
      <c r="AX736" s="14" t="s">
        <v>75</v>
      </c>
      <c r="AY736" s="274" t="s">
        <v>182</v>
      </c>
    </row>
    <row r="737" s="13" customFormat="1">
      <c r="A737" s="13"/>
      <c r="B737" s="254"/>
      <c r="C737" s="255"/>
      <c r="D737" s="247" t="s">
        <v>196</v>
      </c>
      <c r="E737" s="256" t="s">
        <v>1</v>
      </c>
      <c r="F737" s="257" t="s">
        <v>1154</v>
      </c>
      <c r="G737" s="255"/>
      <c r="H737" s="258">
        <v>17.114999999999998</v>
      </c>
      <c r="I737" s="259"/>
      <c r="J737" s="259"/>
      <c r="K737" s="255"/>
      <c r="L737" s="255"/>
      <c r="M737" s="260"/>
      <c r="N737" s="261"/>
      <c r="O737" s="262"/>
      <c r="P737" s="262"/>
      <c r="Q737" s="262"/>
      <c r="R737" s="262"/>
      <c r="S737" s="262"/>
      <c r="T737" s="262"/>
      <c r="U737" s="262"/>
      <c r="V737" s="262"/>
      <c r="W737" s="262"/>
      <c r="X737" s="263"/>
      <c r="Y737" s="13"/>
      <c r="Z737" s="13"/>
      <c r="AA737" s="13"/>
      <c r="AB737" s="13"/>
      <c r="AC737" s="13"/>
      <c r="AD737" s="13"/>
      <c r="AE737" s="13"/>
      <c r="AT737" s="264" t="s">
        <v>196</v>
      </c>
      <c r="AU737" s="264" t="s">
        <v>84</v>
      </c>
      <c r="AV737" s="13" t="s">
        <v>84</v>
      </c>
      <c r="AW737" s="13" t="s">
        <v>5</v>
      </c>
      <c r="AX737" s="13" t="s">
        <v>75</v>
      </c>
      <c r="AY737" s="264" t="s">
        <v>182</v>
      </c>
    </row>
    <row r="738" s="14" customFormat="1">
      <c r="A738" s="14"/>
      <c r="B738" s="265"/>
      <c r="C738" s="266"/>
      <c r="D738" s="247" t="s">
        <v>196</v>
      </c>
      <c r="E738" s="267" t="s">
        <v>1</v>
      </c>
      <c r="F738" s="268" t="s">
        <v>962</v>
      </c>
      <c r="G738" s="266"/>
      <c r="H738" s="267" t="s">
        <v>1</v>
      </c>
      <c r="I738" s="269"/>
      <c r="J738" s="269"/>
      <c r="K738" s="266"/>
      <c r="L738" s="266"/>
      <c r="M738" s="270"/>
      <c r="N738" s="271"/>
      <c r="O738" s="272"/>
      <c r="P738" s="272"/>
      <c r="Q738" s="272"/>
      <c r="R738" s="272"/>
      <c r="S738" s="272"/>
      <c r="T738" s="272"/>
      <c r="U738" s="272"/>
      <c r="V738" s="272"/>
      <c r="W738" s="272"/>
      <c r="X738" s="273"/>
      <c r="Y738" s="14"/>
      <c r="Z738" s="14"/>
      <c r="AA738" s="14"/>
      <c r="AB738" s="14"/>
      <c r="AC738" s="14"/>
      <c r="AD738" s="14"/>
      <c r="AE738" s="14"/>
      <c r="AT738" s="274" t="s">
        <v>196</v>
      </c>
      <c r="AU738" s="274" t="s">
        <v>84</v>
      </c>
      <c r="AV738" s="14" t="s">
        <v>82</v>
      </c>
      <c r="AW738" s="14" t="s">
        <v>5</v>
      </c>
      <c r="AX738" s="14" t="s">
        <v>75</v>
      </c>
      <c r="AY738" s="274" t="s">
        <v>182</v>
      </c>
    </row>
    <row r="739" s="13" customFormat="1">
      <c r="A739" s="13"/>
      <c r="B739" s="254"/>
      <c r="C739" s="255"/>
      <c r="D739" s="247" t="s">
        <v>196</v>
      </c>
      <c r="E739" s="256" t="s">
        <v>1</v>
      </c>
      <c r="F739" s="257" t="s">
        <v>1155</v>
      </c>
      <c r="G739" s="255"/>
      <c r="H739" s="258">
        <v>57.109999999999999</v>
      </c>
      <c r="I739" s="259"/>
      <c r="J739" s="259"/>
      <c r="K739" s="255"/>
      <c r="L739" s="255"/>
      <c r="M739" s="260"/>
      <c r="N739" s="261"/>
      <c r="O739" s="262"/>
      <c r="P739" s="262"/>
      <c r="Q739" s="262"/>
      <c r="R739" s="262"/>
      <c r="S739" s="262"/>
      <c r="T739" s="262"/>
      <c r="U739" s="262"/>
      <c r="V739" s="262"/>
      <c r="W739" s="262"/>
      <c r="X739" s="263"/>
      <c r="Y739" s="13"/>
      <c r="Z739" s="13"/>
      <c r="AA739" s="13"/>
      <c r="AB739" s="13"/>
      <c r="AC739" s="13"/>
      <c r="AD739" s="13"/>
      <c r="AE739" s="13"/>
      <c r="AT739" s="264" t="s">
        <v>196</v>
      </c>
      <c r="AU739" s="264" t="s">
        <v>84</v>
      </c>
      <c r="AV739" s="13" t="s">
        <v>84</v>
      </c>
      <c r="AW739" s="13" t="s">
        <v>5</v>
      </c>
      <c r="AX739" s="13" t="s">
        <v>75</v>
      </c>
      <c r="AY739" s="264" t="s">
        <v>182</v>
      </c>
    </row>
    <row r="740" s="14" customFormat="1">
      <c r="A740" s="14"/>
      <c r="B740" s="265"/>
      <c r="C740" s="266"/>
      <c r="D740" s="247" t="s">
        <v>196</v>
      </c>
      <c r="E740" s="267" t="s">
        <v>1</v>
      </c>
      <c r="F740" s="268" t="s">
        <v>925</v>
      </c>
      <c r="G740" s="266"/>
      <c r="H740" s="267" t="s">
        <v>1</v>
      </c>
      <c r="I740" s="269"/>
      <c r="J740" s="269"/>
      <c r="K740" s="266"/>
      <c r="L740" s="266"/>
      <c r="M740" s="270"/>
      <c r="N740" s="271"/>
      <c r="O740" s="272"/>
      <c r="P740" s="272"/>
      <c r="Q740" s="272"/>
      <c r="R740" s="272"/>
      <c r="S740" s="272"/>
      <c r="T740" s="272"/>
      <c r="U740" s="272"/>
      <c r="V740" s="272"/>
      <c r="W740" s="272"/>
      <c r="X740" s="273"/>
      <c r="Y740" s="14"/>
      <c r="Z740" s="14"/>
      <c r="AA740" s="14"/>
      <c r="AB740" s="14"/>
      <c r="AC740" s="14"/>
      <c r="AD740" s="14"/>
      <c r="AE740" s="14"/>
      <c r="AT740" s="274" t="s">
        <v>196</v>
      </c>
      <c r="AU740" s="274" t="s">
        <v>84</v>
      </c>
      <c r="AV740" s="14" t="s">
        <v>82</v>
      </c>
      <c r="AW740" s="14" t="s">
        <v>5</v>
      </c>
      <c r="AX740" s="14" t="s">
        <v>75</v>
      </c>
      <c r="AY740" s="274" t="s">
        <v>182</v>
      </c>
    </row>
    <row r="741" s="13" customFormat="1">
      <c r="A741" s="13"/>
      <c r="B741" s="254"/>
      <c r="C741" s="255"/>
      <c r="D741" s="247" t="s">
        <v>196</v>
      </c>
      <c r="E741" s="256" t="s">
        <v>1</v>
      </c>
      <c r="F741" s="257" t="s">
        <v>1156</v>
      </c>
      <c r="G741" s="255"/>
      <c r="H741" s="258">
        <v>13.914</v>
      </c>
      <c r="I741" s="259"/>
      <c r="J741" s="259"/>
      <c r="K741" s="255"/>
      <c r="L741" s="255"/>
      <c r="M741" s="260"/>
      <c r="N741" s="261"/>
      <c r="O741" s="262"/>
      <c r="P741" s="262"/>
      <c r="Q741" s="262"/>
      <c r="R741" s="262"/>
      <c r="S741" s="262"/>
      <c r="T741" s="262"/>
      <c r="U741" s="262"/>
      <c r="V741" s="262"/>
      <c r="W741" s="262"/>
      <c r="X741" s="263"/>
      <c r="Y741" s="13"/>
      <c r="Z741" s="13"/>
      <c r="AA741" s="13"/>
      <c r="AB741" s="13"/>
      <c r="AC741" s="13"/>
      <c r="AD741" s="13"/>
      <c r="AE741" s="13"/>
      <c r="AT741" s="264" t="s">
        <v>196</v>
      </c>
      <c r="AU741" s="264" t="s">
        <v>84</v>
      </c>
      <c r="AV741" s="13" t="s">
        <v>84</v>
      </c>
      <c r="AW741" s="13" t="s">
        <v>5</v>
      </c>
      <c r="AX741" s="13" t="s">
        <v>75</v>
      </c>
      <c r="AY741" s="264" t="s">
        <v>182</v>
      </c>
    </row>
    <row r="742" s="14" customFormat="1">
      <c r="A742" s="14"/>
      <c r="B742" s="265"/>
      <c r="C742" s="266"/>
      <c r="D742" s="247" t="s">
        <v>196</v>
      </c>
      <c r="E742" s="267" t="s">
        <v>1</v>
      </c>
      <c r="F742" s="268" t="s">
        <v>971</v>
      </c>
      <c r="G742" s="266"/>
      <c r="H742" s="267" t="s">
        <v>1</v>
      </c>
      <c r="I742" s="269"/>
      <c r="J742" s="269"/>
      <c r="K742" s="266"/>
      <c r="L742" s="266"/>
      <c r="M742" s="270"/>
      <c r="N742" s="271"/>
      <c r="O742" s="272"/>
      <c r="P742" s="272"/>
      <c r="Q742" s="272"/>
      <c r="R742" s="272"/>
      <c r="S742" s="272"/>
      <c r="T742" s="272"/>
      <c r="U742" s="272"/>
      <c r="V742" s="272"/>
      <c r="W742" s="272"/>
      <c r="X742" s="273"/>
      <c r="Y742" s="14"/>
      <c r="Z742" s="14"/>
      <c r="AA742" s="14"/>
      <c r="AB742" s="14"/>
      <c r="AC742" s="14"/>
      <c r="AD742" s="14"/>
      <c r="AE742" s="14"/>
      <c r="AT742" s="274" t="s">
        <v>196</v>
      </c>
      <c r="AU742" s="274" t="s">
        <v>84</v>
      </c>
      <c r="AV742" s="14" t="s">
        <v>82</v>
      </c>
      <c r="AW742" s="14" t="s">
        <v>5</v>
      </c>
      <c r="AX742" s="14" t="s">
        <v>75</v>
      </c>
      <c r="AY742" s="274" t="s">
        <v>182</v>
      </c>
    </row>
    <row r="743" s="13" customFormat="1">
      <c r="A743" s="13"/>
      <c r="B743" s="254"/>
      <c r="C743" s="255"/>
      <c r="D743" s="247" t="s">
        <v>196</v>
      </c>
      <c r="E743" s="256" t="s">
        <v>1</v>
      </c>
      <c r="F743" s="257" t="s">
        <v>1157</v>
      </c>
      <c r="G743" s="255"/>
      <c r="H743" s="258">
        <v>19.369</v>
      </c>
      <c r="I743" s="259"/>
      <c r="J743" s="259"/>
      <c r="K743" s="255"/>
      <c r="L743" s="255"/>
      <c r="M743" s="260"/>
      <c r="N743" s="261"/>
      <c r="O743" s="262"/>
      <c r="P743" s="262"/>
      <c r="Q743" s="262"/>
      <c r="R743" s="262"/>
      <c r="S743" s="262"/>
      <c r="T743" s="262"/>
      <c r="U743" s="262"/>
      <c r="V743" s="262"/>
      <c r="W743" s="262"/>
      <c r="X743" s="263"/>
      <c r="Y743" s="13"/>
      <c r="Z743" s="13"/>
      <c r="AA743" s="13"/>
      <c r="AB743" s="13"/>
      <c r="AC743" s="13"/>
      <c r="AD743" s="13"/>
      <c r="AE743" s="13"/>
      <c r="AT743" s="264" t="s">
        <v>196</v>
      </c>
      <c r="AU743" s="264" t="s">
        <v>84</v>
      </c>
      <c r="AV743" s="13" t="s">
        <v>84</v>
      </c>
      <c r="AW743" s="13" t="s">
        <v>5</v>
      </c>
      <c r="AX743" s="13" t="s">
        <v>75</v>
      </c>
      <c r="AY743" s="264" t="s">
        <v>182</v>
      </c>
    </row>
    <row r="744" s="13" customFormat="1">
      <c r="A744" s="13"/>
      <c r="B744" s="254"/>
      <c r="C744" s="255"/>
      <c r="D744" s="247" t="s">
        <v>196</v>
      </c>
      <c r="E744" s="256" t="s">
        <v>1</v>
      </c>
      <c r="F744" s="257" t="s">
        <v>1158</v>
      </c>
      <c r="G744" s="255"/>
      <c r="H744" s="258">
        <v>47.173000000000002</v>
      </c>
      <c r="I744" s="259"/>
      <c r="J744" s="259"/>
      <c r="K744" s="255"/>
      <c r="L744" s="255"/>
      <c r="M744" s="260"/>
      <c r="N744" s="261"/>
      <c r="O744" s="262"/>
      <c r="P744" s="262"/>
      <c r="Q744" s="262"/>
      <c r="R744" s="262"/>
      <c r="S744" s="262"/>
      <c r="T744" s="262"/>
      <c r="U744" s="262"/>
      <c r="V744" s="262"/>
      <c r="W744" s="262"/>
      <c r="X744" s="263"/>
      <c r="Y744" s="13"/>
      <c r="Z744" s="13"/>
      <c r="AA744" s="13"/>
      <c r="AB744" s="13"/>
      <c r="AC744" s="13"/>
      <c r="AD744" s="13"/>
      <c r="AE744" s="13"/>
      <c r="AT744" s="264" t="s">
        <v>196</v>
      </c>
      <c r="AU744" s="264" t="s">
        <v>84</v>
      </c>
      <c r="AV744" s="13" t="s">
        <v>84</v>
      </c>
      <c r="AW744" s="13" t="s">
        <v>5</v>
      </c>
      <c r="AX744" s="13" t="s">
        <v>75</v>
      </c>
      <c r="AY744" s="264" t="s">
        <v>182</v>
      </c>
    </row>
    <row r="745" s="14" customFormat="1">
      <c r="A745" s="14"/>
      <c r="B745" s="265"/>
      <c r="C745" s="266"/>
      <c r="D745" s="247" t="s">
        <v>196</v>
      </c>
      <c r="E745" s="267" t="s">
        <v>1</v>
      </c>
      <c r="F745" s="268" t="s">
        <v>981</v>
      </c>
      <c r="G745" s="266"/>
      <c r="H745" s="267" t="s">
        <v>1</v>
      </c>
      <c r="I745" s="269"/>
      <c r="J745" s="269"/>
      <c r="K745" s="266"/>
      <c r="L745" s="266"/>
      <c r="M745" s="270"/>
      <c r="N745" s="271"/>
      <c r="O745" s="272"/>
      <c r="P745" s="272"/>
      <c r="Q745" s="272"/>
      <c r="R745" s="272"/>
      <c r="S745" s="272"/>
      <c r="T745" s="272"/>
      <c r="U745" s="272"/>
      <c r="V745" s="272"/>
      <c r="W745" s="272"/>
      <c r="X745" s="273"/>
      <c r="Y745" s="14"/>
      <c r="Z745" s="14"/>
      <c r="AA745" s="14"/>
      <c r="AB745" s="14"/>
      <c r="AC745" s="14"/>
      <c r="AD745" s="14"/>
      <c r="AE745" s="14"/>
      <c r="AT745" s="274" t="s">
        <v>196</v>
      </c>
      <c r="AU745" s="274" t="s">
        <v>84</v>
      </c>
      <c r="AV745" s="14" t="s">
        <v>82</v>
      </c>
      <c r="AW745" s="14" t="s">
        <v>5</v>
      </c>
      <c r="AX745" s="14" t="s">
        <v>75</v>
      </c>
      <c r="AY745" s="274" t="s">
        <v>182</v>
      </c>
    </row>
    <row r="746" s="13" customFormat="1">
      <c r="A746" s="13"/>
      <c r="B746" s="254"/>
      <c r="C746" s="255"/>
      <c r="D746" s="247" t="s">
        <v>196</v>
      </c>
      <c r="E746" s="256" t="s">
        <v>1</v>
      </c>
      <c r="F746" s="257" t="s">
        <v>1159</v>
      </c>
      <c r="G746" s="255"/>
      <c r="H746" s="258">
        <v>7.7779999999999996</v>
      </c>
      <c r="I746" s="259"/>
      <c r="J746" s="259"/>
      <c r="K746" s="255"/>
      <c r="L746" s="255"/>
      <c r="M746" s="260"/>
      <c r="N746" s="261"/>
      <c r="O746" s="262"/>
      <c r="P746" s="262"/>
      <c r="Q746" s="262"/>
      <c r="R746" s="262"/>
      <c r="S746" s="262"/>
      <c r="T746" s="262"/>
      <c r="U746" s="262"/>
      <c r="V746" s="262"/>
      <c r="W746" s="262"/>
      <c r="X746" s="263"/>
      <c r="Y746" s="13"/>
      <c r="Z746" s="13"/>
      <c r="AA746" s="13"/>
      <c r="AB746" s="13"/>
      <c r="AC746" s="13"/>
      <c r="AD746" s="13"/>
      <c r="AE746" s="13"/>
      <c r="AT746" s="264" t="s">
        <v>196</v>
      </c>
      <c r="AU746" s="264" t="s">
        <v>84</v>
      </c>
      <c r="AV746" s="13" t="s">
        <v>84</v>
      </c>
      <c r="AW746" s="13" t="s">
        <v>5</v>
      </c>
      <c r="AX746" s="13" t="s">
        <v>75</v>
      </c>
      <c r="AY746" s="264" t="s">
        <v>182</v>
      </c>
    </row>
    <row r="747" s="14" customFormat="1">
      <c r="A747" s="14"/>
      <c r="B747" s="265"/>
      <c r="C747" s="266"/>
      <c r="D747" s="247" t="s">
        <v>196</v>
      </c>
      <c r="E747" s="267" t="s">
        <v>1</v>
      </c>
      <c r="F747" s="268" t="s">
        <v>984</v>
      </c>
      <c r="G747" s="266"/>
      <c r="H747" s="267" t="s">
        <v>1</v>
      </c>
      <c r="I747" s="269"/>
      <c r="J747" s="269"/>
      <c r="K747" s="266"/>
      <c r="L747" s="266"/>
      <c r="M747" s="270"/>
      <c r="N747" s="271"/>
      <c r="O747" s="272"/>
      <c r="P747" s="272"/>
      <c r="Q747" s="272"/>
      <c r="R747" s="272"/>
      <c r="S747" s="272"/>
      <c r="T747" s="272"/>
      <c r="U747" s="272"/>
      <c r="V747" s="272"/>
      <c r="W747" s="272"/>
      <c r="X747" s="273"/>
      <c r="Y747" s="14"/>
      <c r="Z747" s="14"/>
      <c r="AA747" s="14"/>
      <c r="AB747" s="14"/>
      <c r="AC747" s="14"/>
      <c r="AD747" s="14"/>
      <c r="AE747" s="14"/>
      <c r="AT747" s="274" t="s">
        <v>196</v>
      </c>
      <c r="AU747" s="274" t="s">
        <v>84</v>
      </c>
      <c r="AV747" s="14" t="s">
        <v>82</v>
      </c>
      <c r="AW747" s="14" t="s">
        <v>5</v>
      </c>
      <c r="AX747" s="14" t="s">
        <v>75</v>
      </c>
      <c r="AY747" s="274" t="s">
        <v>182</v>
      </c>
    </row>
    <row r="748" s="13" customFormat="1">
      <c r="A748" s="13"/>
      <c r="B748" s="254"/>
      <c r="C748" s="255"/>
      <c r="D748" s="247" t="s">
        <v>196</v>
      </c>
      <c r="E748" s="256" t="s">
        <v>1</v>
      </c>
      <c r="F748" s="257" t="s">
        <v>1160</v>
      </c>
      <c r="G748" s="255"/>
      <c r="H748" s="258">
        <v>15.055999999999999</v>
      </c>
      <c r="I748" s="259"/>
      <c r="J748" s="259"/>
      <c r="K748" s="255"/>
      <c r="L748" s="255"/>
      <c r="M748" s="260"/>
      <c r="N748" s="261"/>
      <c r="O748" s="262"/>
      <c r="P748" s="262"/>
      <c r="Q748" s="262"/>
      <c r="R748" s="262"/>
      <c r="S748" s="262"/>
      <c r="T748" s="262"/>
      <c r="U748" s="262"/>
      <c r="V748" s="262"/>
      <c r="W748" s="262"/>
      <c r="X748" s="263"/>
      <c r="Y748" s="13"/>
      <c r="Z748" s="13"/>
      <c r="AA748" s="13"/>
      <c r="AB748" s="13"/>
      <c r="AC748" s="13"/>
      <c r="AD748" s="13"/>
      <c r="AE748" s="13"/>
      <c r="AT748" s="264" t="s">
        <v>196</v>
      </c>
      <c r="AU748" s="264" t="s">
        <v>84</v>
      </c>
      <c r="AV748" s="13" t="s">
        <v>84</v>
      </c>
      <c r="AW748" s="13" t="s">
        <v>5</v>
      </c>
      <c r="AX748" s="13" t="s">
        <v>75</v>
      </c>
      <c r="AY748" s="264" t="s">
        <v>182</v>
      </c>
    </row>
    <row r="749" s="14" customFormat="1">
      <c r="A749" s="14"/>
      <c r="B749" s="265"/>
      <c r="C749" s="266"/>
      <c r="D749" s="247" t="s">
        <v>196</v>
      </c>
      <c r="E749" s="267" t="s">
        <v>1</v>
      </c>
      <c r="F749" s="268" t="s">
        <v>990</v>
      </c>
      <c r="G749" s="266"/>
      <c r="H749" s="267" t="s">
        <v>1</v>
      </c>
      <c r="I749" s="269"/>
      <c r="J749" s="269"/>
      <c r="K749" s="266"/>
      <c r="L749" s="266"/>
      <c r="M749" s="270"/>
      <c r="N749" s="271"/>
      <c r="O749" s="272"/>
      <c r="P749" s="272"/>
      <c r="Q749" s="272"/>
      <c r="R749" s="272"/>
      <c r="S749" s="272"/>
      <c r="T749" s="272"/>
      <c r="U749" s="272"/>
      <c r="V749" s="272"/>
      <c r="W749" s="272"/>
      <c r="X749" s="273"/>
      <c r="Y749" s="14"/>
      <c r="Z749" s="14"/>
      <c r="AA749" s="14"/>
      <c r="AB749" s="14"/>
      <c r="AC749" s="14"/>
      <c r="AD749" s="14"/>
      <c r="AE749" s="14"/>
      <c r="AT749" s="274" t="s">
        <v>196</v>
      </c>
      <c r="AU749" s="274" t="s">
        <v>84</v>
      </c>
      <c r="AV749" s="14" t="s">
        <v>82</v>
      </c>
      <c r="AW749" s="14" t="s">
        <v>5</v>
      </c>
      <c r="AX749" s="14" t="s">
        <v>75</v>
      </c>
      <c r="AY749" s="274" t="s">
        <v>182</v>
      </c>
    </row>
    <row r="750" s="13" customFormat="1">
      <c r="A750" s="13"/>
      <c r="B750" s="254"/>
      <c r="C750" s="255"/>
      <c r="D750" s="247" t="s">
        <v>196</v>
      </c>
      <c r="E750" s="256" t="s">
        <v>1</v>
      </c>
      <c r="F750" s="257" t="s">
        <v>1161</v>
      </c>
      <c r="G750" s="255"/>
      <c r="H750" s="258">
        <v>6.3570000000000002</v>
      </c>
      <c r="I750" s="259"/>
      <c r="J750" s="259"/>
      <c r="K750" s="255"/>
      <c r="L750" s="255"/>
      <c r="M750" s="260"/>
      <c r="N750" s="261"/>
      <c r="O750" s="262"/>
      <c r="P750" s="262"/>
      <c r="Q750" s="262"/>
      <c r="R750" s="262"/>
      <c r="S750" s="262"/>
      <c r="T750" s="262"/>
      <c r="U750" s="262"/>
      <c r="V750" s="262"/>
      <c r="W750" s="262"/>
      <c r="X750" s="263"/>
      <c r="Y750" s="13"/>
      <c r="Z750" s="13"/>
      <c r="AA750" s="13"/>
      <c r="AB750" s="13"/>
      <c r="AC750" s="13"/>
      <c r="AD750" s="13"/>
      <c r="AE750" s="13"/>
      <c r="AT750" s="264" t="s">
        <v>196</v>
      </c>
      <c r="AU750" s="264" t="s">
        <v>84</v>
      </c>
      <c r="AV750" s="13" t="s">
        <v>84</v>
      </c>
      <c r="AW750" s="13" t="s">
        <v>5</v>
      </c>
      <c r="AX750" s="13" t="s">
        <v>75</v>
      </c>
      <c r="AY750" s="264" t="s">
        <v>182</v>
      </c>
    </row>
    <row r="751" s="14" customFormat="1">
      <c r="A751" s="14"/>
      <c r="B751" s="265"/>
      <c r="C751" s="266"/>
      <c r="D751" s="247" t="s">
        <v>196</v>
      </c>
      <c r="E751" s="267" t="s">
        <v>1</v>
      </c>
      <c r="F751" s="268" t="s">
        <v>994</v>
      </c>
      <c r="G751" s="266"/>
      <c r="H751" s="267" t="s">
        <v>1</v>
      </c>
      <c r="I751" s="269"/>
      <c r="J751" s="269"/>
      <c r="K751" s="266"/>
      <c r="L751" s="266"/>
      <c r="M751" s="270"/>
      <c r="N751" s="271"/>
      <c r="O751" s="272"/>
      <c r="P751" s="272"/>
      <c r="Q751" s="272"/>
      <c r="R751" s="272"/>
      <c r="S751" s="272"/>
      <c r="T751" s="272"/>
      <c r="U751" s="272"/>
      <c r="V751" s="272"/>
      <c r="W751" s="272"/>
      <c r="X751" s="273"/>
      <c r="Y751" s="14"/>
      <c r="Z751" s="14"/>
      <c r="AA751" s="14"/>
      <c r="AB751" s="14"/>
      <c r="AC751" s="14"/>
      <c r="AD751" s="14"/>
      <c r="AE751" s="14"/>
      <c r="AT751" s="274" t="s">
        <v>196</v>
      </c>
      <c r="AU751" s="274" t="s">
        <v>84</v>
      </c>
      <c r="AV751" s="14" t="s">
        <v>82</v>
      </c>
      <c r="AW751" s="14" t="s">
        <v>5</v>
      </c>
      <c r="AX751" s="14" t="s">
        <v>75</v>
      </c>
      <c r="AY751" s="274" t="s">
        <v>182</v>
      </c>
    </row>
    <row r="752" s="13" customFormat="1">
      <c r="A752" s="13"/>
      <c r="B752" s="254"/>
      <c r="C752" s="255"/>
      <c r="D752" s="247" t="s">
        <v>196</v>
      </c>
      <c r="E752" s="256" t="s">
        <v>1</v>
      </c>
      <c r="F752" s="257" t="s">
        <v>1162</v>
      </c>
      <c r="G752" s="255"/>
      <c r="H752" s="258">
        <v>12.259</v>
      </c>
      <c r="I752" s="259"/>
      <c r="J752" s="259"/>
      <c r="K752" s="255"/>
      <c r="L752" s="255"/>
      <c r="M752" s="260"/>
      <c r="N752" s="261"/>
      <c r="O752" s="262"/>
      <c r="P752" s="262"/>
      <c r="Q752" s="262"/>
      <c r="R752" s="262"/>
      <c r="S752" s="262"/>
      <c r="T752" s="262"/>
      <c r="U752" s="262"/>
      <c r="V752" s="262"/>
      <c r="W752" s="262"/>
      <c r="X752" s="263"/>
      <c r="Y752" s="13"/>
      <c r="Z752" s="13"/>
      <c r="AA752" s="13"/>
      <c r="AB752" s="13"/>
      <c r="AC752" s="13"/>
      <c r="AD752" s="13"/>
      <c r="AE752" s="13"/>
      <c r="AT752" s="264" t="s">
        <v>196</v>
      </c>
      <c r="AU752" s="264" t="s">
        <v>84</v>
      </c>
      <c r="AV752" s="13" t="s">
        <v>84</v>
      </c>
      <c r="AW752" s="13" t="s">
        <v>5</v>
      </c>
      <c r="AX752" s="13" t="s">
        <v>75</v>
      </c>
      <c r="AY752" s="264" t="s">
        <v>182</v>
      </c>
    </row>
    <row r="753" s="14" customFormat="1">
      <c r="A753" s="14"/>
      <c r="B753" s="265"/>
      <c r="C753" s="266"/>
      <c r="D753" s="247" t="s">
        <v>196</v>
      </c>
      <c r="E753" s="267" t="s">
        <v>1</v>
      </c>
      <c r="F753" s="268" t="s">
        <v>927</v>
      </c>
      <c r="G753" s="266"/>
      <c r="H753" s="267" t="s">
        <v>1</v>
      </c>
      <c r="I753" s="269"/>
      <c r="J753" s="269"/>
      <c r="K753" s="266"/>
      <c r="L753" s="266"/>
      <c r="M753" s="270"/>
      <c r="N753" s="271"/>
      <c r="O753" s="272"/>
      <c r="P753" s="272"/>
      <c r="Q753" s="272"/>
      <c r="R753" s="272"/>
      <c r="S753" s="272"/>
      <c r="T753" s="272"/>
      <c r="U753" s="272"/>
      <c r="V753" s="272"/>
      <c r="W753" s="272"/>
      <c r="X753" s="273"/>
      <c r="Y753" s="14"/>
      <c r="Z753" s="14"/>
      <c r="AA753" s="14"/>
      <c r="AB753" s="14"/>
      <c r="AC753" s="14"/>
      <c r="AD753" s="14"/>
      <c r="AE753" s="14"/>
      <c r="AT753" s="274" t="s">
        <v>196</v>
      </c>
      <c r="AU753" s="274" t="s">
        <v>84</v>
      </c>
      <c r="AV753" s="14" t="s">
        <v>82</v>
      </c>
      <c r="AW753" s="14" t="s">
        <v>5</v>
      </c>
      <c r="AX753" s="14" t="s">
        <v>75</v>
      </c>
      <c r="AY753" s="274" t="s">
        <v>182</v>
      </c>
    </row>
    <row r="754" s="13" customFormat="1">
      <c r="A754" s="13"/>
      <c r="B754" s="254"/>
      <c r="C754" s="255"/>
      <c r="D754" s="247" t="s">
        <v>196</v>
      </c>
      <c r="E754" s="256" t="s">
        <v>1</v>
      </c>
      <c r="F754" s="257" t="s">
        <v>1163</v>
      </c>
      <c r="G754" s="255"/>
      <c r="H754" s="258">
        <v>29.047999999999998</v>
      </c>
      <c r="I754" s="259"/>
      <c r="J754" s="259"/>
      <c r="K754" s="255"/>
      <c r="L754" s="255"/>
      <c r="M754" s="260"/>
      <c r="N754" s="261"/>
      <c r="O754" s="262"/>
      <c r="P754" s="262"/>
      <c r="Q754" s="262"/>
      <c r="R754" s="262"/>
      <c r="S754" s="262"/>
      <c r="T754" s="262"/>
      <c r="U754" s="262"/>
      <c r="V754" s="262"/>
      <c r="W754" s="262"/>
      <c r="X754" s="263"/>
      <c r="Y754" s="13"/>
      <c r="Z754" s="13"/>
      <c r="AA754" s="13"/>
      <c r="AB754" s="13"/>
      <c r="AC754" s="13"/>
      <c r="AD754" s="13"/>
      <c r="AE754" s="13"/>
      <c r="AT754" s="264" t="s">
        <v>196</v>
      </c>
      <c r="AU754" s="264" t="s">
        <v>84</v>
      </c>
      <c r="AV754" s="13" t="s">
        <v>84</v>
      </c>
      <c r="AW754" s="13" t="s">
        <v>5</v>
      </c>
      <c r="AX754" s="13" t="s">
        <v>75</v>
      </c>
      <c r="AY754" s="264" t="s">
        <v>182</v>
      </c>
    </row>
    <row r="755" s="14" customFormat="1">
      <c r="A755" s="14"/>
      <c r="B755" s="265"/>
      <c r="C755" s="266"/>
      <c r="D755" s="247" t="s">
        <v>196</v>
      </c>
      <c r="E755" s="267" t="s">
        <v>1</v>
      </c>
      <c r="F755" s="268" t="s">
        <v>1001</v>
      </c>
      <c r="G755" s="266"/>
      <c r="H755" s="267" t="s">
        <v>1</v>
      </c>
      <c r="I755" s="269"/>
      <c r="J755" s="269"/>
      <c r="K755" s="266"/>
      <c r="L755" s="266"/>
      <c r="M755" s="270"/>
      <c r="N755" s="271"/>
      <c r="O755" s="272"/>
      <c r="P755" s="272"/>
      <c r="Q755" s="272"/>
      <c r="R755" s="272"/>
      <c r="S755" s="272"/>
      <c r="T755" s="272"/>
      <c r="U755" s="272"/>
      <c r="V755" s="272"/>
      <c r="W755" s="272"/>
      <c r="X755" s="273"/>
      <c r="Y755" s="14"/>
      <c r="Z755" s="14"/>
      <c r="AA755" s="14"/>
      <c r="AB755" s="14"/>
      <c r="AC755" s="14"/>
      <c r="AD755" s="14"/>
      <c r="AE755" s="14"/>
      <c r="AT755" s="274" t="s">
        <v>196</v>
      </c>
      <c r="AU755" s="274" t="s">
        <v>84</v>
      </c>
      <c r="AV755" s="14" t="s">
        <v>82</v>
      </c>
      <c r="AW755" s="14" t="s">
        <v>5</v>
      </c>
      <c r="AX755" s="14" t="s">
        <v>75</v>
      </c>
      <c r="AY755" s="274" t="s">
        <v>182</v>
      </c>
    </row>
    <row r="756" s="13" customFormat="1">
      <c r="A756" s="13"/>
      <c r="B756" s="254"/>
      <c r="C756" s="255"/>
      <c r="D756" s="247" t="s">
        <v>196</v>
      </c>
      <c r="E756" s="256" t="s">
        <v>1</v>
      </c>
      <c r="F756" s="257" t="s">
        <v>1164</v>
      </c>
      <c r="G756" s="255"/>
      <c r="H756" s="258">
        <v>4.4850000000000003</v>
      </c>
      <c r="I756" s="259"/>
      <c r="J756" s="259"/>
      <c r="K756" s="255"/>
      <c r="L756" s="255"/>
      <c r="M756" s="260"/>
      <c r="N756" s="261"/>
      <c r="O756" s="262"/>
      <c r="P756" s="262"/>
      <c r="Q756" s="262"/>
      <c r="R756" s="262"/>
      <c r="S756" s="262"/>
      <c r="T756" s="262"/>
      <c r="U756" s="262"/>
      <c r="V756" s="262"/>
      <c r="W756" s="262"/>
      <c r="X756" s="263"/>
      <c r="Y756" s="13"/>
      <c r="Z756" s="13"/>
      <c r="AA756" s="13"/>
      <c r="AB756" s="13"/>
      <c r="AC756" s="13"/>
      <c r="AD756" s="13"/>
      <c r="AE756" s="13"/>
      <c r="AT756" s="264" t="s">
        <v>196</v>
      </c>
      <c r="AU756" s="264" t="s">
        <v>84</v>
      </c>
      <c r="AV756" s="13" t="s">
        <v>84</v>
      </c>
      <c r="AW756" s="13" t="s">
        <v>5</v>
      </c>
      <c r="AX756" s="13" t="s">
        <v>75</v>
      </c>
      <c r="AY756" s="264" t="s">
        <v>182</v>
      </c>
    </row>
    <row r="757" s="13" customFormat="1">
      <c r="A757" s="13"/>
      <c r="B757" s="254"/>
      <c r="C757" s="255"/>
      <c r="D757" s="247" t="s">
        <v>196</v>
      </c>
      <c r="E757" s="256" t="s">
        <v>1</v>
      </c>
      <c r="F757" s="257" t="s">
        <v>1165</v>
      </c>
      <c r="G757" s="255"/>
      <c r="H757" s="258">
        <v>8</v>
      </c>
      <c r="I757" s="259"/>
      <c r="J757" s="259"/>
      <c r="K757" s="255"/>
      <c r="L757" s="255"/>
      <c r="M757" s="260"/>
      <c r="N757" s="261"/>
      <c r="O757" s="262"/>
      <c r="P757" s="262"/>
      <c r="Q757" s="262"/>
      <c r="R757" s="262"/>
      <c r="S757" s="262"/>
      <c r="T757" s="262"/>
      <c r="U757" s="262"/>
      <c r="V757" s="262"/>
      <c r="W757" s="262"/>
      <c r="X757" s="263"/>
      <c r="Y757" s="13"/>
      <c r="Z757" s="13"/>
      <c r="AA757" s="13"/>
      <c r="AB757" s="13"/>
      <c r="AC757" s="13"/>
      <c r="AD757" s="13"/>
      <c r="AE757" s="13"/>
      <c r="AT757" s="264" t="s">
        <v>196</v>
      </c>
      <c r="AU757" s="264" t="s">
        <v>84</v>
      </c>
      <c r="AV757" s="13" t="s">
        <v>84</v>
      </c>
      <c r="AW757" s="13" t="s">
        <v>5</v>
      </c>
      <c r="AX757" s="13" t="s">
        <v>75</v>
      </c>
      <c r="AY757" s="264" t="s">
        <v>182</v>
      </c>
    </row>
    <row r="758" s="14" customFormat="1">
      <c r="A758" s="14"/>
      <c r="B758" s="265"/>
      <c r="C758" s="266"/>
      <c r="D758" s="247" t="s">
        <v>196</v>
      </c>
      <c r="E758" s="267" t="s">
        <v>1</v>
      </c>
      <c r="F758" s="268" t="s">
        <v>1010</v>
      </c>
      <c r="G758" s="266"/>
      <c r="H758" s="267" t="s">
        <v>1</v>
      </c>
      <c r="I758" s="269"/>
      <c r="J758" s="269"/>
      <c r="K758" s="266"/>
      <c r="L758" s="266"/>
      <c r="M758" s="270"/>
      <c r="N758" s="271"/>
      <c r="O758" s="272"/>
      <c r="P758" s="272"/>
      <c r="Q758" s="272"/>
      <c r="R758" s="272"/>
      <c r="S758" s="272"/>
      <c r="T758" s="272"/>
      <c r="U758" s="272"/>
      <c r="V758" s="272"/>
      <c r="W758" s="272"/>
      <c r="X758" s="273"/>
      <c r="Y758" s="14"/>
      <c r="Z758" s="14"/>
      <c r="AA758" s="14"/>
      <c r="AB758" s="14"/>
      <c r="AC758" s="14"/>
      <c r="AD758" s="14"/>
      <c r="AE758" s="14"/>
      <c r="AT758" s="274" t="s">
        <v>196</v>
      </c>
      <c r="AU758" s="274" t="s">
        <v>84</v>
      </c>
      <c r="AV758" s="14" t="s">
        <v>82</v>
      </c>
      <c r="AW758" s="14" t="s">
        <v>5</v>
      </c>
      <c r="AX758" s="14" t="s">
        <v>75</v>
      </c>
      <c r="AY758" s="274" t="s">
        <v>182</v>
      </c>
    </row>
    <row r="759" s="13" customFormat="1">
      <c r="A759" s="13"/>
      <c r="B759" s="254"/>
      <c r="C759" s="255"/>
      <c r="D759" s="247" t="s">
        <v>196</v>
      </c>
      <c r="E759" s="256" t="s">
        <v>1</v>
      </c>
      <c r="F759" s="257" t="s">
        <v>1166</v>
      </c>
      <c r="G759" s="255"/>
      <c r="H759" s="258">
        <v>14.510999999999999</v>
      </c>
      <c r="I759" s="259"/>
      <c r="J759" s="259"/>
      <c r="K759" s="255"/>
      <c r="L759" s="255"/>
      <c r="M759" s="260"/>
      <c r="N759" s="261"/>
      <c r="O759" s="262"/>
      <c r="P759" s="262"/>
      <c r="Q759" s="262"/>
      <c r="R759" s="262"/>
      <c r="S759" s="262"/>
      <c r="T759" s="262"/>
      <c r="U759" s="262"/>
      <c r="V759" s="262"/>
      <c r="W759" s="262"/>
      <c r="X759" s="263"/>
      <c r="Y759" s="13"/>
      <c r="Z759" s="13"/>
      <c r="AA759" s="13"/>
      <c r="AB759" s="13"/>
      <c r="AC759" s="13"/>
      <c r="AD759" s="13"/>
      <c r="AE759" s="13"/>
      <c r="AT759" s="264" t="s">
        <v>196</v>
      </c>
      <c r="AU759" s="264" t="s">
        <v>84</v>
      </c>
      <c r="AV759" s="13" t="s">
        <v>84</v>
      </c>
      <c r="AW759" s="13" t="s">
        <v>5</v>
      </c>
      <c r="AX759" s="13" t="s">
        <v>75</v>
      </c>
      <c r="AY759" s="264" t="s">
        <v>182</v>
      </c>
    </row>
    <row r="760" s="14" customFormat="1">
      <c r="A760" s="14"/>
      <c r="B760" s="265"/>
      <c r="C760" s="266"/>
      <c r="D760" s="247" t="s">
        <v>196</v>
      </c>
      <c r="E760" s="267" t="s">
        <v>1</v>
      </c>
      <c r="F760" s="268" t="s">
        <v>1014</v>
      </c>
      <c r="G760" s="266"/>
      <c r="H760" s="267" t="s">
        <v>1</v>
      </c>
      <c r="I760" s="269"/>
      <c r="J760" s="269"/>
      <c r="K760" s="266"/>
      <c r="L760" s="266"/>
      <c r="M760" s="270"/>
      <c r="N760" s="271"/>
      <c r="O760" s="272"/>
      <c r="P760" s="272"/>
      <c r="Q760" s="272"/>
      <c r="R760" s="272"/>
      <c r="S760" s="272"/>
      <c r="T760" s="272"/>
      <c r="U760" s="272"/>
      <c r="V760" s="272"/>
      <c r="W760" s="272"/>
      <c r="X760" s="273"/>
      <c r="Y760" s="14"/>
      <c r="Z760" s="14"/>
      <c r="AA760" s="14"/>
      <c r="AB760" s="14"/>
      <c r="AC760" s="14"/>
      <c r="AD760" s="14"/>
      <c r="AE760" s="14"/>
      <c r="AT760" s="274" t="s">
        <v>196</v>
      </c>
      <c r="AU760" s="274" t="s">
        <v>84</v>
      </c>
      <c r="AV760" s="14" t="s">
        <v>82</v>
      </c>
      <c r="AW760" s="14" t="s">
        <v>5</v>
      </c>
      <c r="AX760" s="14" t="s">
        <v>75</v>
      </c>
      <c r="AY760" s="274" t="s">
        <v>182</v>
      </c>
    </row>
    <row r="761" s="13" customFormat="1">
      <c r="A761" s="13"/>
      <c r="B761" s="254"/>
      <c r="C761" s="255"/>
      <c r="D761" s="247" t="s">
        <v>196</v>
      </c>
      <c r="E761" s="256" t="s">
        <v>1</v>
      </c>
      <c r="F761" s="257" t="s">
        <v>1167</v>
      </c>
      <c r="G761" s="255"/>
      <c r="H761" s="258">
        <v>28.553000000000001</v>
      </c>
      <c r="I761" s="259"/>
      <c r="J761" s="259"/>
      <c r="K761" s="255"/>
      <c r="L761" s="255"/>
      <c r="M761" s="260"/>
      <c r="N761" s="261"/>
      <c r="O761" s="262"/>
      <c r="P761" s="262"/>
      <c r="Q761" s="262"/>
      <c r="R761" s="262"/>
      <c r="S761" s="262"/>
      <c r="T761" s="262"/>
      <c r="U761" s="262"/>
      <c r="V761" s="262"/>
      <c r="W761" s="262"/>
      <c r="X761" s="263"/>
      <c r="Y761" s="13"/>
      <c r="Z761" s="13"/>
      <c r="AA761" s="13"/>
      <c r="AB761" s="13"/>
      <c r="AC761" s="13"/>
      <c r="AD761" s="13"/>
      <c r="AE761" s="13"/>
      <c r="AT761" s="264" t="s">
        <v>196</v>
      </c>
      <c r="AU761" s="264" t="s">
        <v>84</v>
      </c>
      <c r="AV761" s="13" t="s">
        <v>84</v>
      </c>
      <c r="AW761" s="13" t="s">
        <v>5</v>
      </c>
      <c r="AX761" s="13" t="s">
        <v>75</v>
      </c>
      <c r="AY761" s="264" t="s">
        <v>182</v>
      </c>
    </row>
    <row r="762" s="14" customFormat="1">
      <c r="A762" s="14"/>
      <c r="B762" s="265"/>
      <c r="C762" s="266"/>
      <c r="D762" s="247" t="s">
        <v>196</v>
      </c>
      <c r="E762" s="267" t="s">
        <v>1</v>
      </c>
      <c r="F762" s="268" t="s">
        <v>1017</v>
      </c>
      <c r="G762" s="266"/>
      <c r="H762" s="267" t="s">
        <v>1</v>
      </c>
      <c r="I762" s="269"/>
      <c r="J762" s="269"/>
      <c r="K762" s="266"/>
      <c r="L762" s="266"/>
      <c r="M762" s="270"/>
      <c r="N762" s="271"/>
      <c r="O762" s="272"/>
      <c r="P762" s="272"/>
      <c r="Q762" s="272"/>
      <c r="R762" s="272"/>
      <c r="S762" s="272"/>
      <c r="T762" s="272"/>
      <c r="U762" s="272"/>
      <c r="V762" s="272"/>
      <c r="W762" s="272"/>
      <c r="X762" s="273"/>
      <c r="Y762" s="14"/>
      <c r="Z762" s="14"/>
      <c r="AA762" s="14"/>
      <c r="AB762" s="14"/>
      <c r="AC762" s="14"/>
      <c r="AD762" s="14"/>
      <c r="AE762" s="14"/>
      <c r="AT762" s="274" t="s">
        <v>196</v>
      </c>
      <c r="AU762" s="274" t="s">
        <v>84</v>
      </c>
      <c r="AV762" s="14" t="s">
        <v>82</v>
      </c>
      <c r="AW762" s="14" t="s">
        <v>5</v>
      </c>
      <c r="AX762" s="14" t="s">
        <v>75</v>
      </c>
      <c r="AY762" s="274" t="s">
        <v>182</v>
      </c>
    </row>
    <row r="763" s="13" customFormat="1">
      <c r="A763" s="13"/>
      <c r="B763" s="254"/>
      <c r="C763" s="255"/>
      <c r="D763" s="247" t="s">
        <v>196</v>
      </c>
      <c r="E763" s="256" t="s">
        <v>1</v>
      </c>
      <c r="F763" s="257" t="s">
        <v>1168</v>
      </c>
      <c r="G763" s="255"/>
      <c r="H763" s="258">
        <v>29.699000000000002</v>
      </c>
      <c r="I763" s="259"/>
      <c r="J763" s="259"/>
      <c r="K763" s="255"/>
      <c r="L763" s="255"/>
      <c r="M763" s="260"/>
      <c r="N763" s="261"/>
      <c r="O763" s="262"/>
      <c r="P763" s="262"/>
      <c r="Q763" s="262"/>
      <c r="R763" s="262"/>
      <c r="S763" s="262"/>
      <c r="T763" s="262"/>
      <c r="U763" s="262"/>
      <c r="V763" s="262"/>
      <c r="W763" s="262"/>
      <c r="X763" s="263"/>
      <c r="Y763" s="13"/>
      <c r="Z763" s="13"/>
      <c r="AA763" s="13"/>
      <c r="AB763" s="13"/>
      <c r="AC763" s="13"/>
      <c r="AD763" s="13"/>
      <c r="AE763" s="13"/>
      <c r="AT763" s="264" t="s">
        <v>196</v>
      </c>
      <c r="AU763" s="264" t="s">
        <v>84</v>
      </c>
      <c r="AV763" s="13" t="s">
        <v>84</v>
      </c>
      <c r="AW763" s="13" t="s">
        <v>5</v>
      </c>
      <c r="AX763" s="13" t="s">
        <v>75</v>
      </c>
      <c r="AY763" s="264" t="s">
        <v>182</v>
      </c>
    </row>
    <row r="764" s="14" customFormat="1">
      <c r="A764" s="14"/>
      <c r="B764" s="265"/>
      <c r="C764" s="266"/>
      <c r="D764" s="247" t="s">
        <v>196</v>
      </c>
      <c r="E764" s="267" t="s">
        <v>1</v>
      </c>
      <c r="F764" s="268" t="s">
        <v>1023</v>
      </c>
      <c r="G764" s="266"/>
      <c r="H764" s="267" t="s">
        <v>1</v>
      </c>
      <c r="I764" s="269"/>
      <c r="J764" s="269"/>
      <c r="K764" s="266"/>
      <c r="L764" s="266"/>
      <c r="M764" s="270"/>
      <c r="N764" s="271"/>
      <c r="O764" s="272"/>
      <c r="P764" s="272"/>
      <c r="Q764" s="272"/>
      <c r="R764" s="272"/>
      <c r="S764" s="272"/>
      <c r="T764" s="272"/>
      <c r="U764" s="272"/>
      <c r="V764" s="272"/>
      <c r="W764" s="272"/>
      <c r="X764" s="273"/>
      <c r="Y764" s="14"/>
      <c r="Z764" s="14"/>
      <c r="AA764" s="14"/>
      <c r="AB764" s="14"/>
      <c r="AC764" s="14"/>
      <c r="AD764" s="14"/>
      <c r="AE764" s="14"/>
      <c r="AT764" s="274" t="s">
        <v>196</v>
      </c>
      <c r="AU764" s="274" t="s">
        <v>84</v>
      </c>
      <c r="AV764" s="14" t="s">
        <v>82</v>
      </c>
      <c r="AW764" s="14" t="s">
        <v>5</v>
      </c>
      <c r="AX764" s="14" t="s">
        <v>75</v>
      </c>
      <c r="AY764" s="274" t="s">
        <v>182</v>
      </c>
    </row>
    <row r="765" s="13" customFormat="1">
      <c r="A765" s="13"/>
      <c r="B765" s="254"/>
      <c r="C765" s="255"/>
      <c r="D765" s="247" t="s">
        <v>196</v>
      </c>
      <c r="E765" s="256" t="s">
        <v>1</v>
      </c>
      <c r="F765" s="257" t="s">
        <v>1169</v>
      </c>
      <c r="G765" s="255"/>
      <c r="H765" s="258">
        <v>6.8109999999999999</v>
      </c>
      <c r="I765" s="259"/>
      <c r="J765" s="259"/>
      <c r="K765" s="255"/>
      <c r="L765" s="255"/>
      <c r="M765" s="260"/>
      <c r="N765" s="261"/>
      <c r="O765" s="262"/>
      <c r="P765" s="262"/>
      <c r="Q765" s="262"/>
      <c r="R765" s="262"/>
      <c r="S765" s="262"/>
      <c r="T765" s="262"/>
      <c r="U765" s="262"/>
      <c r="V765" s="262"/>
      <c r="W765" s="262"/>
      <c r="X765" s="263"/>
      <c r="Y765" s="13"/>
      <c r="Z765" s="13"/>
      <c r="AA765" s="13"/>
      <c r="AB765" s="13"/>
      <c r="AC765" s="13"/>
      <c r="AD765" s="13"/>
      <c r="AE765" s="13"/>
      <c r="AT765" s="264" t="s">
        <v>196</v>
      </c>
      <c r="AU765" s="264" t="s">
        <v>84</v>
      </c>
      <c r="AV765" s="13" t="s">
        <v>84</v>
      </c>
      <c r="AW765" s="13" t="s">
        <v>5</v>
      </c>
      <c r="AX765" s="13" t="s">
        <v>75</v>
      </c>
      <c r="AY765" s="264" t="s">
        <v>182</v>
      </c>
    </row>
    <row r="766" s="14" customFormat="1">
      <c r="A766" s="14"/>
      <c r="B766" s="265"/>
      <c r="C766" s="266"/>
      <c r="D766" s="247" t="s">
        <v>196</v>
      </c>
      <c r="E766" s="267" t="s">
        <v>1</v>
      </c>
      <c r="F766" s="268" t="s">
        <v>1027</v>
      </c>
      <c r="G766" s="266"/>
      <c r="H766" s="267" t="s">
        <v>1</v>
      </c>
      <c r="I766" s="269"/>
      <c r="J766" s="269"/>
      <c r="K766" s="266"/>
      <c r="L766" s="266"/>
      <c r="M766" s="270"/>
      <c r="N766" s="271"/>
      <c r="O766" s="272"/>
      <c r="P766" s="272"/>
      <c r="Q766" s="272"/>
      <c r="R766" s="272"/>
      <c r="S766" s="272"/>
      <c r="T766" s="272"/>
      <c r="U766" s="272"/>
      <c r="V766" s="272"/>
      <c r="W766" s="272"/>
      <c r="X766" s="273"/>
      <c r="Y766" s="14"/>
      <c r="Z766" s="14"/>
      <c r="AA766" s="14"/>
      <c r="AB766" s="14"/>
      <c r="AC766" s="14"/>
      <c r="AD766" s="14"/>
      <c r="AE766" s="14"/>
      <c r="AT766" s="274" t="s">
        <v>196</v>
      </c>
      <c r="AU766" s="274" t="s">
        <v>84</v>
      </c>
      <c r="AV766" s="14" t="s">
        <v>82</v>
      </c>
      <c r="AW766" s="14" t="s">
        <v>5</v>
      </c>
      <c r="AX766" s="14" t="s">
        <v>75</v>
      </c>
      <c r="AY766" s="274" t="s">
        <v>182</v>
      </c>
    </row>
    <row r="767" s="13" customFormat="1">
      <c r="A767" s="13"/>
      <c r="B767" s="254"/>
      <c r="C767" s="255"/>
      <c r="D767" s="247" t="s">
        <v>196</v>
      </c>
      <c r="E767" s="256" t="s">
        <v>1</v>
      </c>
      <c r="F767" s="257" t="s">
        <v>1170</v>
      </c>
      <c r="G767" s="255"/>
      <c r="H767" s="258">
        <v>1.1619999999999999</v>
      </c>
      <c r="I767" s="259"/>
      <c r="J767" s="259"/>
      <c r="K767" s="255"/>
      <c r="L767" s="255"/>
      <c r="M767" s="260"/>
      <c r="N767" s="261"/>
      <c r="O767" s="262"/>
      <c r="P767" s="262"/>
      <c r="Q767" s="262"/>
      <c r="R767" s="262"/>
      <c r="S767" s="262"/>
      <c r="T767" s="262"/>
      <c r="U767" s="262"/>
      <c r="V767" s="262"/>
      <c r="W767" s="262"/>
      <c r="X767" s="263"/>
      <c r="Y767" s="13"/>
      <c r="Z767" s="13"/>
      <c r="AA767" s="13"/>
      <c r="AB767" s="13"/>
      <c r="AC767" s="13"/>
      <c r="AD767" s="13"/>
      <c r="AE767" s="13"/>
      <c r="AT767" s="264" t="s">
        <v>196</v>
      </c>
      <c r="AU767" s="264" t="s">
        <v>84</v>
      </c>
      <c r="AV767" s="13" t="s">
        <v>84</v>
      </c>
      <c r="AW767" s="13" t="s">
        <v>5</v>
      </c>
      <c r="AX767" s="13" t="s">
        <v>75</v>
      </c>
      <c r="AY767" s="264" t="s">
        <v>182</v>
      </c>
    </row>
    <row r="768" s="14" customFormat="1">
      <c r="A768" s="14"/>
      <c r="B768" s="265"/>
      <c r="C768" s="266"/>
      <c r="D768" s="247" t="s">
        <v>196</v>
      </c>
      <c r="E768" s="267" t="s">
        <v>1</v>
      </c>
      <c r="F768" s="268" t="s">
        <v>1171</v>
      </c>
      <c r="G768" s="266"/>
      <c r="H768" s="267" t="s">
        <v>1</v>
      </c>
      <c r="I768" s="269"/>
      <c r="J768" s="269"/>
      <c r="K768" s="266"/>
      <c r="L768" s="266"/>
      <c r="M768" s="270"/>
      <c r="N768" s="271"/>
      <c r="O768" s="272"/>
      <c r="P768" s="272"/>
      <c r="Q768" s="272"/>
      <c r="R768" s="272"/>
      <c r="S768" s="272"/>
      <c r="T768" s="272"/>
      <c r="U768" s="272"/>
      <c r="V768" s="272"/>
      <c r="W768" s="272"/>
      <c r="X768" s="273"/>
      <c r="Y768" s="14"/>
      <c r="Z768" s="14"/>
      <c r="AA768" s="14"/>
      <c r="AB768" s="14"/>
      <c r="AC768" s="14"/>
      <c r="AD768" s="14"/>
      <c r="AE768" s="14"/>
      <c r="AT768" s="274" t="s">
        <v>196</v>
      </c>
      <c r="AU768" s="274" t="s">
        <v>84</v>
      </c>
      <c r="AV768" s="14" t="s">
        <v>82</v>
      </c>
      <c r="AW768" s="14" t="s">
        <v>5</v>
      </c>
      <c r="AX768" s="14" t="s">
        <v>75</v>
      </c>
      <c r="AY768" s="274" t="s">
        <v>182</v>
      </c>
    </row>
    <row r="769" s="13" customFormat="1">
      <c r="A769" s="13"/>
      <c r="B769" s="254"/>
      <c r="C769" s="255"/>
      <c r="D769" s="247" t="s">
        <v>196</v>
      </c>
      <c r="E769" s="256" t="s">
        <v>1</v>
      </c>
      <c r="F769" s="257" t="s">
        <v>1172</v>
      </c>
      <c r="G769" s="255"/>
      <c r="H769" s="258">
        <v>5.3070000000000004</v>
      </c>
      <c r="I769" s="259"/>
      <c r="J769" s="259"/>
      <c r="K769" s="255"/>
      <c r="L769" s="255"/>
      <c r="M769" s="260"/>
      <c r="N769" s="261"/>
      <c r="O769" s="262"/>
      <c r="P769" s="262"/>
      <c r="Q769" s="262"/>
      <c r="R769" s="262"/>
      <c r="S769" s="262"/>
      <c r="T769" s="262"/>
      <c r="U769" s="262"/>
      <c r="V769" s="262"/>
      <c r="W769" s="262"/>
      <c r="X769" s="263"/>
      <c r="Y769" s="13"/>
      <c r="Z769" s="13"/>
      <c r="AA769" s="13"/>
      <c r="AB769" s="13"/>
      <c r="AC769" s="13"/>
      <c r="AD769" s="13"/>
      <c r="AE769" s="13"/>
      <c r="AT769" s="264" t="s">
        <v>196</v>
      </c>
      <c r="AU769" s="264" t="s">
        <v>84</v>
      </c>
      <c r="AV769" s="13" t="s">
        <v>84</v>
      </c>
      <c r="AW769" s="13" t="s">
        <v>5</v>
      </c>
      <c r="AX769" s="13" t="s">
        <v>75</v>
      </c>
      <c r="AY769" s="264" t="s">
        <v>182</v>
      </c>
    </row>
    <row r="770" s="14" customFormat="1">
      <c r="A770" s="14"/>
      <c r="B770" s="265"/>
      <c r="C770" s="266"/>
      <c r="D770" s="247" t="s">
        <v>196</v>
      </c>
      <c r="E770" s="267" t="s">
        <v>1</v>
      </c>
      <c r="F770" s="268" t="s">
        <v>1173</v>
      </c>
      <c r="G770" s="266"/>
      <c r="H770" s="267" t="s">
        <v>1</v>
      </c>
      <c r="I770" s="269"/>
      <c r="J770" s="269"/>
      <c r="K770" s="266"/>
      <c r="L770" s="266"/>
      <c r="M770" s="270"/>
      <c r="N770" s="271"/>
      <c r="O770" s="272"/>
      <c r="P770" s="272"/>
      <c r="Q770" s="272"/>
      <c r="R770" s="272"/>
      <c r="S770" s="272"/>
      <c r="T770" s="272"/>
      <c r="U770" s="272"/>
      <c r="V770" s="272"/>
      <c r="W770" s="272"/>
      <c r="X770" s="273"/>
      <c r="Y770" s="14"/>
      <c r="Z770" s="14"/>
      <c r="AA770" s="14"/>
      <c r="AB770" s="14"/>
      <c r="AC770" s="14"/>
      <c r="AD770" s="14"/>
      <c r="AE770" s="14"/>
      <c r="AT770" s="274" t="s">
        <v>196</v>
      </c>
      <c r="AU770" s="274" t="s">
        <v>84</v>
      </c>
      <c r="AV770" s="14" t="s">
        <v>82</v>
      </c>
      <c r="AW770" s="14" t="s">
        <v>5</v>
      </c>
      <c r="AX770" s="14" t="s">
        <v>75</v>
      </c>
      <c r="AY770" s="274" t="s">
        <v>182</v>
      </c>
    </row>
    <row r="771" s="13" customFormat="1">
      <c r="A771" s="13"/>
      <c r="B771" s="254"/>
      <c r="C771" s="255"/>
      <c r="D771" s="247" t="s">
        <v>196</v>
      </c>
      <c r="E771" s="256" t="s">
        <v>1</v>
      </c>
      <c r="F771" s="257" t="s">
        <v>1172</v>
      </c>
      <c r="G771" s="255"/>
      <c r="H771" s="258">
        <v>5.3070000000000004</v>
      </c>
      <c r="I771" s="259"/>
      <c r="J771" s="259"/>
      <c r="K771" s="255"/>
      <c r="L771" s="255"/>
      <c r="M771" s="260"/>
      <c r="N771" s="261"/>
      <c r="O771" s="262"/>
      <c r="P771" s="262"/>
      <c r="Q771" s="262"/>
      <c r="R771" s="262"/>
      <c r="S771" s="262"/>
      <c r="T771" s="262"/>
      <c r="U771" s="262"/>
      <c r="V771" s="262"/>
      <c r="W771" s="262"/>
      <c r="X771" s="263"/>
      <c r="Y771" s="13"/>
      <c r="Z771" s="13"/>
      <c r="AA771" s="13"/>
      <c r="AB771" s="13"/>
      <c r="AC771" s="13"/>
      <c r="AD771" s="13"/>
      <c r="AE771" s="13"/>
      <c r="AT771" s="264" t="s">
        <v>196</v>
      </c>
      <c r="AU771" s="264" t="s">
        <v>84</v>
      </c>
      <c r="AV771" s="13" t="s">
        <v>84</v>
      </c>
      <c r="AW771" s="13" t="s">
        <v>5</v>
      </c>
      <c r="AX771" s="13" t="s">
        <v>75</v>
      </c>
      <c r="AY771" s="264" t="s">
        <v>182</v>
      </c>
    </row>
    <row r="772" s="14" customFormat="1">
      <c r="A772" s="14"/>
      <c r="B772" s="265"/>
      <c r="C772" s="266"/>
      <c r="D772" s="247" t="s">
        <v>196</v>
      </c>
      <c r="E772" s="267" t="s">
        <v>1</v>
      </c>
      <c r="F772" s="268" t="s">
        <v>1174</v>
      </c>
      <c r="G772" s="266"/>
      <c r="H772" s="267" t="s">
        <v>1</v>
      </c>
      <c r="I772" s="269"/>
      <c r="J772" s="269"/>
      <c r="K772" s="266"/>
      <c r="L772" s="266"/>
      <c r="M772" s="270"/>
      <c r="N772" s="271"/>
      <c r="O772" s="272"/>
      <c r="P772" s="272"/>
      <c r="Q772" s="272"/>
      <c r="R772" s="272"/>
      <c r="S772" s="272"/>
      <c r="T772" s="272"/>
      <c r="U772" s="272"/>
      <c r="V772" s="272"/>
      <c r="W772" s="272"/>
      <c r="X772" s="273"/>
      <c r="Y772" s="14"/>
      <c r="Z772" s="14"/>
      <c r="AA772" s="14"/>
      <c r="AB772" s="14"/>
      <c r="AC772" s="14"/>
      <c r="AD772" s="14"/>
      <c r="AE772" s="14"/>
      <c r="AT772" s="274" t="s">
        <v>196</v>
      </c>
      <c r="AU772" s="274" t="s">
        <v>84</v>
      </c>
      <c r="AV772" s="14" t="s">
        <v>82</v>
      </c>
      <c r="AW772" s="14" t="s">
        <v>5</v>
      </c>
      <c r="AX772" s="14" t="s">
        <v>75</v>
      </c>
      <c r="AY772" s="274" t="s">
        <v>182</v>
      </c>
    </row>
    <row r="773" s="13" customFormat="1">
      <c r="A773" s="13"/>
      <c r="B773" s="254"/>
      <c r="C773" s="255"/>
      <c r="D773" s="247" t="s">
        <v>196</v>
      </c>
      <c r="E773" s="256" t="s">
        <v>1</v>
      </c>
      <c r="F773" s="257" t="s">
        <v>1175</v>
      </c>
      <c r="G773" s="255"/>
      <c r="H773" s="258">
        <v>4.6980000000000004</v>
      </c>
      <c r="I773" s="259"/>
      <c r="J773" s="259"/>
      <c r="K773" s="255"/>
      <c r="L773" s="255"/>
      <c r="M773" s="260"/>
      <c r="N773" s="261"/>
      <c r="O773" s="262"/>
      <c r="P773" s="262"/>
      <c r="Q773" s="262"/>
      <c r="R773" s="262"/>
      <c r="S773" s="262"/>
      <c r="T773" s="262"/>
      <c r="U773" s="262"/>
      <c r="V773" s="262"/>
      <c r="W773" s="262"/>
      <c r="X773" s="263"/>
      <c r="Y773" s="13"/>
      <c r="Z773" s="13"/>
      <c r="AA773" s="13"/>
      <c r="AB773" s="13"/>
      <c r="AC773" s="13"/>
      <c r="AD773" s="13"/>
      <c r="AE773" s="13"/>
      <c r="AT773" s="264" t="s">
        <v>196</v>
      </c>
      <c r="AU773" s="264" t="s">
        <v>84</v>
      </c>
      <c r="AV773" s="13" t="s">
        <v>84</v>
      </c>
      <c r="AW773" s="13" t="s">
        <v>5</v>
      </c>
      <c r="AX773" s="13" t="s">
        <v>75</v>
      </c>
      <c r="AY773" s="264" t="s">
        <v>182</v>
      </c>
    </row>
    <row r="774" s="14" customFormat="1">
      <c r="A774" s="14"/>
      <c r="B774" s="265"/>
      <c r="C774" s="266"/>
      <c r="D774" s="247" t="s">
        <v>196</v>
      </c>
      <c r="E774" s="267" t="s">
        <v>1</v>
      </c>
      <c r="F774" s="268" t="s">
        <v>1176</v>
      </c>
      <c r="G774" s="266"/>
      <c r="H774" s="267" t="s">
        <v>1</v>
      </c>
      <c r="I774" s="269"/>
      <c r="J774" s="269"/>
      <c r="K774" s="266"/>
      <c r="L774" s="266"/>
      <c r="M774" s="270"/>
      <c r="N774" s="271"/>
      <c r="O774" s="272"/>
      <c r="P774" s="272"/>
      <c r="Q774" s="272"/>
      <c r="R774" s="272"/>
      <c r="S774" s="272"/>
      <c r="T774" s="272"/>
      <c r="U774" s="272"/>
      <c r="V774" s="272"/>
      <c r="W774" s="272"/>
      <c r="X774" s="273"/>
      <c r="Y774" s="14"/>
      <c r="Z774" s="14"/>
      <c r="AA774" s="14"/>
      <c r="AB774" s="14"/>
      <c r="AC774" s="14"/>
      <c r="AD774" s="14"/>
      <c r="AE774" s="14"/>
      <c r="AT774" s="274" t="s">
        <v>196</v>
      </c>
      <c r="AU774" s="274" t="s">
        <v>84</v>
      </c>
      <c r="AV774" s="14" t="s">
        <v>82</v>
      </c>
      <c r="AW774" s="14" t="s">
        <v>5</v>
      </c>
      <c r="AX774" s="14" t="s">
        <v>75</v>
      </c>
      <c r="AY774" s="274" t="s">
        <v>182</v>
      </c>
    </row>
    <row r="775" s="13" customFormat="1">
      <c r="A775" s="13"/>
      <c r="B775" s="254"/>
      <c r="C775" s="255"/>
      <c r="D775" s="247" t="s">
        <v>196</v>
      </c>
      <c r="E775" s="256" t="s">
        <v>1</v>
      </c>
      <c r="F775" s="257" t="s">
        <v>1177</v>
      </c>
      <c r="G775" s="255"/>
      <c r="H775" s="258">
        <v>3.9780000000000002</v>
      </c>
      <c r="I775" s="259"/>
      <c r="J775" s="259"/>
      <c r="K775" s="255"/>
      <c r="L775" s="255"/>
      <c r="M775" s="260"/>
      <c r="N775" s="261"/>
      <c r="O775" s="262"/>
      <c r="P775" s="262"/>
      <c r="Q775" s="262"/>
      <c r="R775" s="262"/>
      <c r="S775" s="262"/>
      <c r="T775" s="262"/>
      <c r="U775" s="262"/>
      <c r="V775" s="262"/>
      <c r="W775" s="262"/>
      <c r="X775" s="263"/>
      <c r="Y775" s="13"/>
      <c r="Z775" s="13"/>
      <c r="AA775" s="13"/>
      <c r="AB775" s="13"/>
      <c r="AC775" s="13"/>
      <c r="AD775" s="13"/>
      <c r="AE775" s="13"/>
      <c r="AT775" s="264" t="s">
        <v>196</v>
      </c>
      <c r="AU775" s="264" t="s">
        <v>84</v>
      </c>
      <c r="AV775" s="13" t="s">
        <v>84</v>
      </c>
      <c r="AW775" s="13" t="s">
        <v>5</v>
      </c>
      <c r="AX775" s="13" t="s">
        <v>75</v>
      </c>
      <c r="AY775" s="264" t="s">
        <v>182</v>
      </c>
    </row>
    <row r="776" s="14" customFormat="1">
      <c r="A776" s="14"/>
      <c r="B776" s="265"/>
      <c r="C776" s="266"/>
      <c r="D776" s="247" t="s">
        <v>196</v>
      </c>
      <c r="E776" s="267" t="s">
        <v>1</v>
      </c>
      <c r="F776" s="268" t="s">
        <v>1178</v>
      </c>
      <c r="G776" s="266"/>
      <c r="H776" s="267" t="s">
        <v>1</v>
      </c>
      <c r="I776" s="269"/>
      <c r="J776" s="269"/>
      <c r="K776" s="266"/>
      <c r="L776" s="266"/>
      <c r="M776" s="270"/>
      <c r="N776" s="271"/>
      <c r="O776" s="272"/>
      <c r="P776" s="272"/>
      <c r="Q776" s="272"/>
      <c r="R776" s="272"/>
      <c r="S776" s="272"/>
      <c r="T776" s="272"/>
      <c r="U776" s="272"/>
      <c r="V776" s="272"/>
      <c r="W776" s="272"/>
      <c r="X776" s="273"/>
      <c r="Y776" s="14"/>
      <c r="Z776" s="14"/>
      <c r="AA776" s="14"/>
      <c r="AB776" s="14"/>
      <c r="AC776" s="14"/>
      <c r="AD776" s="14"/>
      <c r="AE776" s="14"/>
      <c r="AT776" s="274" t="s">
        <v>196</v>
      </c>
      <c r="AU776" s="274" t="s">
        <v>84</v>
      </c>
      <c r="AV776" s="14" t="s">
        <v>82</v>
      </c>
      <c r="AW776" s="14" t="s">
        <v>5</v>
      </c>
      <c r="AX776" s="14" t="s">
        <v>75</v>
      </c>
      <c r="AY776" s="274" t="s">
        <v>182</v>
      </c>
    </row>
    <row r="777" s="13" customFormat="1">
      <c r="A777" s="13"/>
      <c r="B777" s="254"/>
      <c r="C777" s="255"/>
      <c r="D777" s="247" t="s">
        <v>196</v>
      </c>
      <c r="E777" s="256" t="s">
        <v>1</v>
      </c>
      <c r="F777" s="257" t="s">
        <v>1179</v>
      </c>
      <c r="G777" s="255"/>
      <c r="H777" s="258">
        <v>1.3300000000000001</v>
      </c>
      <c r="I777" s="259"/>
      <c r="J777" s="259"/>
      <c r="K777" s="255"/>
      <c r="L777" s="255"/>
      <c r="M777" s="260"/>
      <c r="N777" s="261"/>
      <c r="O777" s="262"/>
      <c r="P777" s="262"/>
      <c r="Q777" s="262"/>
      <c r="R777" s="262"/>
      <c r="S777" s="262"/>
      <c r="T777" s="262"/>
      <c r="U777" s="262"/>
      <c r="V777" s="262"/>
      <c r="W777" s="262"/>
      <c r="X777" s="263"/>
      <c r="Y777" s="13"/>
      <c r="Z777" s="13"/>
      <c r="AA777" s="13"/>
      <c r="AB777" s="13"/>
      <c r="AC777" s="13"/>
      <c r="AD777" s="13"/>
      <c r="AE777" s="13"/>
      <c r="AT777" s="264" t="s">
        <v>196</v>
      </c>
      <c r="AU777" s="264" t="s">
        <v>84</v>
      </c>
      <c r="AV777" s="13" t="s">
        <v>84</v>
      </c>
      <c r="AW777" s="13" t="s">
        <v>5</v>
      </c>
      <c r="AX777" s="13" t="s">
        <v>75</v>
      </c>
      <c r="AY777" s="264" t="s">
        <v>182</v>
      </c>
    </row>
    <row r="778" s="14" customFormat="1">
      <c r="A778" s="14"/>
      <c r="B778" s="265"/>
      <c r="C778" s="266"/>
      <c r="D778" s="247" t="s">
        <v>196</v>
      </c>
      <c r="E778" s="267" t="s">
        <v>1</v>
      </c>
      <c r="F778" s="268" t="s">
        <v>1180</v>
      </c>
      <c r="G778" s="266"/>
      <c r="H778" s="267" t="s">
        <v>1</v>
      </c>
      <c r="I778" s="269"/>
      <c r="J778" s="269"/>
      <c r="K778" s="266"/>
      <c r="L778" s="266"/>
      <c r="M778" s="270"/>
      <c r="N778" s="271"/>
      <c r="O778" s="272"/>
      <c r="P778" s="272"/>
      <c r="Q778" s="272"/>
      <c r="R778" s="272"/>
      <c r="S778" s="272"/>
      <c r="T778" s="272"/>
      <c r="U778" s="272"/>
      <c r="V778" s="272"/>
      <c r="W778" s="272"/>
      <c r="X778" s="273"/>
      <c r="Y778" s="14"/>
      <c r="Z778" s="14"/>
      <c r="AA778" s="14"/>
      <c r="AB778" s="14"/>
      <c r="AC778" s="14"/>
      <c r="AD778" s="14"/>
      <c r="AE778" s="14"/>
      <c r="AT778" s="274" t="s">
        <v>196</v>
      </c>
      <c r="AU778" s="274" t="s">
        <v>84</v>
      </c>
      <c r="AV778" s="14" t="s">
        <v>82</v>
      </c>
      <c r="AW778" s="14" t="s">
        <v>5</v>
      </c>
      <c r="AX778" s="14" t="s">
        <v>75</v>
      </c>
      <c r="AY778" s="274" t="s">
        <v>182</v>
      </c>
    </row>
    <row r="779" s="13" customFormat="1">
      <c r="A779" s="13"/>
      <c r="B779" s="254"/>
      <c r="C779" s="255"/>
      <c r="D779" s="247" t="s">
        <v>196</v>
      </c>
      <c r="E779" s="256" t="s">
        <v>1</v>
      </c>
      <c r="F779" s="257" t="s">
        <v>1181</v>
      </c>
      <c r="G779" s="255"/>
      <c r="H779" s="258">
        <v>1.2350000000000001</v>
      </c>
      <c r="I779" s="259"/>
      <c r="J779" s="259"/>
      <c r="K779" s="255"/>
      <c r="L779" s="255"/>
      <c r="M779" s="260"/>
      <c r="N779" s="261"/>
      <c r="O779" s="262"/>
      <c r="P779" s="262"/>
      <c r="Q779" s="262"/>
      <c r="R779" s="262"/>
      <c r="S779" s="262"/>
      <c r="T779" s="262"/>
      <c r="U779" s="262"/>
      <c r="V779" s="262"/>
      <c r="W779" s="262"/>
      <c r="X779" s="263"/>
      <c r="Y779" s="13"/>
      <c r="Z779" s="13"/>
      <c r="AA779" s="13"/>
      <c r="AB779" s="13"/>
      <c r="AC779" s="13"/>
      <c r="AD779" s="13"/>
      <c r="AE779" s="13"/>
      <c r="AT779" s="264" t="s">
        <v>196</v>
      </c>
      <c r="AU779" s="264" t="s">
        <v>84</v>
      </c>
      <c r="AV779" s="13" t="s">
        <v>84</v>
      </c>
      <c r="AW779" s="13" t="s">
        <v>5</v>
      </c>
      <c r="AX779" s="13" t="s">
        <v>75</v>
      </c>
      <c r="AY779" s="264" t="s">
        <v>182</v>
      </c>
    </row>
    <row r="780" s="13" customFormat="1">
      <c r="A780" s="13"/>
      <c r="B780" s="254"/>
      <c r="C780" s="255"/>
      <c r="D780" s="247" t="s">
        <v>196</v>
      </c>
      <c r="E780" s="256" t="s">
        <v>1</v>
      </c>
      <c r="F780" s="257" t="s">
        <v>1182</v>
      </c>
      <c r="G780" s="255"/>
      <c r="H780" s="258">
        <v>1.26</v>
      </c>
      <c r="I780" s="259"/>
      <c r="J780" s="259"/>
      <c r="K780" s="255"/>
      <c r="L780" s="255"/>
      <c r="M780" s="260"/>
      <c r="N780" s="261"/>
      <c r="O780" s="262"/>
      <c r="P780" s="262"/>
      <c r="Q780" s="262"/>
      <c r="R780" s="262"/>
      <c r="S780" s="262"/>
      <c r="T780" s="262"/>
      <c r="U780" s="262"/>
      <c r="V780" s="262"/>
      <c r="W780" s="262"/>
      <c r="X780" s="263"/>
      <c r="Y780" s="13"/>
      <c r="Z780" s="13"/>
      <c r="AA780" s="13"/>
      <c r="AB780" s="13"/>
      <c r="AC780" s="13"/>
      <c r="AD780" s="13"/>
      <c r="AE780" s="13"/>
      <c r="AT780" s="264" t="s">
        <v>196</v>
      </c>
      <c r="AU780" s="264" t="s">
        <v>84</v>
      </c>
      <c r="AV780" s="13" t="s">
        <v>84</v>
      </c>
      <c r="AW780" s="13" t="s">
        <v>5</v>
      </c>
      <c r="AX780" s="13" t="s">
        <v>75</v>
      </c>
      <c r="AY780" s="264" t="s">
        <v>182</v>
      </c>
    </row>
    <row r="781" s="15" customFormat="1">
      <c r="A781" s="15"/>
      <c r="B781" s="275"/>
      <c r="C781" s="276"/>
      <c r="D781" s="247" t="s">
        <v>196</v>
      </c>
      <c r="E781" s="277" t="s">
        <v>1</v>
      </c>
      <c r="F781" s="278" t="s">
        <v>208</v>
      </c>
      <c r="G781" s="276"/>
      <c r="H781" s="279">
        <v>350.31</v>
      </c>
      <c r="I781" s="280"/>
      <c r="J781" s="280"/>
      <c r="K781" s="276"/>
      <c r="L781" s="276"/>
      <c r="M781" s="281"/>
      <c r="N781" s="282"/>
      <c r="O781" s="283"/>
      <c r="P781" s="283"/>
      <c r="Q781" s="283"/>
      <c r="R781" s="283"/>
      <c r="S781" s="283"/>
      <c r="T781" s="283"/>
      <c r="U781" s="283"/>
      <c r="V781" s="283"/>
      <c r="W781" s="283"/>
      <c r="X781" s="284"/>
      <c r="Y781" s="15"/>
      <c r="Z781" s="15"/>
      <c r="AA781" s="15"/>
      <c r="AB781" s="15"/>
      <c r="AC781" s="15"/>
      <c r="AD781" s="15"/>
      <c r="AE781" s="15"/>
      <c r="AT781" s="285" t="s">
        <v>196</v>
      </c>
      <c r="AU781" s="285" t="s">
        <v>84</v>
      </c>
      <c r="AV781" s="15" t="s">
        <v>190</v>
      </c>
      <c r="AW781" s="15" t="s">
        <v>5</v>
      </c>
      <c r="AX781" s="15" t="s">
        <v>82</v>
      </c>
      <c r="AY781" s="285" t="s">
        <v>182</v>
      </c>
    </row>
    <row r="782" s="12" customFormat="1" ht="22.8" customHeight="1">
      <c r="A782" s="12"/>
      <c r="B782" s="216"/>
      <c r="C782" s="217"/>
      <c r="D782" s="218" t="s">
        <v>74</v>
      </c>
      <c r="E782" s="231" t="s">
        <v>613</v>
      </c>
      <c r="F782" s="231" t="s">
        <v>1183</v>
      </c>
      <c r="G782" s="217"/>
      <c r="H782" s="217"/>
      <c r="I782" s="220"/>
      <c r="J782" s="220"/>
      <c r="K782" s="232">
        <f>BK782</f>
        <v>0</v>
      </c>
      <c r="L782" s="217"/>
      <c r="M782" s="222"/>
      <c r="N782" s="223"/>
      <c r="O782" s="224"/>
      <c r="P782" s="224"/>
      <c r="Q782" s="225">
        <f>SUM(Q783:Q804)</f>
        <v>0</v>
      </c>
      <c r="R782" s="225">
        <f>SUM(R783:R804)</f>
        <v>0</v>
      </c>
      <c r="S782" s="224"/>
      <c r="T782" s="226">
        <f>SUM(T783:T804)</f>
        <v>0</v>
      </c>
      <c r="U782" s="224"/>
      <c r="V782" s="226">
        <f>SUM(V783:V804)</f>
        <v>0</v>
      </c>
      <c r="W782" s="224"/>
      <c r="X782" s="227">
        <f>SUM(X783:X804)</f>
        <v>0</v>
      </c>
      <c r="Y782" s="12"/>
      <c r="Z782" s="12"/>
      <c r="AA782" s="12"/>
      <c r="AB782" s="12"/>
      <c r="AC782" s="12"/>
      <c r="AD782" s="12"/>
      <c r="AE782" s="12"/>
      <c r="AR782" s="228" t="s">
        <v>82</v>
      </c>
      <c r="AT782" s="229" t="s">
        <v>74</v>
      </c>
      <c r="AU782" s="229" t="s">
        <v>82</v>
      </c>
      <c r="AY782" s="228" t="s">
        <v>182</v>
      </c>
      <c r="BK782" s="230">
        <f>SUM(BK783:BK804)</f>
        <v>0</v>
      </c>
    </row>
    <row r="783" s="2" customFormat="1" ht="24.15" customHeight="1">
      <c r="A783" s="39"/>
      <c r="B783" s="40"/>
      <c r="C783" s="233" t="s">
        <v>561</v>
      </c>
      <c r="D783" s="233" t="s">
        <v>185</v>
      </c>
      <c r="E783" s="234" t="s">
        <v>1184</v>
      </c>
      <c r="F783" s="235" t="s">
        <v>1185</v>
      </c>
      <c r="G783" s="236" t="s">
        <v>188</v>
      </c>
      <c r="H783" s="237">
        <v>159.86600000000001</v>
      </c>
      <c r="I783" s="238"/>
      <c r="J783" s="238"/>
      <c r="K783" s="239">
        <f>ROUND(P783*H783,2)</f>
        <v>0</v>
      </c>
      <c r="L783" s="235" t="s">
        <v>189</v>
      </c>
      <c r="M783" s="45"/>
      <c r="N783" s="240" t="s">
        <v>1</v>
      </c>
      <c r="O783" s="241" t="s">
        <v>38</v>
      </c>
      <c r="P783" s="242">
        <f>I783+J783</f>
        <v>0</v>
      </c>
      <c r="Q783" s="242">
        <f>ROUND(I783*H783,2)</f>
        <v>0</v>
      </c>
      <c r="R783" s="242">
        <f>ROUND(J783*H783,2)</f>
        <v>0</v>
      </c>
      <c r="S783" s="92"/>
      <c r="T783" s="243">
        <f>S783*H783</f>
        <v>0</v>
      </c>
      <c r="U783" s="243">
        <v>0</v>
      </c>
      <c r="V783" s="243">
        <f>U783*H783</f>
        <v>0</v>
      </c>
      <c r="W783" s="243">
        <v>0</v>
      </c>
      <c r="X783" s="244">
        <f>W783*H783</f>
        <v>0</v>
      </c>
      <c r="Y783" s="39"/>
      <c r="Z783" s="39"/>
      <c r="AA783" s="39"/>
      <c r="AB783" s="39"/>
      <c r="AC783" s="39"/>
      <c r="AD783" s="39"/>
      <c r="AE783" s="39"/>
      <c r="AR783" s="245" t="s">
        <v>190</v>
      </c>
      <c r="AT783" s="245" t="s">
        <v>185</v>
      </c>
      <c r="AU783" s="245" t="s">
        <v>84</v>
      </c>
      <c r="AY783" s="18" t="s">
        <v>182</v>
      </c>
      <c r="BE783" s="246">
        <f>IF(O783="základní",K783,0)</f>
        <v>0</v>
      </c>
      <c r="BF783" s="246">
        <f>IF(O783="snížená",K783,0)</f>
        <v>0</v>
      </c>
      <c r="BG783" s="246">
        <f>IF(O783="zákl. přenesená",K783,0)</f>
        <v>0</v>
      </c>
      <c r="BH783" s="246">
        <f>IF(O783="sníž. přenesená",K783,0)</f>
        <v>0</v>
      </c>
      <c r="BI783" s="246">
        <f>IF(O783="nulová",K783,0)</f>
        <v>0</v>
      </c>
      <c r="BJ783" s="18" t="s">
        <v>82</v>
      </c>
      <c r="BK783" s="246">
        <f>ROUND(P783*H783,2)</f>
        <v>0</v>
      </c>
      <c r="BL783" s="18" t="s">
        <v>190</v>
      </c>
      <c r="BM783" s="245" t="s">
        <v>1186</v>
      </c>
    </row>
    <row r="784" s="2" customFormat="1">
      <c r="A784" s="39"/>
      <c r="B784" s="40"/>
      <c r="C784" s="41"/>
      <c r="D784" s="247" t="s">
        <v>192</v>
      </c>
      <c r="E784" s="41"/>
      <c r="F784" s="248" t="s">
        <v>1185</v>
      </c>
      <c r="G784" s="41"/>
      <c r="H784" s="41"/>
      <c r="I784" s="249"/>
      <c r="J784" s="249"/>
      <c r="K784" s="41"/>
      <c r="L784" s="41"/>
      <c r="M784" s="45"/>
      <c r="N784" s="250"/>
      <c r="O784" s="251"/>
      <c r="P784" s="92"/>
      <c r="Q784" s="92"/>
      <c r="R784" s="92"/>
      <c r="S784" s="92"/>
      <c r="T784" s="92"/>
      <c r="U784" s="92"/>
      <c r="V784" s="92"/>
      <c r="W784" s="92"/>
      <c r="X784" s="93"/>
      <c r="Y784" s="39"/>
      <c r="Z784" s="39"/>
      <c r="AA784" s="39"/>
      <c r="AB784" s="39"/>
      <c r="AC784" s="39"/>
      <c r="AD784" s="39"/>
      <c r="AE784" s="39"/>
      <c r="AT784" s="18" t="s">
        <v>192</v>
      </c>
      <c r="AU784" s="18" t="s">
        <v>84</v>
      </c>
    </row>
    <row r="785" s="2" customFormat="1">
      <c r="A785" s="39"/>
      <c r="B785" s="40"/>
      <c r="C785" s="41"/>
      <c r="D785" s="252" t="s">
        <v>194</v>
      </c>
      <c r="E785" s="41"/>
      <c r="F785" s="253" t="s">
        <v>1187</v>
      </c>
      <c r="G785" s="41"/>
      <c r="H785" s="41"/>
      <c r="I785" s="249"/>
      <c r="J785" s="249"/>
      <c r="K785" s="41"/>
      <c r="L785" s="41"/>
      <c r="M785" s="45"/>
      <c r="N785" s="250"/>
      <c r="O785" s="251"/>
      <c r="P785" s="92"/>
      <c r="Q785" s="92"/>
      <c r="R785" s="92"/>
      <c r="S785" s="92"/>
      <c r="T785" s="92"/>
      <c r="U785" s="92"/>
      <c r="V785" s="92"/>
      <c r="W785" s="92"/>
      <c r="X785" s="93"/>
      <c r="Y785" s="39"/>
      <c r="Z785" s="39"/>
      <c r="AA785" s="39"/>
      <c r="AB785" s="39"/>
      <c r="AC785" s="39"/>
      <c r="AD785" s="39"/>
      <c r="AE785" s="39"/>
      <c r="AT785" s="18" t="s">
        <v>194</v>
      </c>
      <c r="AU785" s="18" t="s">
        <v>84</v>
      </c>
    </row>
    <row r="786" s="14" customFormat="1">
      <c r="A786" s="14"/>
      <c r="B786" s="265"/>
      <c r="C786" s="266"/>
      <c r="D786" s="247" t="s">
        <v>196</v>
      </c>
      <c r="E786" s="267" t="s">
        <v>1</v>
      </c>
      <c r="F786" s="268" t="s">
        <v>1188</v>
      </c>
      <c r="G786" s="266"/>
      <c r="H786" s="267" t="s">
        <v>1</v>
      </c>
      <c r="I786" s="269"/>
      <c r="J786" s="269"/>
      <c r="K786" s="266"/>
      <c r="L786" s="266"/>
      <c r="M786" s="270"/>
      <c r="N786" s="271"/>
      <c r="O786" s="272"/>
      <c r="P786" s="272"/>
      <c r="Q786" s="272"/>
      <c r="R786" s="272"/>
      <c r="S786" s="272"/>
      <c r="T786" s="272"/>
      <c r="U786" s="272"/>
      <c r="V786" s="272"/>
      <c r="W786" s="272"/>
      <c r="X786" s="273"/>
      <c r="Y786" s="14"/>
      <c r="Z786" s="14"/>
      <c r="AA786" s="14"/>
      <c r="AB786" s="14"/>
      <c r="AC786" s="14"/>
      <c r="AD786" s="14"/>
      <c r="AE786" s="14"/>
      <c r="AT786" s="274" t="s">
        <v>196</v>
      </c>
      <c r="AU786" s="274" t="s">
        <v>84</v>
      </c>
      <c r="AV786" s="14" t="s">
        <v>82</v>
      </c>
      <c r="AW786" s="14" t="s">
        <v>5</v>
      </c>
      <c r="AX786" s="14" t="s">
        <v>75</v>
      </c>
      <c r="AY786" s="274" t="s">
        <v>182</v>
      </c>
    </row>
    <row r="787" s="13" customFormat="1">
      <c r="A787" s="13"/>
      <c r="B787" s="254"/>
      <c r="C787" s="255"/>
      <c r="D787" s="247" t="s">
        <v>196</v>
      </c>
      <c r="E787" s="256" t="s">
        <v>1</v>
      </c>
      <c r="F787" s="257" t="s">
        <v>744</v>
      </c>
      <c r="G787" s="255"/>
      <c r="H787" s="258">
        <v>18.5</v>
      </c>
      <c r="I787" s="259"/>
      <c r="J787" s="259"/>
      <c r="K787" s="255"/>
      <c r="L787" s="255"/>
      <c r="M787" s="260"/>
      <c r="N787" s="261"/>
      <c r="O787" s="262"/>
      <c r="P787" s="262"/>
      <c r="Q787" s="262"/>
      <c r="R787" s="262"/>
      <c r="S787" s="262"/>
      <c r="T787" s="262"/>
      <c r="U787" s="262"/>
      <c r="V787" s="262"/>
      <c r="W787" s="262"/>
      <c r="X787" s="263"/>
      <c r="Y787" s="13"/>
      <c r="Z787" s="13"/>
      <c r="AA787" s="13"/>
      <c r="AB787" s="13"/>
      <c r="AC787" s="13"/>
      <c r="AD787" s="13"/>
      <c r="AE787" s="13"/>
      <c r="AT787" s="264" t="s">
        <v>196</v>
      </c>
      <c r="AU787" s="264" t="s">
        <v>84</v>
      </c>
      <c r="AV787" s="13" t="s">
        <v>84</v>
      </c>
      <c r="AW787" s="13" t="s">
        <v>5</v>
      </c>
      <c r="AX787" s="13" t="s">
        <v>75</v>
      </c>
      <c r="AY787" s="264" t="s">
        <v>182</v>
      </c>
    </row>
    <row r="788" s="13" customFormat="1">
      <c r="A788" s="13"/>
      <c r="B788" s="254"/>
      <c r="C788" s="255"/>
      <c r="D788" s="247" t="s">
        <v>196</v>
      </c>
      <c r="E788" s="256" t="s">
        <v>1</v>
      </c>
      <c r="F788" s="257" t="s">
        <v>745</v>
      </c>
      <c r="G788" s="255"/>
      <c r="H788" s="258">
        <v>10.960000000000001</v>
      </c>
      <c r="I788" s="259"/>
      <c r="J788" s="259"/>
      <c r="K788" s="255"/>
      <c r="L788" s="255"/>
      <c r="M788" s="260"/>
      <c r="N788" s="261"/>
      <c r="O788" s="262"/>
      <c r="P788" s="262"/>
      <c r="Q788" s="262"/>
      <c r="R788" s="262"/>
      <c r="S788" s="262"/>
      <c r="T788" s="262"/>
      <c r="U788" s="262"/>
      <c r="V788" s="262"/>
      <c r="W788" s="262"/>
      <c r="X788" s="263"/>
      <c r="Y788" s="13"/>
      <c r="Z788" s="13"/>
      <c r="AA788" s="13"/>
      <c r="AB788" s="13"/>
      <c r="AC788" s="13"/>
      <c r="AD788" s="13"/>
      <c r="AE788" s="13"/>
      <c r="AT788" s="264" t="s">
        <v>196</v>
      </c>
      <c r="AU788" s="264" t="s">
        <v>84</v>
      </c>
      <c r="AV788" s="13" t="s">
        <v>84</v>
      </c>
      <c r="AW788" s="13" t="s">
        <v>5</v>
      </c>
      <c r="AX788" s="13" t="s">
        <v>75</v>
      </c>
      <c r="AY788" s="264" t="s">
        <v>182</v>
      </c>
    </row>
    <row r="789" s="13" customFormat="1">
      <c r="A789" s="13"/>
      <c r="B789" s="254"/>
      <c r="C789" s="255"/>
      <c r="D789" s="247" t="s">
        <v>196</v>
      </c>
      <c r="E789" s="256" t="s">
        <v>1</v>
      </c>
      <c r="F789" s="257" t="s">
        <v>690</v>
      </c>
      <c r="G789" s="255"/>
      <c r="H789" s="258">
        <v>7.9500000000000002</v>
      </c>
      <c r="I789" s="259"/>
      <c r="J789" s="259"/>
      <c r="K789" s="255"/>
      <c r="L789" s="255"/>
      <c r="M789" s="260"/>
      <c r="N789" s="261"/>
      <c r="O789" s="262"/>
      <c r="P789" s="262"/>
      <c r="Q789" s="262"/>
      <c r="R789" s="262"/>
      <c r="S789" s="262"/>
      <c r="T789" s="262"/>
      <c r="U789" s="262"/>
      <c r="V789" s="262"/>
      <c r="W789" s="262"/>
      <c r="X789" s="263"/>
      <c r="Y789" s="13"/>
      <c r="Z789" s="13"/>
      <c r="AA789" s="13"/>
      <c r="AB789" s="13"/>
      <c r="AC789" s="13"/>
      <c r="AD789" s="13"/>
      <c r="AE789" s="13"/>
      <c r="AT789" s="264" t="s">
        <v>196</v>
      </c>
      <c r="AU789" s="264" t="s">
        <v>84</v>
      </c>
      <c r="AV789" s="13" t="s">
        <v>84</v>
      </c>
      <c r="AW789" s="13" t="s">
        <v>5</v>
      </c>
      <c r="AX789" s="13" t="s">
        <v>75</v>
      </c>
      <c r="AY789" s="264" t="s">
        <v>182</v>
      </c>
    </row>
    <row r="790" s="13" customFormat="1">
      <c r="A790" s="13"/>
      <c r="B790" s="254"/>
      <c r="C790" s="255"/>
      <c r="D790" s="247" t="s">
        <v>196</v>
      </c>
      <c r="E790" s="256" t="s">
        <v>1</v>
      </c>
      <c r="F790" s="257" t="s">
        <v>746</v>
      </c>
      <c r="G790" s="255"/>
      <c r="H790" s="258">
        <v>21.844000000000001</v>
      </c>
      <c r="I790" s="259"/>
      <c r="J790" s="259"/>
      <c r="K790" s="255"/>
      <c r="L790" s="255"/>
      <c r="M790" s="260"/>
      <c r="N790" s="261"/>
      <c r="O790" s="262"/>
      <c r="P790" s="262"/>
      <c r="Q790" s="262"/>
      <c r="R790" s="262"/>
      <c r="S790" s="262"/>
      <c r="T790" s="262"/>
      <c r="U790" s="262"/>
      <c r="V790" s="262"/>
      <c r="W790" s="262"/>
      <c r="X790" s="263"/>
      <c r="Y790" s="13"/>
      <c r="Z790" s="13"/>
      <c r="AA790" s="13"/>
      <c r="AB790" s="13"/>
      <c r="AC790" s="13"/>
      <c r="AD790" s="13"/>
      <c r="AE790" s="13"/>
      <c r="AT790" s="264" t="s">
        <v>196</v>
      </c>
      <c r="AU790" s="264" t="s">
        <v>84</v>
      </c>
      <c r="AV790" s="13" t="s">
        <v>84</v>
      </c>
      <c r="AW790" s="13" t="s">
        <v>5</v>
      </c>
      <c r="AX790" s="13" t="s">
        <v>75</v>
      </c>
      <c r="AY790" s="264" t="s">
        <v>182</v>
      </c>
    </row>
    <row r="791" s="13" customFormat="1">
      <c r="A791" s="13"/>
      <c r="B791" s="254"/>
      <c r="C791" s="255"/>
      <c r="D791" s="247" t="s">
        <v>196</v>
      </c>
      <c r="E791" s="256" t="s">
        <v>1</v>
      </c>
      <c r="F791" s="257" t="s">
        <v>747</v>
      </c>
      <c r="G791" s="255"/>
      <c r="H791" s="258">
        <v>2.3809999999999998</v>
      </c>
      <c r="I791" s="259"/>
      <c r="J791" s="259"/>
      <c r="K791" s="255"/>
      <c r="L791" s="255"/>
      <c r="M791" s="260"/>
      <c r="N791" s="261"/>
      <c r="O791" s="262"/>
      <c r="P791" s="262"/>
      <c r="Q791" s="262"/>
      <c r="R791" s="262"/>
      <c r="S791" s="262"/>
      <c r="T791" s="262"/>
      <c r="U791" s="262"/>
      <c r="V791" s="262"/>
      <c r="W791" s="262"/>
      <c r="X791" s="263"/>
      <c r="Y791" s="13"/>
      <c r="Z791" s="13"/>
      <c r="AA791" s="13"/>
      <c r="AB791" s="13"/>
      <c r="AC791" s="13"/>
      <c r="AD791" s="13"/>
      <c r="AE791" s="13"/>
      <c r="AT791" s="264" t="s">
        <v>196</v>
      </c>
      <c r="AU791" s="264" t="s">
        <v>84</v>
      </c>
      <c r="AV791" s="13" t="s">
        <v>84</v>
      </c>
      <c r="AW791" s="13" t="s">
        <v>5</v>
      </c>
      <c r="AX791" s="13" t="s">
        <v>75</v>
      </c>
      <c r="AY791" s="264" t="s">
        <v>182</v>
      </c>
    </row>
    <row r="792" s="13" customFormat="1">
      <c r="A792" s="13"/>
      <c r="B792" s="254"/>
      <c r="C792" s="255"/>
      <c r="D792" s="247" t="s">
        <v>196</v>
      </c>
      <c r="E792" s="256" t="s">
        <v>1</v>
      </c>
      <c r="F792" s="257" t="s">
        <v>748</v>
      </c>
      <c r="G792" s="255"/>
      <c r="H792" s="258">
        <v>25.379999999999999</v>
      </c>
      <c r="I792" s="259"/>
      <c r="J792" s="259"/>
      <c r="K792" s="255"/>
      <c r="L792" s="255"/>
      <c r="M792" s="260"/>
      <c r="N792" s="261"/>
      <c r="O792" s="262"/>
      <c r="P792" s="262"/>
      <c r="Q792" s="262"/>
      <c r="R792" s="262"/>
      <c r="S792" s="262"/>
      <c r="T792" s="262"/>
      <c r="U792" s="262"/>
      <c r="V792" s="262"/>
      <c r="W792" s="262"/>
      <c r="X792" s="263"/>
      <c r="Y792" s="13"/>
      <c r="Z792" s="13"/>
      <c r="AA792" s="13"/>
      <c r="AB792" s="13"/>
      <c r="AC792" s="13"/>
      <c r="AD792" s="13"/>
      <c r="AE792" s="13"/>
      <c r="AT792" s="264" t="s">
        <v>196</v>
      </c>
      <c r="AU792" s="264" t="s">
        <v>84</v>
      </c>
      <c r="AV792" s="13" t="s">
        <v>84</v>
      </c>
      <c r="AW792" s="13" t="s">
        <v>5</v>
      </c>
      <c r="AX792" s="13" t="s">
        <v>75</v>
      </c>
      <c r="AY792" s="264" t="s">
        <v>182</v>
      </c>
    </row>
    <row r="793" s="13" customFormat="1">
      <c r="A793" s="13"/>
      <c r="B793" s="254"/>
      <c r="C793" s="255"/>
      <c r="D793" s="247" t="s">
        <v>196</v>
      </c>
      <c r="E793" s="256" t="s">
        <v>1</v>
      </c>
      <c r="F793" s="257" t="s">
        <v>697</v>
      </c>
      <c r="G793" s="255"/>
      <c r="H793" s="258">
        <v>31.77</v>
      </c>
      <c r="I793" s="259"/>
      <c r="J793" s="259"/>
      <c r="K793" s="255"/>
      <c r="L793" s="255"/>
      <c r="M793" s="260"/>
      <c r="N793" s="261"/>
      <c r="O793" s="262"/>
      <c r="P793" s="262"/>
      <c r="Q793" s="262"/>
      <c r="R793" s="262"/>
      <c r="S793" s="262"/>
      <c r="T793" s="262"/>
      <c r="U793" s="262"/>
      <c r="V793" s="262"/>
      <c r="W793" s="262"/>
      <c r="X793" s="263"/>
      <c r="Y793" s="13"/>
      <c r="Z793" s="13"/>
      <c r="AA793" s="13"/>
      <c r="AB793" s="13"/>
      <c r="AC793" s="13"/>
      <c r="AD793" s="13"/>
      <c r="AE793" s="13"/>
      <c r="AT793" s="264" t="s">
        <v>196</v>
      </c>
      <c r="AU793" s="264" t="s">
        <v>84</v>
      </c>
      <c r="AV793" s="13" t="s">
        <v>84</v>
      </c>
      <c r="AW793" s="13" t="s">
        <v>5</v>
      </c>
      <c r="AX793" s="13" t="s">
        <v>75</v>
      </c>
      <c r="AY793" s="264" t="s">
        <v>182</v>
      </c>
    </row>
    <row r="794" s="13" customFormat="1">
      <c r="A794" s="13"/>
      <c r="B794" s="254"/>
      <c r="C794" s="255"/>
      <c r="D794" s="247" t="s">
        <v>196</v>
      </c>
      <c r="E794" s="256" t="s">
        <v>1</v>
      </c>
      <c r="F794" s="257" t="s">
        <v>692</v>
      </c>
      <c r="G794" s="255"/>
      <c r="H794" s="258">
        <v>18.887</v>
      </c>
      <c r="I794" s="259"/>
      <c r="J794" s="259"/>
      <c r="K794" s="255"/>
      <c r="L794" s="255"/>
      <c r="M794" s="260"/>
      <c r="N794" s="261"/>
      <c r="O794" s="262"/>
      <c r="P794" s="262"/>
      <c r="Q794" s="262"/>
      <c r="R794" s="262"/>
      <c r="S794" s="262"/>
      <c r="T794" s="262"/>
      <c r="U794" s="262"/>
      <c r="V794" s="262"/>
      <c r="W794" s="262"/>
      <c r="X794" s="263"/>
      <c r="Y794" s="13"/>
      <c r="Z794" s="13"/>
      <c r="AA794" s="13"/>
      <c r="AB794" s="13"/>
      <c r="AC794" s="13"/>
      <c r="AD794" s="13"/>
      <c r="AE794" s="13"/>
      <c r="AT794" s="264" t="s">
        <v>196</v>
      </c>
      <c r="AU794" s="264" t="s">
        <v>84</v>
      </c>
      <c r="AV794" s="13" t="s">
        <v>84</v>
      </c>
      <c r="AW794" s="13" t="s">
        <v>5</v>
      </c>
      <c r="AX794" s="13" t="s">
        <v>75</v>
      </c>
      <c r="AY794" s="264" t="s">
        <v>182</v>
      </c>
    </row>
    <row r="795" s="13" customFormat="1">
      <c r="A795" s="13"/>
      <c r="B795" s="254"/>
      <c r="C795" s="255"/>
      <c r="D795" s="247" t="s">
        <v>196</v>
      </c>
      <c r="E795" s="256" t="s">
        <v>1</v>
      </c>
      <c r="F795" s="257" t="s">
        <v>749</v>
      </c>
      <c r="G795" s="255"/>
      <c r="H795" s="258">
        <v>22.193999999999999</v>
      </c>
      <c r="I795" s="259"/>
      <c r="J795" s="259"/>
      <c r="K795" s="255"/>
      <c r="L795" s="255"/>
      <c r="M795" s="260"/>
      <c r="N795" s="261"/>
      <c r="O795" s="262"/>
      <c r="P795" s="262"/>
      <c r="Q795" s="262"/>
      <c r="R795" s="262"/>
      <c r="S795" s="262"/>
      <c r="T795" s="262"/>
      <c r="U795" s="262"/>
      <c r="V795" s="262"/>
      <c r="W795" s="262"/>
      <c r="X795" s="263"/>
      <c r="Y795" s="13"/>
      <c r="Z795" s="13"/>
      <c r="AA795" s="13"/>
      <c r="AB795" s="13"/>
      <c r="AC795" s="13"/>
      <c r="AD795" s="13"/>
      <c r="AE795" s="13"/>
      <c r="AT795" s="264" t="s">
        <v>196</v>
      </c>
      <c r="AU795" s="264" t="s">
        <v>84</v>
      </c>
      <c r="AV795" s="13" t="s">
        <v>84</v>
      </c>
      <c r="AW795" s="13" t="s">
        <v>5</v>
      </c>
      <c r="AX795" s="13" t="s">
        <v>75</v>
      </c>
      <c r="AY795" s="264" t="s">
        <v>182</v>
      </c>
    </row>
    <row r="796" s="15" customFormat="1">
      <c r="A796" s="15"/>
      <c r="B796" s="275"/>
      <c r="C796" s="276"/>
      <c r="D796" s="247" t="s">
        <v>196</v>
      </c>
      <c r="E796" s="277" t="s">
        <v>1</v>
      </c>
      <c r="F796" s="278" t="s">
        <v>208</v>
      </c>
      <c r="G796" s="276"/>
      <c r="H796" s="279">
        <v>159.86600000000001</v>
      </c>
      <c r="I796" s="280"/>
      <c r="J796" s="280"/>
      <c r="K796" s="276"/>
      <c r="L796" s="276"/>
      <c r="M796" s="281"/>
      <c r="N796" s="282"/>
      <c r="O796" s="283"/>
      <c r="P796" s="283"/>
      <c r="Q796" s="283"/>
      <c r="R796" s="283"/>
      <c r="S796" s="283"/>
      <c r="T796" s="283"/>
      <c r="U796" s="283"/>
      <c r="V796" s="283"/>
      <c r="W796" s="283"/>
      <c r="X796" s="284"/>
      <c r="Y796" s="15"/>
      <c r="Z796" s="15"/>
      <c r="AA796" s="15"/>
      <c r="AB796" s="15"/>
      <c r="AC796" s="15"/>
      <c r="AD796" s="15"/>
      <c r="AE796" s="15"/>
      <c r="AT796" s="285" t="s">
        <v>196</v>
      </c>
      <c r="AU796" s="285" t="s">
        <v>84</v>
      </c>
      <c r="AV796" s="15" t="s">
        <v>190</v>
      </c>
      <c r="AW796" s="15" t="s">
        <v>5</v>
      </c>
      <c r="AX796" s="15" t="s">
        <v>82</v>
      </c>
      <c r="AY796" s="285" t="s">
        <v>182</v>
      </c>
    </row>
    <row r="797" s="2" customFormat="1" ht="24.15" customHeight="1">
      <c r="A797" s="39"/>
      <c r="B797" s="40"/>
      <c r="C797" s="233" t="s">
        <v>569</v>
      </c>
      <c r="D797" s="233" t="s">
        <v>185</v>
      </c>
      <c r="E797" s="234" t="s">
        <v>1189</v>
      </c>
      <c r="F797" s="235" t="s">
        <v>1190</v>
      </c>
      <c r="G797" s="236" t="s">
        <v>222</v>
      </c>
      <c r="H797" s="237">
        <v>4</v>
      </c>
      <c r="I797" s="238"/>
      <c r="J797" s="238"/>
      <c r="K797" s="239">
        <f>ROUND(P797*H797,2)</f>
        <v>0</v>
      </c>
      <c r="L797" s="235" t="s">
        <v>189</v>
      </c>
      <c r="M797" s="45"/>
      <c r="N797" s="240" t="s">
        <v>1</v>
      </c>
      <c r="O797" s="241" t="s">
        <v>38</v>
      </c>
      <c r="P797" s="242">
        <f>I797+J797</f>
        <v>0</v>
      </c>
      <c r="Q797" s="242">
        <f>ROUND(I797*H797,2)</f>
        <v>0</v>
      </c>
      <c r="R797" s="242">
        <f>ROUND(J797*H797,2)</f>
        <v>0</v>
      </c>
      <c r="S797" s="92"/>
      <c r="T797" s="243">
        <f>S797*H797</f>
        <v>0</v>
      </c>
      <c r="U797" s="243">
        <v>0</v>
      </c>
      <c r="V797" s="243">
        <f>U797*H797</f>
        <v>0</v>
      </c>
      <c r="W797" s="243">
        <v>0</v>
      </c>
      <c r="X797" s="244">
        <f>W797*H797</f>
        <v>0</v>
      </c>
      <c r="Y797" s="39"/>
      <c r="Z797" s="39"/>
      <c r="AA797" s="39"/>
      <c r="AB797" s="39"/>
      <c r="AC797" s="39"/>
      <c r="AD797" s="39"/>
      <c r="AE797" s="39"/>
      <c r="AR797" s="245" t="s">
        <v>190</v>
      </c>
      <c r="AT797" s="245" t="s">
        <v>185</v>
      </c>
      <c r="AU797" s="245" t="s">
        <v>84</v>
      </c>
      <c r="AY797" s="18" t="s">
        <v>182</v>
      </c>
      <c r="BE797" s="246">
        <f>IF(O797="základní",K797,0)</f>
        <v>0</v>
      </c>
      <c r="BF797" s="246">
        <f>IF(O797="snížená",K797,0)</f>
        <v>0</v>
      </c>
      <c r="BG797" s="246">
        <f>IF(O797="zákl. přenesená",K797,0)</f>
        <v>0</v>
      </c>
      <c r="BH797" s="246">
        <f>IF(O797="sníž. přenesená",K797,0)</f>
        <v>0</v>
      </c>
      <c r="BI797" s="246">
        <f>IF(O797="nulová",K797,0)</f>
        <v>0</v>
      </c>
      <c r="BJ797" s="18" t="s">
        <v>82</v>
      </c>
      <c r="BK797" s="246">
        <f>ROUND(P797*H797,2)</f>
        <v>0</v>
      </c>
      <c r="BL797" s="18" t="s">
        <v>190</v>
      </c>
      <c r="BM797" s="245" t="s">
        <v>1191</v>
      </c>
    </row>
    <row r="798" s="2" customFormat="1">
      <c r="A798" s="39"/>
      <c r="B798" s="40"/>
      <c r="C798" s="41"/>
      <c r="D798" s="247" t="s">
        <v>192</v>
      </c>
      <c r="E798" s="41"/>
      <c r="F798" s="248" t="s">
        <v>1190</v>
      </c>
      <c r="G798" s="41"/>
      <c r="H798" s="41"/>
      <c r="I798" s="249"/>
      <c r="J798" s="249"/>
      <c r="K798" s="41"/>
      <c r="L798" s="41"/>
      <c r="M798" s="45"/>
      <c r="N798" s="250"/>
      <c r="O798" s="251"/>
      <c r="P798" s="92"/>
      <c r="Q798" s="92"/>
      <c r="R798" s="92"/>
      <c r="S798" s="92"/>
      <c r="T798" s="92"/>
      <c r="U798" s="92"/>
      <c r="V798" s="92"/>
      <c r="W798" s="92"/>
      <c r="X798" s="93"/>
      <c r="Y798" s="39"/>
      <c r="Z798" s="39"/>
      <c r="AA798" s="39"/>
      <c r="AB798" s="39"/>
      <c r="AC798" s="39"/>
      <c r="AD798" s="39"/>
      <c r="AE798" s="39"/>
      <c r="AT798" s="18" t="s">
        <v>192</v>
      </c>
      <c r="AU798" s="18" t="s">
        <v>84</v>
      </c>
    </row>
    <row r="799" s="2" customFormat="1">
      <c r="A799" s="39"/>
      <c r="B799" s="40"/>
      <c r="C799" s="41"/>
      <c r="D799" s="252" t="s">
        <v>194</v>
      </c>
      <c r="E799" s="41"/>
      <c r="F799" s="253" t="s">
        <v>1192</v>
      </c>
      <c r="G799" s="41"/>
      <c r="H799" s="41"/>
      <c r="I799" s="249"/>
      <c r="J799" s="249"/>
      <c r="K799" s="41"/>
      <c r="L799" s="41"/>
      <c r="M799" s="45"/>
      <c r="N799" s="250"/>
      <c r="O799" s="251"/>
      <c r="P799" s="92"/>
      <c r="Q799" s="92"/>
      <c r="R799" s="92"/>
      <c r="S799" s="92"/>
      <c r="T799" s="92"/>
      <c r="U799" s="92"/>
      <c r="V799" s="92"/>
      <c r="W799" s="92"/>
      <c r="X799" s="93"/>
      <c r="Y799" s="39"/>
      <c r="Z799" s="39"/>
      <c r="AA799" s="39"/>
      <c r="AB799" s="39"/>
      <c r="AC799" s="39"/>
      <c r="AD799" s="39"/>
      <c r="AE799" s="39"/>
      <c r="AT799" s="18" t="s">
        <v>194</v>
      </c>
      <c r="AU799" s="18" t="s">
        <v>84</v>
      </c>
    </row>
    <row r="800" s="14" customFormat="1">
      <c r="A800" s="14"/>
      <c r="B800" s="265"/>
      <c r="C800" s="266"/>
      <c r="D800" s="247" t="s">
        <v>196</v>
      </c>
      <c r="E800" s="267" t="s">
        <v>1</v>
      </c>
      <c r="F800" s="268" t="s">
        <v>1193</v>
      </c>
      <c r="G800" s="266"/>
      <c r="H800" s="267" t="s">
        <v>1</v>
      </c>
      <c r="I800" s="269"/>
      <c r="J800" s="269"/>
      <c r="K800" s="266"/>
      <c r="L800" s="266"/>
      <c r="M800" s="270"/>
      <c r="N800" s="271"/>
      <c r="O800" s="272"/>
      <c r="P800" s="272"/>
      <c r="Q800" s="272"/>
      <c r="R800" s="272"/>
      <c r="S800" s="272"/>
      <c r="T800" s="272"/>
      <c r="U800" s="272"/>
      <c r="V800" s="272"/>
      <c r="W800" s="272"/>
      <c r="X800" s="273"/>
      <c r="Y800" s="14"/>
      <c r="Z800" s="14"/>
      <c r="AA800" s="14"/>
      <c r="AB800" s="14"/>
      <c r="AC800" s="14"/>
      <c r="AD800" s="14"/>
      <c r="AE800" s="14"/>
      <c r="AT800" s="274" t="s">
        <v>196</v>
      </c>
      <c r="AU800" s="274" t="s">
        <v>84</v>
      </c>
      <c r="AV800" s="14" t="s">
        <v>82</v>
      </c>
      <c r="AW800" s="14" t="s">
        <v>5</v>
      </c>
      <c r="AX800" s="14" t="s">
        <v>75</v>
      </c>
      <c r="AY800" s="274" t="s">
        <v>182</v>
      </c>
    </row>
    <row r="801" s="13" customFormat="1">
      <c r="A801" s="13"/>
      <c r="B801" s="254"/>
      <c r="C801" s="255"/>
      <c r="D801" s="247" t="s">
        <v>196</v>
      </c>
      <c r="E801" s="256" t="s">
        <v>1</v>
      </c>
      <c r="F801" s="257" t="s">
        <v>1194</v>
      </c>
      <c r="G801" s="255"/>
      <c r="H801" s="258">
        <v>4</v>
      </c>
      <c r="I801" s="259"/>
      <c r="J801" s="259"/>
      <c r="K801" s="255"/>
      <c r="L801" s="255"/>
      <c r="M801" s="260"/>
      <c r="N801" s="261"/>
      <c r="O801" s="262"/>
      <c r="P801" s="262"/>
      <c r="Q801" s="262"/>
      <c r="R801" s="262"/>
      <c r="S801" s="262"/>
      <c r="T801" s="262"/>
      <c r="U801" s="262"/>
      <c r="V801" s="262"/>
      <c r="W801" s="262"/>
      <c r="X801" s="263"/>
      <c r="Y801" s="13"/>
      <c r="Z801" s="13"/>
      <c r="AA801" s="13"/>
      <c r="AB801" s="13"/>
      <c r="AC801" s="13"/>
      <c r="AD801" s="13"/>
      <c r="AE801" s="13"/>
      <c r="AT801" s="264" t="s">
        <v>196</v>
      </c>
      <c r="AU801" s="264" t="s">
        <v>84</v>
      </c>
      <c r="AV801" s="13" t="s">
        <v>84</v>
      </c>
      <c r="AW801" s="13" t="s">
        <v>5</v>
      </c>
      <c r="AX801" s="13" t="s">
        <v>75</v>
      </c>
      <c r="AY801" s="264" t="s">
        <v>182</v>
      </c>
    </row>
    <row r="802" s="15" customFormat="1">
      <c r="A802" s="15"/>
      <c r="B802" s="275"/>
      <c r="C802" s="276"/>
      <c r="D802" s="247" t="s">
        <v>196</v>
      </c>
      <c r="E802" s="277" t="s">
        <v>1</v>
      </c>
      <c r="F802" s="278" t="s">
        <v>208</v>
      </c>
      <c r="G802" s="276"/>
      <c r="H802" s="279">
        <v>4</v>
      </c>
      <c r="I802" s="280"/>
      <c r="J802" s="280"/>
      <c r="K802" s="276"/>
      <c r="L802" s="276"/>
      <c r="M802" s="281"/>
      <c r="N802" s="282"/>
      <c r="O802" s="283"/>
      <c r="P802" s="283"/>
      <c r="Q802" s="283"/>
      <c r="R802" s="283"/>
      <c r="S802" s="283"/>
      <c r="T802" s="283"/>
      <c r="U802" s="283"/>
      <c r="V802" s="283"/>
      <c r="W802" s="283"/>
      <c r="X802" s="284"/>
      <c r="Y802" s="15"/>
      <c r="Z802" s="15"/>
      <c r="AA802" s="15"/>
      <c r="AB802" s="15"/>
      <c r="AC802" s="15"/>
      <c r="AD802" s="15"/>
      <c r="AE802" s="15"/>
      <c r="AT802" s="285" t="s">
        <v>196</v>
      </c>
      <c r="AU802" s="285" t="s">
        <v>84</v>
      </c>
      <c r="AV802" s="15" t="s">
        <v>190</v>
      </c>
      <c r="AW802" s="15" t="s">
        <v>5</v>
      </c>
      <c r="AX802" s="15" t="s">
        <v>82</v>
      </c>
      <c r="AY802" s="285" t="s">
        <v>182</v>
      </c>
    </row>
    <row r="803" s="2" customFormat="1">
      <c r="A803" s="39"/>
      <c r="B803" s="40"/>
      <c r="C803" s="286" t="s">
        <v>576</v>
      </c>
      <c r="D803" s="286" t="s">
        <v>290</v>
      </c>
      <c r="E803" s="287" t="s">
        <v>1195</v>
      </c>
      <c r="F803" s="288" t="s">
        <v>1196</v>
      </c>
      <c r="G803" s="289" t="s">
        <v>222</v>
      </c>
      <c r="H803" s="290">
        <v>4</v>
      </c>
      <c r="I803" s="291"/>
      <c r="J803" s="292"/>
      <c r="K803" s="293">
        <f>ROUND(P803*H803,2)</f>
        <v>0</v>
      </c>
      <c r="L803" s="288" t="s">
        <v>189</v>
      </c>
      <c r="M803" s="294"/>
      <c r="N803" s="295" t="s">
        <v>1</v>
      </c>
      <c r="O803" s="241" t="s">
        <v>38</v>
      </c>
      <c r="P803" s="242">
        <f>I803+J803</f>
        <v>0</v>
      </c>
      <c r="Q803" s="242">
        <f>ROUND(I803*H803,2)</f>
        <v>0</v>
      </c>
      <c r="R803" s="242">
        <f>ROUND(J803*H803,2)</f>
        <v>0</v>
      </c>
      <c r="S803" s="92"/>
      <c r="T803" s="243">
        <f>S803*H803</f>
        <v>0</v>
      </c>
      <c r="U803" s="243">
        <v>0</v>
      </c>
      <c r="V803" s="243">
        <f>U803*H803</f>
        <v>0</v>
      </c>
      <c r="W803" s="243">
        <v>0</v>
      </c>
      <c r="X803" s="244">
        <f>W803*H803</f>
        <v>0</v>
      </c>
      <c r="Y803" s="39"/>
      <c r="Z803" s="39"/>
      <c r="AA803" s="39"/>
      <c r="AB803" s="39"/>
      <c r="AC803" s="39"/>
      <c r="AD803" s="39"/>
      <c r="AE803" s="39"/>
      <c r="AR803" s="245" t="s">
        <v>240</v>
      </c>
      <c r="AT803" s="245" t="s">
        <v>290</v>
      </c>
      <c r="AU803" s="245" t="s">
        <v>84</v>
      </c>
      <c r="AY803" s="18" t="s">
        <v>182</v>
      </c>
      <c r="BE803" s="246">
        <f>IF(O803="základní",K803,0)</f>
        <v>0</v>
      </c>
      <c r="BF803" s="246">
        <f>IF(O803="snížená",K803,0)</f>
        <v>0</v>
      </c>
      <c r="BG803" s="246">
        <f>IF(O803="zákl. přenesená",K803,0)</f>
        <v>0</v>
      </c>
      <c r="BH803" s="246">
        <f>IF(O803="sníž. přenesená",K803,0)</f>
        <v>0</v>
      </c>
      <c r="BI803" s="246">
        <f>IF(O803="nulová",K803,0)</f>
        <v>0</v>
      </c>
      <c r="BJ803" s="18" t="s">
        <v>82</v>
      </c>
      <c r="BK803" s="246">
        <f>ROUND(P803*H803,2)</f>
        <v>0</v>
      </c>
      <c r="BL803" s="18" t="s">
        <v>190</v>
      </c>
      <c r="BM803" s="245" t="s">
        <v>1197</v>
      </c>
    </row>
    <row r="804" s="2" customFormat="1">
      <c r="A804" s="39"/>
      <c r="B804" s="40"/>
      <c r="C804" s="41"/>
      <c r="D804" s="247" t="s">
        <v>192</v>
      </c>
      <c r="E804" s="41"/>
      <c r="F804" s="248" t="s">
        <v>1196</v>
      </c>
      <c r="G804" s="41"/>
      <c r="H804" s="41"/>
      <c r="I804" s="249"/>
      <c r="J804" s="249"/>
      <c r="K804" s="41"/>
      <c r="L804" s="41"/>
      <c r="M804" s="45"/>
      <c r="N804" s="250"/>
      <c r="O804" s="251"/>
      <c r="P804" s="92"/>
      <c r="Q804" s="92"/>
      <c r="R804" s="92"/>
      <c r="S804" s="92"/>
      <c r="T804" s="92"/>
      <c r="U804" s="92"/>
      <c r="V804" s="92"/>
      <c r="W804" s="92"/>
      <c r="X804" s="93"/>
      <c r="Y804" s="39"/>
      <c r="Z804" s="39"/>
      <c r="AA804" s="39"/>
      <c r="AB804" s="39"/>
      <c r="AC804" s="39"/>
      <c r="AD804" s="39"/>
      <c r="AE804" s="39"/>
      <c r="AT804" s="18" t="s">
        <v>192</v>
      </c>
      <c r="AU804" s="18" t="s">
        <v>84</v>
      </c>
    </row>
    <row r="805" s="12" customFormat="1" ht="22.8" customHeight="1">
      <c r="A805" s="12"/>
      <c r="B805" s="216"/>
      <c r="C805" s="217"/>
      <c r="D805" s="218" t="s">
        <v>74</v>
      </c>
      <c r="E805" s="231" t="s">
        <v>1051</v>
      </c>
      <c r="F805" s="231" t="s">
        <v>1198</v>
      </c>
      <c r="G805" s="217"/>
      <c r="H805" s="217"/>
      <c r="I805" s="220"/>
      <c r="J805" s="220"/>
      <c r="K805" s="232">
        <f>BK805</f>
        <v>0</v>
      </c>
      <c r="L805" s="217"/>
      <c r="M805" s="222"/>
      <c r="N805" s="223"/>
      <c r="O805" s="224"/>
      <c r="P805" s="224"/>
      <c r="Q805" s="225">
        <f>SUM(Q806:Q831)</f>
        <v>0</v>
      </c>
      <c r="R805" s="225">
        <f>SUM(R806:R831)</f>
        <v>0</v>
      </c>
      <c r="S805" s="224"/>
      <c r="T805" s="226">
        <f>SUM(T806:T831)</f>
        <v>0</v>
      </c>
      <c r="U805" s="224"/>
      <c r="V805" s="226">
        <f>SUM(V806:V831)</f>
        <v>0</v>
      </c>
      <c r="W805" s="224"/>
      <c r="X805" s="227">
        <f>SUM(X806:X831)</f>
        <v>0</v>
      </c>
      <c r="Y805" s="12"/>
      <c r="Z805" s="12"/>
      <c r="AA805" s="12"/>
      <c r="AB805" s="12"/>
      <c r="AC805" s="12"/>
      <c r="AD805" s="12"/>
      <c r="AE805" s="12"/>
      <c r="AR805" s="228" t="s">
        <v>82</v>
      </c>
      <c r="AT805" s="229" t="s">
        <v>74</v>
      </c>
      <c r="AU805" s="229" t="s">
        <v>82</v>
      </c>
      <c r="AY805" s="228" t="s">
        <v>182</v>
      </c>
      <c r="BK805" s="230">
        <f>SUM(BK806:BK831)</f>
        <v>0</v>
      </c>
    </row>
    <row r="806" s="2" customFormat="1" ht="37.8" customHeight="1">
      <c r="A806" s="39"/>
      <c r="B806" s="40"/>
      <c r="C806" s="233" t="s">
        <v>585</v>
      </c>
      <c r="D806" s="233" t="s">
        <v>185</v>
      </c>
      <c r="E806" s="234" t="s">
        <v>1199</v>
      </c>
      <c r="F806" s="235" t="s">
        <v>1200</v>
      </c>
      <c r="G806" s="236" t="s">
        <v>188</v>
      </c>
      <c r="H806" s="237">
        <v>100.536</v>
      </c>
      <c r="I806" s="238"/>
      <c r="J806" s="238"/>
      <c r="K806" s="239">
        <f>ROUND(P806*H806,2)</f>
        <v>0</v>
      </c>
      <c r="L806" s="235" t="s">
        <v>189</v>
      </c>
      <c r="M806" s="45"/>
      <c r="N806" s="240" t="s">
        <v>1</v>
      </c>
      <c r="O806" s="241" t="s">
        <v>38</v>
      </c>
      <c r="P806" s="242">
        <f>I806+J806</f>
        <v>0</v>
      </c>
      <c r="Q806" s="242">
        <f>ROUND(I806*H806,2)</f>
        <v>0</v>
      </c>
      <c r="R806" s="242">
        <f>ROUND(J806*H806,2)</f>
        <v>0</v>
      </c>
      <c r="S806" s="92"/>
      <c r="T806" s="243">
        <f>S806*H806</f>
        <v>0</v>
      </c>
      <c r="U806" s="243">
        <v>0</v>
      </c>
      <c r="V806" s="243">
        <f>U806*H806</f>
        <v>0</v>
      </c>
      <c r="W806" s="243">
        <v>0</v>
      </c>
      <c r="X806" s="244">
        <f>W806*H806</f>
        <v>0</v>
      </c>
      <c r="Y806" s="39"/>
      <c r="Z806" s="39"/>
      <c r="AA806" s="39"/>
      <c r="AB806" s="39"/>
      <c r="AC806" s="39"/>
      <c r="AD806" s="39"/>
      <c r="AE806" s="39"/>
      <c r="AR806" s="245" t="s">
        <v>190</v>
      </c>
      <c r="AT806" s="245" t="s">
        <v>185</v>
      </c>
      <c r="AU806" s="245" t="s">
        <v>84</v>
      </c>
      <c r="AY806" s="18" t="s">
        <v>182</v>
      </c>
      <c r="BE806" s="246">
        <f>IF(O806="základní",K806,0)</f>
        <v>0</v>
      </c>
      <c r="BF806" s="246">
        <f>IF(O806="snížená",K806,0)</f>
        <v>0</v>
      </c>
      <c r="BG806" s="246">
        <f>IF(O806="zákl. přenesená",K806,0)</f>
        <v>0</v>
      </c>
      <c r="BH806" s="246">
        <f>IF(O806="sníž. přenesená",K806,0)</f>
        <v>0</v>
      </c>
      <c r="BI806" s="246">
        <f>IF(O806="nulová",K806,0)</f>
        <v>0</v>
      </c>
      <c r="BJ806" s="18" t="s">
        <v>82</v>
      </c>
      <c r="BK806" s="246">
        <f>ROUND(P806*H806,2)</f>
        <v>0</v>
      </c>
      <c r="BL806" s="18" t="s">
        <v>190</v>
      </c>
      <c r="BM806" s="245" t="s">
        <v>1201</v>
      </c>
    </row>
    <row r="807" s="2" customFormat="1">
      <c r="A807" s="39"/>
      <c r="B807" s="40"/>
      <c r="C807" s="41"/>
      <c r="D807" s="247" t="s">
        <v>192</v>
      </c>
      <c r="E807" s="41"/>
      <c r="F807" s="248" t="s">
        <v>1200</v>
      </c>
      <c r="G807" s="41"/>
      <c r="H807" s="41"/>
      <c r="I807" s="249"/>
      <c r="J807" s="249"/>
      <c r="K807" s="41"/>
      <c r="L807" s="41"/>
      <c r="M807" s="45"/>
      <c r="N807" s="250"/>
      <c r="O807" s="251"/>
      <c r="P807" s="92"/>
      <c r="Q807" s="92"/>
      <c r="R807" s="92"/>
      <c r="S807" s="92"/>
      <c r="T807" s="92"/>
      <c r="U807" s="92"/>
      <c r="V807" s="92"/>
      <c r="W807" s="92"/>
      <c r="X807" s="93"/>
      <c r="Y807" s="39"/>
      <c r="Z807" s="39"/>
      <c r="AA807" s="39"/>
      <c r="AB807" s="39"/>
      <c r="AC807" s="39"/>
      <c r="AD807" s="39"/>
      <c r="AE807" s="39"/>
      <c r="AT807" s="18" t="s">
        <v>192</v>
      </c>
      <c r="AU807" s="18" t="s">
        <v>84</v>
      </c>
    </row>
    <row r="808" s="2" customFormat="1">
      <c r="A808" s="39"/>
      <c r="B808" s="40"/>
      <c r="C808" s="41"/>
      <c r="D808" s="252" t="s">
        <v>194</v>
      </c>
      <c r="E808" s="41"/>
      <c r="F808" s="253" t="s">
        <v>1202</v>
      </c>
      <c r="G808" s="41"/>
      <c r="H808" s="41"/>
      <c r="I808" s="249"/>
      <c r="J808" s="249"/>
      <c r="K808" s="41"/>
      <c r="L808" s="41"/>
      <c r="M808" s="45"/>
      <c r="N808" s="250"/>
      <c r="O808" s="251"/>
      <c r="P808" s="92"/>
      <c r="Q808" s="92"/>
      <c r="R808" s="92"/>
      <c r="S808" s="92"/>
      <c r="T808" s="92"/>
      <c r="U808" s="92"/>
      <c r="V808" s="92"/>
      <c r="W808" s="92"/>
      <c r="X808" s="93"/>
      <c r="Y808" s="39"/>
      <c r="Z808" s="39"/>
      <c r="AA808" s="39"/>
      <c r="AB808" s="39"/>
      <c r="AC808" s="39"/>
      <c r="AD808" s="39"/>
      <c r="AE808" s="39"/>
      <c r="AT808" s="18" t="s">
        <v>194</v>
      </c>
      <c r="AU808" s="18" t="s">
        <v>84</v>
      </c>
    </row>
    <row r="809" s="14" customFormat="1">
      <c r="A809" s="14"/>
      <c r="B809" s="265"/>
      <c r="C809" s="266"/>
      <c r="D809" s="247" t="s">
        <v>196</v>
      </c>
      <c r="E809" s="267" t="s">
        <v>1</v>
      </c>
      <c r="F809" s="268" t="s">
        <v>958</v>
      </c>
      <c r="G809" s="266"/>
      <c r="H809" s="267" t="s">
        <v>1</v>
      </c>
      <c r="I809" s="269"/>
      <c r="J809" s="269"/>
      <c r="K809" s="266"/>
      <c r="L809" s="266"/>
      <c r="M809" s="270"/>
      <c r="N809" s="271"/>
      <c r="O809" s="272"/>
      <c r="P809" s="272"/>
      <c r="Q809" s="272"/>
      <c r="R809" s="272"/>
      <c r="S809" s="272"/>
      <c r="T809" s="272"/>
      <c r="U809" s="272"/>
      <c r="V809" s="272"/>
      <c r="W809" s="272"/>
      <c r="X809" s="273"/>
      <c r="Y809" s="14"/>
      <c r="Z809" s="14"/>
      <c r="AA809" s="14"/>
      <c r="AB809" s="14"/>
      <c r="AC809" s="14"/>
      <c r="AD809" s="14"/>
      <c r="AE809" s="14"/>
      <c r="AT809" s="274" t="s">
        <v>196</v>
      </c>
      <c r="AU809" s="274" t="s">
        <v>84</v>
      </c>
      <c r="AV809" s="14" t="s">
        <v>82</v>
      </c>
      <c r="AW809" s="14" t="s">
        <v>5</v>
      </c>
      <c r="AX809" s="14" t="s">
        <v>75</v>
      </c>
      <c r="AY809" s="274" t="s">
        <v>182</v>
      </c>
    </row>
    <row r="810" s="13" customFormat="1">
      <c r="A810" s="13"/>
      <c r="B810" s="254"/>
      <c r="C810" s="255"/>
      <c r="D810" s="247" t="s">
        <v>196</v>
      </c>
      <c r="E810" s="256" t="s">
        <v>1</v>
      </c>
      <c r="F810" s="257" t="s">
        <v>1203</v>
      </c>
      <c r="G810" s="255"/>
      <c r="H810" s="258">
        <v>3.9449999999999998</v>
      </c>
      <c r="I810" s="259"/>
      <c r="J810" s="259"/>
      <c r="K810" s="255"/>
      <c r="L810" s="255"/>
      <c r="M810" s="260"/>
      <c r="N810" s="261"/>
      <c r="O810" s="262"/>
      <c r="P810" s="262"/>
      <c r="Q810" s="262"/>
      <c r="R810" s="262"/>
      <c r="S810" s="262"/>
      <c r="T810" s="262"/>
      <c r="U810" s="262"/>
      <c r="V810" s="262"/>
      <c r="W810" s="262"/>
      <c r="X810" s="263"/>
      <c r="Y810" s="13"/>
      <c r="Z810" s="13"/>
      <c r="AA810" s="13"/>
      <c r="AB810" s="13"/>
      <c r="AC810" s="13"/>
      <c r="AD810" s="13"/>
      <c r="AE810" s="13"/>
      <c r="AT810" s="264" t="s">
        <v>196</v>
      </c>
      <c r="AU810" s="264" t="s">
        <v>84</v>
      </c>
      <c r="AV810" s="13" t="s">
        <v>84</v>
      </c>
      <c r="AW810" s="13" t="s">
        <v>5</v>
      </c>
      <c r="AX810" s="13" t="s">
        <v>75</v>
      </c>
      <c r="AY810" s="264" t="s">
        <v>182</v>
      </c>
    </row>
    <row r="811" s="14" customFormat="1">
      <c r="A811" s="14"/>
      <c r="B811" s="265"/>
      <c r="C811" s="266"/>
      <c r="D811" s="247" t="s">
        <v>196</v>
      </c>
      <c r="E811" s="267" t="s">
        <v>1</v>
      </c>
      <c r="F811" s="268" t="s">
        <v>962</v>
      </c>
      <c r="G811" s="266"/>
      <c r="H811" s="267" t="s">
        <v>1</v>
      </c>
      <c r="I811" s="269"/>
      <c r="J811" s="269"/>
      <c r="K811" s="266"/>
      <c r="L811" s="266"/>
      <c r="M811" s="270"/>
      <c r="N811" s="271"/>
      <c r="O811" s="272"/>
      <c r="P811" s="272"/>
      <c r="Q811" s="272"/>
      <c r="R811" s="272"/>
      <c r="S811" s="272"/>
      <c r="T811" s="272"/>
      <c r="U811" s="272"/>
      <c r="V811" s="272"/>
      <c r="W811" s="272"/>
      <c r="X811" s="273"/>
      <c r="Y811" s="14"/>
      <c r="Z811" s="14"/>
      <c r="AA811" s="14"/>
      <c r="AB811" s="14"/>
      <c r="AC811" s="14"/>
      <c r="AD811" s="14"/>
      <c r="AE811" s="14"/>
      <c r="AT811" s="274" t="s">
        <v>196</v>
      </c>
      <c r="AU811" s="274" t="s">
        <v>84</v>
      </c>
      <c r="AV811" s="14" t="s">
        <v>82</v>
      </c>
      <c r="AW811" s="14" t="s">
        <v>5</v>
      </c>
      <c r="AX811" s="14" t="s">
        <v>75</v>
      </c>
      <c r="AY811" s="274" t="s">
        <v>182</v>
      </c>
    </row>
    <row r="812" s="13" customFormat="1">
      <c r="A812" s="13"/>
      <c r="B812" s="254"/>
      <c r="C812" s="255"/>
      <c r="D812" s="247" t="s">
        <v>196</v>
      </c>
      <c r="E812" s="256" t="s">
        <v>1</v>
      </c>
      <c r="F812" s="257" t="s">
        <v>1204</v>
      </c>
      <c r="G812" s="255"/>
      <c r="H812" s="258">
        <v>12.44</v>
      </c>
      <c r="I812" s="259"/>
      <c r="J812" s="259"/>
      <c r="K812" s="255"/>
      <c r="L812" s="255"/>
      <c r="M812" s="260"/>
      <c r="N812" s="261"/>
      <c r="O812" s="262"/>
      <c r="P812" s="262"/>
      <c r="Q812" s="262"/>
      <c r="R812" s="262"/>
      <c r="S812" s="262"/>
      <c r="T812" s="262"/>
      <c r="U812" s="262"/>
      <c r="V812" s="262"/>
      <c r="W812" s="262"/>
      <c r="X812" s="263"/>
      <c r="Y812" s="13"/>
      <c r="Z812" s="13"/>
      <c r="AA812" s="13"/>
      <c r="AB812" s="13"/>
      <c r="AC812" s="13"/>
      <c r="AD812" s="13"/>
      <c r="AE812" s="13"/>
      <c r="AT812" s="264" t="s">
        <v>196</v>
      </c>
      <c r="AU812" s="264" t="s">
        <v>84</v>
      </c>
      <c r="AV812" s="13" t="s">
        <v>84</v>
      </c>
      <c r="AW812" s="13" t="s">
        <v>5</v>
      </c>
      <c r="AX812" s="13" t="s">
        <v>75</v>
      </c>
      <c r="AY812" s="264" t="s">
        <v>182</v>
      </c>
    </row>
    <row r="813" s="14" customFormat="1">
      <c r="A813" s="14"/>
      <c r="B813" s="265"/>
      <c r="C813" s="266"/>
      <c r="D813" s="247" t="s">
        <v>196</v>
      </c>
      <c r="E813" s="267" t="s">
        <v>1</v>
      </c>
      <c r="F813" s="268" t="s">
        <v>925</v>
      </c>
      <c r="G813" s="266"/>
      <c r="H813" s="267" t="s">
        <v>1</v>
      </c>
      <c r="I813" s="269"/>
      <c r="J813" s="269"/>
      <c r="K813" s="266"/>
      <c r="L813" s="266"/>
      <c r="M813" s="270"/>
      <c r="N813" s="271"/>
      <c r="O813" s="272"/>
      <c r="P813" s="272"/>
      <c r="Q813" s="272"/>
      <c r="R813" s="272"/>
      <c r="S813" s="272"/>
      <c r="T813" s="272"/>
      <c r="U813" s="272"/>
      <c r="V813" s="272"/>
      <c r="W813" s="272"/>
      <c r="X813" s="273"/>
      <c r="Y813" s="14"/>
      <c r="Z813" s="14"/>
      <c r="AA813" s="14"/>
      <c r="AB813" s="14"/>
      <c r="AC813" s="14"/>
      <c r="AD813" s="14"/>
      <c r="AE813" s="14"/>
      <c r="AT813" s="274" t="s">
        <v>196</v>
      </c>
      <c r="AU813" s="274" t="s">
        <v>84</v>
      </c>
      <c r="AV813" s="14" t="s">
        <v>82</v>
      </c>
      <c r="AW813" s="14" t="s">
        <v>5</v>
      </c>
      <c r="AX813" s="14" t="s">
        <v>75</v>
      </c>
      <c r="AY813" s="274" t="s">
        <v>182</v>
      </c>
    </row>
    <row r="814" s="13" customFormat="1">
      <c r="A814" s="13"/>
      <c r="B814" s="254"/>
      <c r="C814" s="255"/>
      <c r="D814" s="247" t="s">
        <v>196</v>
      </c>
      <c r="E814" s="256" t="s">
        <v>1</v>
      </c>
      <c r="F814" s="257" t="s">
        <v>1205</v>
      </c>
      <c r="G814" s="255"/>
      <c r="H814" s="258">
        <v>12.749000000000001</v>
      </c>
      <c r="I814" s="259"/>
      <c r="J814" s="259"/>
      <c r="K814" s="255"/>
      <c r="L814" s="255"/>
      <c r="M814" s="260"/>
      <c r="N814" s="261"/>
      <c r="O814" s="262"/>
      <c r="P814" s="262"/>
      <c r="Q814" s="262"/>
      <c r="R814" s="262"/>
      <c r="S814" s="262"/>
      <c r="T814" s="262"/>
      <c r="U814" s="262"/>
      <c r="V814" s="262"/>
      <c r="W814" s="262"/>
      <c r="X814" s="263"/>
      <c r="Y814" s="13"/>
      <c r="Z814" s="13"/>
      <c r="AA814" s="13"/>
      <c r="AB814" s="13"/>
      <c r="AC814" s="13"/>
      <c r="AD814" s="13"/>
      <c r="AE814" s="13"/>
      <c r="AT814" s="264" t="s">
        <v>196</v>
      </c>
      <c r="AU814" s="264" t="s">
        <v>84</v>
      </c>
      <c r="AV814" s="13" t="s">
        <v>84</v>
      </c>
      <c r="AW814" s="13" t="s">
        <v>5</v>
      </c>
      <c r="AX814" s="13" t="s">
        <v>75</v>
      </c>
      <c r="AY814" s="264" t="s">
        <v>182</v>
      </c>
    </row>
    <row r="815" s="14" customFormat="1">
      <c r="A815" s="14"/>
      <c r="B815" s="265"/>
      <c r="C815" s="266"/>
      <c r="D815" s="247" t="s">
        <v>196</v>
      </c>
      <c r="E815" s="267" t="s">
        <v>1</v>
      </c>
      <c r="F815" s="268" t="s">
        <v>971</v>
      </c>
      <c r="G815" s="266"/>
      <c r="H815" s="267" t="s">
        <v>1</v>
      </c>
      <c r="I815" s="269"/>
      <c r="J815" s="269"/>
      <c r="K815" s="266"/>
      <c r="L815" s="266"/>
      <c r="M815" s="270"/>
      <c r="N815" s="271"/>
      <c r="O815" s="272"/>
      <c r="P815" s="272"/>
      <c r="Q815" s="272"/>
      <c r="R815" s="272"/>
      <c r="S815" s="272"/>
      <c r="T815" s="272"/>
      <c r="U815" s="272"/>
      <c r="V815" s="272"/>
      <c r="W815" s="272"/>
      <c r="X815" s="273"/>
      <c r="Y815" s="14"/>
      <c r="Z815" s="14"/>
      <c r="AA815" s="14"/>
      <c r="AB815" s="14"/>
      <c r="AC815" s="14"/>
      <c r="AD815" s="14"/>
      <c r="AE815" s="14"/>
      <c r="AT815" s="274" t="s">
        <v>196</v>
      </c>
      <c r="AU815" s="274" t="s">
        <v>84</v>
      </c>
      <c r="AV815" s="14" t="s">
        <v>82</v>
      </c>
      <c r="AW815" s="14" t="s">
        <v>5</v>
      </c>
      <c r="AX815" s="14" t="s">
        <v>75</v>
      </c>
      <c r="AY815" s="274" t="s">
        <v>182</v>
      </c>
    </row>
    <row r="816" s="13" customFormat="1">
      <c r="A816" s="13"/>
      <c r="B816" s="254"/>
      <c r="C816" s="255"/>
      <c r="D816" s="247" t="s">
        <v>196</v>
      </c>
      <c r="E816" s="256" t="s">
        <v>1</v>
      </c>
      <c r="F816" s="257" t="s">
        <v>1206</v>
      </c>
      <c r="G816" s="255"/>
      <c r="H816" s="258">
        <v>7.5</v>
      </c>
      <c r="I816" s="259"/>
      <c r="J816" s="259"/>
      <c r="K816" s="255"/>
      <c r="L816" s="255"/>
      <c r="M816" s="260"/>
      <c r="N816" s="261"/>
      <c r="O816" s="262"/>
      <c r="P816" s="262"/>
      <c r="Q816" s="262"/>
      <c r="R816" s="262"/>
      <c r="S816" s="262"/>
      <c r="T816" s="262"/>
      <c r="U816" s="262"/>
      <c r="V816" s="262"/>
      <c r="W816" s="262"/>
      <c r="X816" s="263"/>
      <c r="Y816" s="13"/>
      <c r="Z816" s="13"/>
      <c r="AA816" s="13"/>
      <c r="AB816" s="13"/>
      <c r="AC816" s="13"/>
      <c r="AD816" s="13"/>
      <c r="AE816" s="13"/>
      <c r="AT816" s="264" t="s">
        <v>196</v>
      </c>
      <c r="AU816" s="264" t="s">
        <v>84</v>
      </c>
      <c r="AV816" s="13" t="s">
        <v>84</v>
      </c>
      <c r="AW816" s="13" t="s">
        <v>5</v>
      </c>
      <c r="AX816" s="13" t="s">
        <v>75</v>
      </c>
      <c r="AY816" s="264" t="s">
        <v>182</v>
      </c>
    </row>
    <row r="817" s="14" customFormat="1">
      <c r="A817" s="14"/>
      <c r="B817" s="265"/>
      <c r="C817" s="266"/>
      <c r="D817" s="247" t="s">
        <v>196</v>
      </c>
      <c r="E817" s="267" t="s">
        <v>1</v>
      </c>
      <c r="F817" s="268" t="s">
        <v>981</v>
      </c>
      <c r="G817" s="266"/>
      <c r="H817" s="267" t="s">
        <v>1</v>
      </c>
      <c r="I817" s="269"/>
      <c r="J817" s="269"/>
      <c r="K817" s="266"/>
      <c r="L817" s="266"/>
      <c r="M817" s="270"/>
      <c r="N817" s="271"/>
      <c r="O817" s="272"/>
      <c r="P817" s="272"/>
      <c r="Q817" s="272"/>
      <c r="R817" s="272"/>
      <c r="S817" s="272"/>
      <c r="T817" s="272"/>
      <c r="U817" s="272"/>
      <c r="V817" s="272"/>
      <c r="W817" s="272"/>
      <c r="X817" s="273"/>
      <c r="Y817" s="14"/>
      <c r="Z817" s="14"/>
      <c r="AA817" s="14"/>
      <c r="AB817" s="14"/>
      <c r="AC817" s="14"/>
      <c r="AD817" s="14"/>
      <c r="AE817" s="14"/>
      <c r="AT817" s="274" t="s">
        <v>196</v>
      </c>
      <c r="AU817" s="274" t="s">
        <v>84</v>
      </c>
      <c r="AV817" s="14" t="s">
        <v>82</v>
      </c>
      <c r="AW817" s="14" t="s">
        <v>5</v>
      </c>
      <c r="AX817" s="14" t="s">
        <v>75</v>
      </c>
      <c r="AY817" s="274" t="s">
        <v>182</v>
      </c>
    </row>
    <row r="818" s="13" customFormat="1">
      <c r="A818" s="13"/>
      <c r="B818" s="254"/>
      <c r="C818" s="255"/>
      <c r="D818" s="247" t="s">
        <v>196</v>
      </c>
      <c r="E818" s="256" t="s">
        <v>1</v>
      </c>
      <c r="F818" s="257" t="s">
        <v>1207</v>
      </c>
      <c r="G818" s="255"/>
      <c r="H818" s="258">
        <v>7.1459999999999999</v>
      </c>
      <c r="I818" s="259"/>
      <c r="J818" s="259"/>
      <c r="K818" s="255"/>
      <c r="L818" s="255"/>
      <c r="M818" s="260"/>
      <c r="N818" s="261"/>
      <c r="O818" s="262"/>
      <c r="P818" s="262"/>
      <c r="Q818" s="262"/>
      <c r="R818" s="262"/>
      <c r="S818" s="262"/>
      <c r="T818" s="262"/>
      <c r="U818" s="262"/>
      <c r="V818" s="262"/>
      <c r="W818" s="262"/>
      <c r="X818" s="263"/>
      <c r="Y818" s="13"/>
      <c r="Z818" s="13"/>
      <c r="AA818" s="13"/>
      <c r="AB818" s="13"/>
      <c r="AC818" s="13"/>
      <c r="AD818" s="13"/>
      <c r="AE818" s="13"/>
      <c r="AT818" s="264" t="s">
        <v>196</v>
      </c>
      <c r="AU818" s="264" t="s">
        <v>84</v>
      </c>
      <c r="AV818" s="13" t="s">
        <v>84</v>
      </c>
      <c r="AW818" s="13" t="s">
        <v>5</v>
      </c>
      <c r="AX818" s="13" t="s">
        <v>75</v>
      </c>
      <c r="AY818" s="264" t="s">
        <v>182</v>
      </c>
    </row>
    <row r="819" s="14" customFormat="1">
      <c r="A819" s="14"/>
      <c r="B819" s="265"/>
      <c r="C819" s="266"/>
      <c r="D819" s="247" t="s">
        <v>196</v>
      </c>
      <c r="E819" s="267" t="s">
        <v>1</v>
      </c>
      <c r="F819" s="268" t="s">
        <v>984</v>
      </c>
      <c r="G819" s="266"/>
      <c r="H819" s="267" t="s">
        <v>1</v>
      </c>
      <c r="I819" s="269"/>
      <c r="J819" s="269"/>
      <c r="K819" s="266"/>
      <c r="L819" s="266"/>
      <c r="M819" s="270"/>
      <c r="N819" s="271"/>
      <c r="O819" s="272"/>
      <c r="P819" s="272"/>
      <c r="Q819" s="272"/>
      <c r="R819" s="272"/>
      <c r="S819" s="272"/>
      <c r="T819" s="272"/>
      <c r="U819" s="272"/>
      <c r="V819" s="272"/>
      <c r="W819" s="272"/>
      <c r="X819" s="273"/>
      <c r="Y819" s="14"/>
      <c r="Z819" s="14"/>
      <c r="AA819" s="14"/>
      <c r="AB819" s="14"/>
      <c r="AC819" s="14"/>
      <c r="AD819" s="14"/>
      <c r="AE819" s="14"/>
      <c r="AT819" s="274" t="s">
        <v>196</v>
      </c>
      <c r="AU819" s="274" t="s">
        <v>84</v>
      </c>
      <c r="AV819" s="14" t="s">
        <v>82</v>
      </c>
      <c r="AW819" s="14" t="s">
        <v>5</v>
      </c>
      <c r="AX819" s="14" t="s">
        <v>75</v>
      </c>
      <c r="AY819" s="274" t="s">
        <v>182</v>
      </c>
    </row>
    <row r="820" s="13" customFormat="1">
      <c r="A820" s="13"/>
      <c r="B820" s="254"/>
      <c r="C820" s="255"/>
      <c r="D820" s="247" t="s">
        <v>196</v>
      </c>
      <c r="E820" s="256" t="s">
        <v>1</v>
      </c>
      <c r="F820" s="257" t="s">
        <v>1208</v>
      </c>
      <c r="G820" s="255"/>
      <c r="H820" s="258">
        <v>5.4210000000000003</v>
      </c>
      <c r="I820" s="259"/>
      <c r="J820" s="259"/>
      <c r="K820" s="255"/>
      <c r="L820" s="255"/>
      <c r="M820" s="260"/>
      <c r="N820" s="261"/>
      <c r="O820" s="262"/>
      <c r="P820" s="262"/>
      <c r="Q820" s="262"/>
      <c r="R820" s="262"/>
      <c r="S820" s="262"/>
      <c r="T820" s="262"/>
      <c r="U820" s="262"/>
      <c r="V820" s="262"/>
      <c r="W820" s="262"/>
      <c r="X820" s="263"/>
      <c r="Y820" s="13"/>
      <c r="Z820" s="13"/>
      <c r="AA820" s="13"/>
      <c r="AB820" s="13"/>
      <c r="AC820" s="13"/>
      <c r="AD820" s="13"/>
      <c r="AE820" s="13"/>
      <c r="AT820" s="264" t="s">
        <v>196</v>
      </c>
      <c r="AU820" s="264" t="s">
        <v>84</v>
      </c>
      <c r="AV820" s="13" t="s">
        <v>84</v>
      </c>
      <c r="AW820" s="13" t="s">
        <v>5</v>
      </c>
      <c r="AX820" s="13" t="s">
        <v>75</v>
      </c>
      <c r="AY820" s="264" t="s">
        <v>182</v>
      </c>
    </row>
    <row r="821" s="14" customFormat="1">
      <c r="A821" s="14"/>
      <c r="B821" s="265"/>
      <c r="C821" s="266"/>
      <c r="D821" s="247" t="s">
        <v>196</v>
      </c>
      <c r="E821" s="267" t="s">
        <v>1</v>
      </c>
      <c r="F821" s="268" t="s">
        <v>990</v>
      </c>
      <c r="G821" s="266"/>
      <c r="H821" s="267" t="s">
        <v>1</v>
      </c>
      <c r="I821" s="269"/>
      <c r="J821" s="269"/>
      <c r="K821" s="266"/>
      <c r="L821" s="266"/>
      <c r="M821" s="270"/>
      <c r="N821" s="271"/>
      <c r="O821" s="272"/>
      <c r="P821" s="272"/>
      <c r="Q821" s="272"/>
      <c r="R821" s="272"/>
      <c r="S821" s="272"/>
      <c r="T821" s="272"/>
      <c r="U821" s="272"/>
      <c r="V821" s="272"/>
      <c r="W821" s="272"/>
      <c r="X821" s="273"/>
      <c r="Y821" s="14"/>
      <c r="Z821" s="14"/>
      <c r="AA821" s="14"/>
      <c r="AB821" s="14"/>
      <c r="AC821" s="14"/>
      <c r="AD821" s="14"/>
      <c r="AE821" s="14"/>
      <c r="AT821" s="274" t="s">
        <v>196</v>
      </c>
      <c r="AU821" s="274" t="s">
        <v>84</v>
      </c>
      <c r="AV821" s="14" t="s">
        <v>82</v>
      </c>
      <c r="AW821" s="14" t="s">
        <v>5</v>
      </c>
      <c r="AX821" s="14" t="s">
        <v>75</v>
      </c>
      <c r="AY821" s="274" t="s">
        <v>182</v>
      </c>
    </row>
    <row r="822" s="13" customFormat="1">
      <c r="A822" s="13"/>
      <c r="B822" s="254"/>
      <c r="C822" s="255"/>
      <c r="D822" s="247" t="s">
        <v>196</v>
      </c>
      <c r="E822" s="256" t="s">
        <v>1</v>
      </c>
      <c r="F822" s="257" t="s">
        <v>1209</v>
      </c>
      <c r="G822" s="255"/>
      <c r="H822" s="258">
        <v>5.7789999999999999</v>
      </c>
      <c r="I822" s="259"/>
      <c r="J822" s="259"/>
      <c r="K822" s="255"/>
      <c r="L822" s="255"/>
      <c r="M822" s="260"/>
      <c r="N822" s="261"/>
      <c r="O822" s="262"/>
      <c r="P822" s="262"/>
      <c r="Q822" s="262"/>
      <c r="R822" s="262"/>
      <c r="S822" s="262"/>
      <c r="T822" s="262"/>
      <c r="U822" s="262"/>
      <c r="V822" s="262"/>
      <c r="W822" s="262"/>
      <c r="X822" s="263"/>
      <c r="Y822" s="13"/>
      <c r="Z822" s="13"/>
      <c r="AA822" s="13"/>
      <c r="AB822" s="13"/>
      <c r="AC822" s="13"/>
      <c r="AD822" s="13"/>
      <c r="AE822" s="13"/>
      <c r="AT822" s="264" t="s">
        <v>196</v>
      </c>
      <c r="AU822" s="264" t="s">
        <v>84</v>
      </c>
      <c r="AV822" s="13" t="s">
        <v>84</v>
      </c>
      <c r="AW822" s="13" t="s">
        <v>5</v>
      </c>
      <c r="AX822" s="13" t="s">
        <v>75</v>
      </c>
      <c r="AY822" s="264" t="s">
        <v>182</v>
      </c>
    </row>
    <row r="823" s="14" customFormat="1">
      <c r="A823" s="14"/>
      <c r="B823" s="265"/>
      <c r="C823" s="266"/>
      <c r="D823" s="247" t="s">
        <v>196</v>
      </c>
      <c r="E823" s="267" t="s">
        <v>1</v>
      </c>
      <c r="F823" s="268" t="s">
        <v>927</v>
      </c>
      <c r="G823" s="266"/>
      <c r="H823" s="267" t="s">
        <v>1</v>
      </c>
      <c r="I823" s="269"/>
      <c r="J823" s="269"/>
      <c r="K823" s="266"/>
      <c r="L823" s="266"/>
      <c r="M823" s="270"/>
      <c r="N823" s="271"/>
      <c r="O823" s="272"/>
      <c r="P823" s="272"/>
      <c r="Q823" s="272"/>
      <c r="R823" s="272"/>
      <c r="S823" s="272"/>
      <c r="T823" s="272"/>
      <c r="U823" s="272"/>
      <c r="V823" s="272"/>
      <c r="W823" s="272"/>
      <c r="X823" s="273"/>
      <c r="Y823" s="14"/>
      <c r="Z823" s="14"/>
      <c r="AA823" s="14"/>
      <c r="AB823" s="14"/>
      <c r="AC823" s="14"/>
      <c r="AD823" s="14"/>
      <c r="AE823" s="14"/>
      <c r="AT823" s="274" t="s">
        <v>196</v>
      </c>
      <c r="AU823" s="274" t="s">
        <v>84</v>
      </c>
      <c r="AV823" s="14" t="s">
        <v>82</v>
      </c>
      <c r="AW823" s="14" t="s">
        <v>5</v>
      </c>
      <c r="AX823" s="14" t="s">
        <v>75</v>
      </c>
      <c r="AY823" s="274" t="s">
        <v>182</v>
      </c>
    </row>
    <row r="824" s="13" customFormat="1">
      <c r="A824" s="13"/>
      <c r="B824" s="254"/>
      <c r="C824" s="255"/>
      <c r="D824" s="247" t="s">
        <v>196</v>
      </c>
      <c r="E824" s="256" t="s">
        <v>1</v>
      </c>
      <c r="F824" s="257" t="s">
        <v>1210</v>
      </c>
      <c r="G824" s="255"/>
      <c r="H824" s="258">
        <v>27.623000000000001</v>
      </c>
      <c r="I824" s="259"/>
      <c r="J824" s="259"/>
      <c r="K824" s="255"/>
      <c r="L824" s="255"/>
      <c r="M824" s="260"/>
      <c r="N824" s="261"/>
      <c r="O824" s="262"/>
      <c r="P824" s="262"/>
      <c r="Q824" s="262"/>
      <c r="R824" s="262"/>
      <c r="S824" s="262"/>
      <c r="T824" s="262"/>
      <c r="U824" s="262"/>
      <c r="V824" s="262"/>
      <c r="W824" s="262"/>
      <c r="X824" s="263"/>
      <c r="Y824" s="13"/>
      <c r="Z824" s="13"/>
      <c r="AA824" s="13"/>
      <c r="AB824" s="13"/>
      <c r="AC824" s="13"/>
      <c r="AD824" s="13"/>
      <c r="AE824" s="13"/>
      <c r="AT824" s="264" t="s">
        <v>196</v>
      </c>
      <c r="AU824" s="264" t="s">
        <v>84</v>
      </c>
      <c r="AV824" s="13" t="s">
        <v>84</v>
      </c>
      <c r="AW824" s="13" t="s">
        <v>5</v>
      </c>
      <c r="AX824" s="13" t="s">
        <v>75</v>
      </c>
      <c r="AY824" s="264" t="s">
        <v>182</v>
      </c>
    </row>
    <row r="825" s="14" customFormat="1">
      <c r="A825" s="14"/>
      <c r="B825" s="265"/>
      <c r="C825" s="266"/>
      <c r="D825" s="247" t="s">
        <v>196</v>
      </c>
      <c r="E825" s="267" t="s">
        <v>1</v>
      </c>
      <c r="F825" s="268" t="s">
        <v>1001</v>
      </c>
      <c r="G825" s="266"/>
      <c r="H825" s="267" t="s">
        <v>1</v>
      </c>
      <c r="I825" s="269"/>
      <c r="J825" s="269"/>
      <c r="K825" s="266"/>
      <c r="L825" s="266"/>
      <c r="M825" s="270"/>
      <c r="N825" s="271"/>
      <c r="O825" s="272"/>
      <c r="P825" s="272"/>
      <c r="Q825" s="272"/>
      <c r="R825" s="272"/>
      <c r="S825" s="272"/>
      <c r="T825" s="272"/>
      <c r="U825" s="272"/>
      <c r="V825" s="272"/>
      <c r="W825" s="272"/>
      <c r="X825" s="273"/>
      <c r="Y825" s="14"/>
      <c r="Z825" s="14"/>
      <c r="AA825" s="14"/>
      <c r="AB825" s="14"/>
      <c r="AC825" s="14"/>
      <c r="AD825" s="14"/>
      <c r="AE825" s="14"/>
      <c r="AT825" s="274" t="s">
        <v>196</v>
      </c>
      <c r="AU825" s="274" t="s">
        <v>84</v>
      </c>
      <c r="AV825" s="14" t="s">
        <v>82</v>
      </c>
      <c r="AW825" s="14" t="s">
        <v>5</v>
      </c>
      <c r="AX825" s="14" t="s">
        <v>75</v>
      </c>
      <c r="AY825" s="274" t="s">
        <v>182</v>
      </c>
    </row>
    <row r="826" s="13" customFormat="1">
      <c r="A826" s="13"/>
      <c r="B826" s="254"/>
      <c r="C826" s="255"/>
      <c r="D826" s="247" t="s">
        <v>196</v>
      </c>
      <c r="E826" s="256" t="s">
        <v>1</v>
      </c>
      <c r="F826" s="257" t="s">
        <v>1211</v>
      </c>
      <c r="G826" s="255"/>
      <c r="H826" s="258">
        <v>3.1869999999999998</v>
      </c>
      <c r="I826" s="259"/>
      <c r="J826" s="259"/>
      <c r="K826" s="255"/>
      <c r="L826" s="255"/>
      <c r="M826" s="260"/>
      <c r="N826" s="261"/>
      <c r="O826" s="262"/>
      <c r="P826" s="262"/>
      <c r="Q826" s="262"/>
      <c r="R826" s="262"/>
      <c r="S826" s="262"/>
      <c r="T826" s="262"/>
      <c r="U826" s="262"/>
      <c r="V826" s="262"/>
      <c r="W826" s="262"/>
      <c r="X826" s="263"/>
      <c r="Y826" s="13"/>
      <c r="Z826" s="13"/>
      <c r="AA826" s="13"/>
      <c r="AB826" s="13"/>
      <c r="AC826" s="13"/>
      <c r="AD826" s="13"/>
      <c r="AE826" s="13"/>
      <c r="AT826" s="264" t="s">
        <v>196</v>
      </c>
      <c r="AU826" s="264" t="s">
        <v>84</v>
      </c>
      <c r="AV826" s="13" t="s">
        <v>84</v>
      </c>
      <c r="AW826" s="13" t="s">
        <v>5</v>
      </c>
      <c r="AX826" s="13" t="s">
        <v>75</v>
      </c>
      <c r="AY826" s="264" t="s">
        <v>182</v>
      </c>
    </row>
    <row r="827" s="14" customFormat="1">
      <c r="A827" s="14"/>
      <c r="B827" s="265"/>
      <c r="C827" s="266"/>
      <c r="D827" s="247" t="s">
        <v>196</v>
      </c>
      <c r="E827" s="267" t="s">
        <v>1</v>
      </c>
      <c r="F827" s="268" t="s">
        <v>1014</v>
      </c>
      <c r="G827" s="266"/>
      <c r="H827" s="267" t="s">
        <v>1</v>
      </c>
      <c r="I827" s="269"/>
      <c r="J827" s="269"/>
      <c r="K827" s="266"/>
      <c r="L827" s="266"/>
      <c r="M827" s="270"/>
      <c r="N827" s="271"/>
      <c r="O827" s="272"/>
      <c r="P827" s="272"/>
      <c r="Q827" s="272"/>
      <c r="R827" s="272"/>
      <c r="S827" s="272"/>
      <c r="T827" s="272"/>
      <c r="U827" s="272"/>
      <c r="V827" s="272"/>
      <c r="W827" s="272"/>
      <c r="X827" s="273"/>
      <c r="Y827" s="14"/>
      <c r="Z827" s="14"/>
      <c r="AA827" s="14"/>
      <c r="AB827" s="14"/>
      <c r="AC827" s="14"/>
      <c r="AD827" s="14"/>
      <c r="AE827" s="14"/>
      <c r="AT827" s="274" t="s">
        <v>196</v>
      </c>
      <c r="AU827" s="274" t="s">
        <v>84</v>
      </c>
      <c r="AV827" s="14" t="s">
        <v>82</v>
      </c>
      <c r="AW827" s="14" t="s">
        <v>5</v>
      </c>
      <c r="AX827" s="14" t="s">
        <v>75</v>
      </c>
      <c r="AY827" s="274" t="s">
        <v>182</v>
      </c>
    </row>
    <row r="828" s="13" customFormat="1">
      <c r="A828" s="13"/>
      <c r="B828" s="254"/>
      <c r="C828" s="255"/>
      <c r="D828" s="247" t="s">
        <v>196</v>
      </c>
      <c r="E828" s="256" t="s">
        <v>1</v>
      </c>
      <c r="F828" s="257" t="s">
        <v>1212</v>
      </c>
      <c r="G828" s="255"/>
      <c r="H828" s="258">
        <v>8.5950000000000006</v>
      </c>
      <c r="I828" s="259"/>
      <c r="J828" s="259"/>
      <c r="K828" s="255"/>
      <c r="L828" s="255"/>
      <c r="M828" s="260"/>
      <c r="N828" s="261"/>
      <c r="O828" s="262"/>
      <c r="P828" s="262"/>
      <c r="Q828" s="262"/>
      <c r="R828" s="262"/>
      <c r="S828" s="262"/>
      <c r="T828" s="262"/>
      <c r="U828" s="262"/>
      <c r="V828" s="262"/>
      <c r="W828" s="262"/>
      <c r="X828" s="263"/>
      <c r="Y828" s="13"/>
      <c r="Z828" s="13"/>
      <c r="AA828" s="13"/>
      <c r="AB828" s="13"/>
      <c r="AC828" s="13"/>
      <c r="AD828" s="13"/>
      <c r="AE828" s="13"/>
      <c r="AT828" s="264" t="s">
        <v>196</v>
      </c>
      <c r="AU828" s="264" t="s">
        <v>84</v>
      </c>
      <c r="AV828" s="13" t="s">
        <v>84</v>
      </c>
      <c r="AW828" s="13" t="s">
        <v>5</v>
      </c>
      <c r="AX828" s="13" t="s">
        <v>75</v>
      </c>
      <c r="AY828" s="264" t="s">
        <v>182</v>
      </c>
    </row>
    <row r="829" s="14" customFormat="1">
      <c r="A829" s="14"/>
      <c r="B829" s="265"/>
      <c r="C829" s="266"/>
      <c r="D829" s="247" t="s">
        <v>196</v>
      </c>
      <c r="E829" s="267" t="s">
        <v>1</v>
      </c>
      <c r="F829" s="268" t="s">
        <v>1023</v>
      </c>
      <c r="G829" s="266"/>
      <c r="H829" s="267" t="s">
        <v>1</v>
      </c>
      <c r="I829" s="269"/>
      <c r="J829" s="269"/>
      <c r="K829" s="266"/>
      <c r="L829" s="266"/>
      <c r="M829" s="270"/>
      <c r="N829" s="271"/>
      <c r="O829" s="272"/>
      <c r="P829" s="272"/>
      <c r="Q829" s="272"/>
      <c r="R829" s="272"/>
      <c r="S829" s="272"/>
      <c r="T829" s="272"/>
      <c r="U829" s="272"/>
      <c r="V829" s="272"/>
      <c r="W829" s="272"/>
      <c r="X829" s="273"/>
      <c r="Y829" s="14"/>
      <c r="Z829" s="14"/>
      <c r="AA829" s="14"/>
      <c r="AB829" s="14"/>
      <c r="AC829" s="14"/>
      <c r="AD829" s="14"/>
      <c r="AE829" s="14"/>
      <c r="AT829" s="274" t="s">
        <v>196</v>
      </c>
      <c r="AU829" s="274" t="s">
        <v>84</v>
      </c>
      <c r="AV829" s="14" t="s">
        <v>82</v>
      </c>
      <c r="AW829" s="14" t="s">
        <v>5</v>
      </c>
      <c r="AX829" s="14" t="s">
        <v>75</v>
      </c>
      <c r="AY829" s="274" t="s">
        <v>182</v>
      </c>
    </row>
    <row r="830" s="13" customFormat="1">
      <c r="A830" s="13"/>
      <c r="B830" s="254"/>
      <c r="C830" s="255"/>
      <c r="D830" s="247" t="s">
        <v>196</v>
      </c>
      <c r="E830" s="256" t="s">
        <v>1</v>
      </c>
      <c r="F830" s="257" t="s">
        <v>1213</v>
      </c>
      <c r="G830" s="255"/>
      <c r="H830" s="258">
        <v>6.1509999999999998</v>
      </c>
      <c r="I830" s="259"/>
      <c r="J830" s="259"/>
      <c r="K830" s="255"/>
      <c r="L830" s="255"/>
      <c r="M830" s="260"/>
      <c r="N830" s="261"/>
      <c r="O830" s="262"/>
      <c r="P830" s="262"/>
      <c r="Q830" s="262"/>
      <c r="R830" s="262"/>
      <c r="S830" s="262"/>
      <c r="T830" s="262"/>
      <c r="U830" s="262"/>
      <c r="V830" s="262"/>
      <c r="W830" s="262"/>
      <c r="X830" s="263"/>
      <c r="Y830" s="13"/>
      <c r="Z830" s="13"/>
      <c r="AA830" s="13"/>
      <c r="AB830" s="13"/>
      <c r="AC830" s="13"/>
      <c r="AD830" s="13"/>
      <c r="AE830" s="13"/>
      <c r="AT830" s="264" t="s">
        <v>196</v>
      </c>
      <c r="AU830" s="264" t="s">
        <v>84</v>
      </c>
      <c r="AV830" s="13" t="s">
        <v>84</v>
      </c>
      <c r="AW830" s="13" t="s">
        <v>5</v>
      </c>
      <c r="AX830" s="13" t="s">
        <v>75</v>
      </c>
      <c r="AY830" s="264" t="s">
        <v>182</v>
      </c>
    </row>
    <row r="831" s="15" customFormat="1">
      <c r="A831" s="15"/>
      <c r="B831" s="275"/>
      <c r="C831" s="276"/>
      <c r="D831" s="247" t="s">
        <v>196</v>
      </c>
      <c r="E831" s="277" t="s">
        <v>1</v>
      </c>
      <c r="F831" s="278" t="s">
        <v>208</v>
      </c>
      <c r="G831" s="276"/>
      <c r="H831" s="279">
        <v>100.536</v>
      </c>
      <c r="I831" s="280"/>
      <c r="J831" s="280"/>
      <c r="K831" s="276"/>
      <c r="L831" s="276"/>
      <c r="M831" s="281"/>
      <c r="N831" s="282"/>
      <c r="O831" s="283"/>
      <c r="P831" s="283"/>
      <c r="Q831" s="283"/>
      <c r="R831" s="283"/>
      <c r="S831" s="283"/>
      <c r="T831" s="283"/>
      <c r="U831" s="283"/>
      <c r="V831" s="283"/>
      <c r="W831" s="283"/>
      <c r="X831" s="284"/>
      <c r="Y831" s="15"/>
      <c r="Z831" s="15"/>
      <c r="AA831" s="15"/>
      <c r="AB831" s="15"/>
      <c r="AC831" s="15"/>
      <c r="AD831" s="15"/>
      <c r="AE831" s="15"/>
      <c r="AT831" s="285" t="s">
        <v>196</v>
      </c>
      <c r="AU831" s="285" t="s">
        <v>84</v>
      </c>
      <c r="AV831" s="15" t="s">
        <v>190</v>
      </c>
      <c r="AW831" s="15" t="s">
        <v>5</v>
      </c>
      <c r="AX831" s="15" t="s">
        <v>82</v>
      </c>
      <c r="AY831" s="285" t="s">
        <v>182</v>
      </c>
    </row>
    <row r="832" s="12" customFormat="1" ht="22.8" customHeight="1">
      <c r="A832" s="12"/>
      <c r="B832" s="216"/>
      <c r="C832" s="217"/>
      <c r="D832" s="218" t="s">
        <v>74</v>
      </c>
      <c r="E832" s="231" t="s">
        <v>218</v>
      </c>
      <c r="F832" s="231" t="s">
        <v>219</v>
      </c>
      <c r="G832" s="217"/>
      <c r="H832" s="217"/>
      <c r="I832" s="220"/>
      <c r="J832" s="220"/>
      <c r="K832" s="232">
        <f>BK832</f>
        <v>0</v>
      </c>
      <c r="L832" s="217"/>
      <c r="M832" s="222"/>
      <c r="N832" s="223"/>
      <c r="O832" s="224"/>
      <c r="P832" s="224"/>
      <c r="Q832" s="225">
        <f>SUM(Q833:Q883)</f>
        <v>0</v>
      </c>
      <c r="R832" s="225">
        <f>SUM(R833:R883)</f>
        <v>0</v>
      </c>
      <c r="S832" s="224"/>
      <c r="T832" s="226">
        <f>SUM(T833:T883)</f>
        <v>0</v>
      </c>
      <c r="U832" s="224"/>
      <c r="V832" s="226">
        <f>SUM(V833:V883)</f>
        <v>0</v>
      </c>
      <c r="W832" s="224"/>
      <c r="X832" s="227">
        <f>SUM(X833:X883)</f>
        <v>0</v>
      </c>
      <c r="Y832" s="12"/>
      <c r="Z832" s="12"/>
      <c r="AA832" s="12"/>
      <c r="AB832" s="12"/>
      <c r="AC832" s="12"/>
      <c r="AD832" s="12"/>
      <c r="AE832" s="12"/>
      <c r="AR832" s="228" t="s">
        <v>82</v>
      </c>
      <c r="AT832" s="229" t="s">
        <v>74</v>
      </c>
      <c r="AU832" s="229" t="s">
        <v>82</v>
      </c>
      <c r="AY832" s="228" t="s">
        <v>182</v>
      </c>
      <c r="BK832" s="230">
        <f>SUM(BK833:BK883)</f>
        <v>0</v>
      </c>
    </row>
    <row r="833" s="2" customFormat="1" ht="37.8" customHeight="1">
      <c r="A833" s="39"/>
      <c r="B833" s="40"/>
      <c r="C833" s="233" t="s">
        <v>592</v>
      </c>
      <c r="D833" s="233" t="s">
        <v>185</v>
      </c>
      <c r="E833" s="234" t="s">
        <v>211</v>
      </c>
      <c r="F833" s="235" t="s">
        <v>214</v>
      </c>
      <c r="G833" s="236" t="s">
        <v>188</v>
      </c>
      <c r="H833" s="237">
        <v>350.31</v>
      </c>
      <c r="I833" s="238"/>
      <c r="J833" s="238"/>
      <c r="K833" s="239">
        <f>ROUND(P833*H833,2)</f>
        <v>0</v>
      </c>
      <c r="L833" s="235" t="s">
        <v>189</v>
      </c>
      <c r="M833" s="45"/>
      <c r="N833" s="240" t="s">
        <v>1</v>
      </c>
      <c r="O833" s="241" t="s">
        <v>38</v>
      </c>
      <c r="P833" s="242">
        <f>I833+J833</f>
        <v>0</v>
      </c>
      <c r="Q833" s="242">
        <f>ROUND(I833*H833,2)</f>
        <v>0</v>
      </c>
      <c r="R833" s="242">
        <f>ROUND(J833*H833,2)</f>
        <v>0</v>
      </c>
      <c r="S833" s="92"/>
      <c r="T833" s="243">
        <f>S833*H833</f>
        <v>0</v>
      </c>
      <c r="U833" s="243">
        <v>0</v>
      </c>
      <c r="V833" s="243">
        <f>U833*H833</f>
        <v>0</v>
      </c>
      <c r="W833" s="243">
        <v>0</v>
      </c>
      <c r="X833" s="244">
        <f>W833*H833</f>
        <v>0</v>
      </c>
      <c r="Y833" s="39"/>
      <c r="Z833" s="39"/>
      <c r="AA833" s="39"/>
      <c r="AB833" s="39"/>
      <c r="AC833" s="39"/>
      <c r="AD833" s="39"/>
      <c r="AE833" s="39"/>
      <c r="AR833" s="245" t="s">
        <v>190</v>
      </c>
      <c r="AT833" s="245" t="s">
        <v>185</v>
      </c>
      <c r="AU833" s="245" t="s">
        <v>84</v>
      </c>
      <c r="AY833" s="18" t="s">
        <v>182</v>
      </c>
      <c r="BE833" s="246">
        <f>IF(O833="základní",K833,0)</f>
        <v>0</v>
      </c>
      <c r="BF833" s="246">
        <f>IF(O833="snížená",K833,0)</f>
        <v>0</v>
      </c>
      <c r="BG833" s="246">
        <f>IF(O833="zákl. přenesená",K833,0)</f>
        <v>0</v>
      </c>
      <c r="BH833" s="246">
        <f>IF(O833="sníž. přenesená",K833,0)</f>
        <v>0</v>
      </c>
      <c r="BI833" s="246">
        <f>IF(O833="nulová",K833,0)</f>
        <v>0</v>
      </c>
      <c r="BJ833" s="18" t="s">
        <v>82</v>
      </c>
      <c r="BK833" s="246">
        <f>ROUND(P833*H833,2)</f>
        <v>0</v>
      </c>
      <c r="BL833" s="18" t="s">
        <v>190</v>
      </c>
      <c r="BM833" s="245" t="s">
        <v>1214</v>
      </c>
    </row>
    <row r="834" s="2" customFormat="1">
      <c r="A834" s="39"/>
      <c r="B834" s="40"/>
      <c r="C834" s="41"/>
      <c r="D834" s="247" t="s">
        <v>192</v>
      </c>
      <c r="E834" s="41"/>
      <c r="F834" s="248" t="s">
        <v>214</v>
      </c>
      <c r="G834" s="41"/>
      <c r="H834" s="41"/>
      <c r="I834" s="249"/>
      <c r="J834" s="249"/>
      <c r="K834" s="41"/>
      <c r="L834" s="41"/>
      <c r="M834" s="45"/>
      <c r="N834" s="250"/>
      <c r="O834" s="251"/>
      <c r="P834" s="92"/>
      <c r="Q834" s="92"/>
      <c r="R834" s="92"/>
      <c r="S834" s="92"/>
      <c r="T834" s="92"/>
      <c r="U834" s="92"/>
      <c r="V834" s="92"/>
      <c r="W834" s="92"/>
      <c r="X834" s="93"/>
      <c r="Y834" s="39"/>
      <c r="Z834" s="39"/>
      <c r="AA834" s="39"/>
      <c r="AB834" s="39"/>
      <c r="AC834" s="39"/>
      <c r="AD834" s="39"/>
      <c r="AE834" s="39"/>
      <c r="AT834" s="18" t="s">
        <v>192</v>
      </c>
      <c r="AU834" s="18" t="s">
        <v>84</v>
      </c>
    </row>
    <row r="835" s="2" customFormat="1">
      <c r="A835" s="39"/>
      <c r="B835" s="40"/>
      <c r="C835" s="41"/>
      <c r="D835" s="252" t="s">
        <v>194</v>
      </c>
      <c r="E835" s="41"/>
      <c r="F835" s="253" t="s">
        <v>215</v>
      </c>
      <c r="G835" s="41"/>
      <c r="H835" s="41"/>
      <c r="I835" s="249"/>
      <c r="J835" s="249"/>
      <c r="K835" s="41"/>
      <c r="L835" s="41"/>
      <c r="M835" s="45"/>
      <c r="N835" s="250"/>
      <c r="O835" s="251"/>
      <c r="P835" s="92"/>
      <c r="Q835" s="92"/>
      <c r="R835" s="92"/>
      <c r="S835" s="92"/>
      <c r="T835" s="92"/>
      <c r="U835" s="92"/>
      <c r="V835" s="92"/>
      <c r="W835" s="92"/>
      <c r="X835" s="93"/>
      <c r="Y835" s="39"/>
      <c r="Z835" s="39"/>
      <c r="AA835" s="39"/>
      <c r="AB835" s="39"/>
      <c r="AC835" s="39"/>
      <c r="AD835" s="39"/>
      <c r="AE835" s="39"/>
      <c r="AT835" s="18" t="s">
        <v>194</v>
      </c>
      <c r="AU835" s="18" t="s">
        <v>84</v>
      </c>
    </row>
    <row r="836" s="14" customFormat="1">
      <c r="A836" s="14"/>
      <c r="B836" s="265"/>
      <c r="C836" s="266"/>
      <c r="D836" s="247" t="s">
        <v>196</v>
      </c>
      <c r="E836" s="267" t="s">
        <v>1</v>
      </c>
      <c r="F836" s="268" t="s">
        <v>954</v>
      </c>
      <c r="G836" s="266"/>
      <c r="H836" s="267" t="s">
        <v>1</v>
      </c>
      <c r="I836" s="269"/>
      <c r="J836" s="269"/>
      <c r="K836" s="266"/>
      <c r="L836" s="266"/>
      <c r="M836" s="270"/>
      <c r="N836" s="271"/>
      <c r="O836" s="272"/>
      <c r="P836" s="272"/>
      <c r="Q836" s="272"/>
      <c r="R836" s="272"/>
      <c r="S836" s="272"/>
      <c r="T836" s="272"/>
      <c r="U836" s="272"/>
      <c r="V836" s="272"/>
      <c r="W836" s="272"/>
      <c r="X836" s="273"/>
      <c r="Y836" s="14"/>
      <c r="Z836" s="14"/>
      <c r="AA836" s="14"/>
      <c r="AB836" s="14"/>
      <c r="AC836" s="14"/>
      <c r="AD836" s="14"/>
      <c r="AE836" s="14"/>
      <c r="AT836" s="274" t="s">
        <v>196</v>
      </c>
      <c r="AU836" s="274" t="s">
        <v>84</v>
      </c>
      <c r="AV836" s="14" t="s">
        <v>82</v>
      </c>
      <c r="AW836" s="14" t="s">
        <v>5</v>
      </c>
      <c r="AX836" s="14" t="s">
        <v>75</v>
      </c>
      <c r="AY836" s="274" t="s">
        <v>182</v>
      </c>
    </row>
    <row r="837" s="13" customFormat="1">
      <c r="A837" s="13"/>
      <c r="B837" s="254"/>
      <c r="C837" s="255"/>
      <c r="D837" s="247" t="s">
        <v>196</v>
      </c>
      <c r="E837" s="256" t="s">
        <v>1</v>
      </c>
      <c r="F837" s="257" t="s">
        <v>1153</v>
      </c>
      <c r="G837" s="255"/>
      <c r="H837" s="258">
        <v>8.7949999999999999</v>
      </c>
      <c r="I837" s="259"/>
      <c r="J837" s="259"/>
      <c r="K837" s="255"/>
      <c r="L837" s="255"/>
      <c r="M837" s="260"/>
      <c r="N837" s="261"/>
      <c r="O837" s="262"/>
      <c r="P837" s="262"/>
      <c r="Q837" s="262"/>
      <c r="R837" s="262"/>
      <c r="S837" s="262"/>
      <c r="T837" s="262"/>
      <c r="U837" s="262"/>
      <c r="V837" s="262"/>
      <c r="W837" s="262"/>
      <c r="X837" s="263"/>
      <c r="Y837" s="13"/>
      <c r="Z837" s="13"/>
      <c r="AA837" s="13"/>
      <c r="AB837" s="13"/>
      <c r="AC837" s="13"/>
      <c r="AD837" s="13"/>
      <c r="AE837" s="13"/>
      <c r="AT837" s="264" t="s">
        <v>196</v>
      </c>
      <c r="AU837" s="264" t="s">
        <v>84</v>
      </c>
      <c r="AV837" s="13" t="s">
        <v>84</v>
      </c>
      <c r="AW837" s="13" t="s">
        <v>5</v>
      </c>
      <c r="AX837" s="13" t="s">
        <v>75</v>
      </c>
      <c r="AY837" s="264" t="s">
        <v>182</v>
      </c>
    </row>
    <row r="838" s="14" customFormat="1">
      <c r="A838" s="14"/>
      <c r="B838" s="265"/>
      <c r="C838" s="266"/>
      <c r="D838" s="247" t="s">
        <v>196</v>
      </c>
      <c r="E838" s="267" t="s">
        <v>1</v>
      </c>
      <c r="F838" s="268" t="s">
        <v>958</v>
      </c>
      <c r="G838" s="266"/>
      <c r="H838" s="267" t="s">
        <v>1</v>
      </c>
      <c r="I838" s="269"/>
      <c r="J838" s="269"/>
      <c r="K838" s="266"/>
      <c r="L838" s="266"/>
      <c r="M838" s="270"/>
      <c r="N838" s="271"/>
      <c r="O838" s="272"/>
      <c r="P838" s="272"/>
      <c r="Q838" s="272"/>
      <c r="R838" s="272"/>
      <c r="S838" s="272"/>
      <c r="T838" s="272"/>
      <c r="U838" s="272"/>
      <c r="V838" s="272"/>
      <c r="W838" s="272"/>
      <c r="X838" s="273"/>
      <c r="Y838" s="14"/>
      <c r="Z838" s="14"/>
      <c r="AA838" s="14"/>
      <c r="AB838" s="14"/>
      <c r="AC838" s="14"/>
      <c r="AD838" s="14"/>
      <c r="AE838" s="14"/>
      <c r="AT838" s="274" t="s">
        <v>196</v>
      </c>
      <c r="AU838" s="274" t="s">
        <v>84</v>
      </c>
      <c r="AV838" s="14" t="s">
        <v>82</v>
      </c>
      <c r="AW838" s="14" t="s">
        <v>5</v>
      </c>
      <c r="AX838" s="14" t="s">
        <v>75</v>
      </c>
      <c r="AY838" s="274" t="s">
        <v>182</v>
      </c>
    </row>
    <row r="839" s="13" customFormat="1">
      <c r="A839" s="13"/>
      <c r="B839" s="254"/>
      <c r="C839" s="255"/>
      <c r="D839" s="247" t="s">
        <v>196</v>
      </c>
      <c r="E839" s="256" t="s">
        <v>1</v>
      </c>
      <c r="F839" s="257" t="s">
        <v>1154</v>
      </c>
      <c r="G839" s="255"/>
      <c r="H839" s="258">
        <v>17.114999999999998</v>
      </c>
      <c r="I839" s="259"/>
      <c r="J839" s="259"/>
      <c r="K839" s="255"/>
      <c r="L839" s="255"/>
      <c r="M839" s="260"/>
      <c r="N839" s="261"/>
      <c r="O839" s="262"/>
      <c r="P839" s="262"/>
      <c r="Q839" s="262"/>
      <c r="R839" s="262"/>
      <c r="S839" s="262"/>
      <c r="T839" s="262"/>
      <c r="U839" s="262"/>
      <c r="V839" s="262"/>
      <c r="W839" s="262"/>
      <c r="X839" s="263"/>
      <c r="Y839" s="13"/>
      <c r="Z839" s="13"/>
      <c r="AA839" s="13"/>
      <c r="AB839" s="13"/>
      <c r="AC839" s="13"/>
      <c r="AD839" s="13"/>
      <c r="AE839" s="13"/>
      <c r="AT839" s="264" t="s">
        <v>196</v>
      </c>
      <c r="AU839" s="264" t="s">
        <v>84</v>
      </c>
      <c r="AV839" s="13" t="s">
        <v>84</v>
      </c>
      <c r="AW839" s="13" t="s">
        <v>5</v>
      </c>
      <c r="AX839" s="13" t="s">
        <v>75</v>
      </c>
      <c r="AY839" s="264" t="s">
        <v>182</v>
      </c>
    </row>
    <row r="840" s="14" customFormat="1">
      <c r="A840" s="14"/>
      <c r="B840" s="265"/>
      <c r="C840" s="266"/>
      <c r="D840" s="247" t="s">
        <v>196</v>
      </c>
      <c r="E840" s="267" t="s">
        <v>1</v>
      </c>
      <c r="F840" s="268" t="s">
        <v>962</v>
      </c>
      <c r="G840" s="266"/>
      <c r="H840" s="267" t="s">
        <v>1</v>
      </c>
      <c r="I840" s="269"/>
      <c r="J840" s="269"/>
      <c r="K840" s="266"/>
      <c r="L840" s="266"/>
      <c r="M840" s="270"/>
      <c r="N840" s="271"/>
      <c r="O840" s="272"/>
      <c r="P840" s="272"/>
      <c r="Q840" s="272"/>
      <c r="R840" s="272"/>
      <c r="S840" s="272"/>
      <c r="T840" s="272"/>
      <c r="U840" s="272"/>
      <c r="V840" s="272"/>
      <c r="W840" s="272"/>
      <c r="X840" s="273"/>
      <c r="Y840" s="14"/>
      <c r="Z840" s="14"/>
      <c r="AA840" s="14"/>
      <c r="AB840" s="14"/>
      <c r="AC840" s="14"/>
      <c r="AD840" s="14"/>
      <c r="AE840" s="14"/>
      <c r="AT840" s="274" t="s">
        <v>196</v>
      </c>
      <c r="AU840" s="274" t="s">
        <v>84</v>
      </c>
      <c r="AV840" s="14" t="s">
        <v>82</v>
      </c>
      <c r="AW840" s="14" t="s">
        <v>5</v>
      </c>
      <c r="AX840" s="14" t="s">
        <v>75</v>
      </c>
      <c r="AY840" s="274" t="s">
        <v>182</v>
      </c>
    </row>
    <row r="841" s="13" customFormat="1">
      <c r="A841" s="13"/>
      <c r="B841" s="254"/>
      <c r="C841" s="255"/>
      <c r="D841" s="247" t="s">
        <v>196</v>
      </c>
      <c r="E841" s="256" t="s">
        <v>1</v>
      </c>
      <c r="F841" s="257" t="s">
        <v>1155</v>
      </c>
      <c r="G841" s="255"/>
      <c r="H841" s="258">
        <v>57.109999999999999</v>
      </c>
      <c r="I841" s="259"/>
      <c r="J841" s="259"/>
      <c r="K841" s="255"/>
      <c r="L841" s="255"/>
      <c r="M841" s="260"/>
      <c r="N841" s="261"/>
      <c r="O841" s="262"/>
      <c r="P841" s="262"/>
      <c r="Q841" s="262"/>
      <c r="R841" s="262"/>
      <c r="S841" s="262"/>
      <c r="T841" s="262"/>
      <c r="U841" s="262"/>
      <c r="V841" s="262"/>
      <c r="W841" s="262"/>
      <c r="X841" s="263"/>
      <c r="Y841" s="13"/>
      <c r="Z841" s="13"/>
      <c r="AA841" s="13"/>
      <c r="AB841" s="13"/>
      <c r="AC841" s="13"/>
      <c r="AD841" s="13"/>
      <c r="AE841" s="13"/>
      <c r="AT841" s="264" t="s">
        <v>196</v>
      </c>
      <c r="AU841" s="264" t="s">
        <v>84</v>
      </c>
      <c r="AV841" s="13" t="s">
        <v>84</v>
      </c>
      <c r="AW841" s="13" t="s">
        <v>5</v>
      </c>
      <c r="AX841" s="13" t="s">
        <v>75</v>
      </c>
      <c r="AY841" s="264" t="s">
        <v>182</v>
      </c>
    </row>
    <row r="842" s="14" customFormat="1">
      <c r="A842" s="14"/>
      <c r="B842" s="265"/>
      <c r="C842" s="266"/>
      <c r="D842" s="247" t="s">
        <v>196</v>
      </c>
      <c r="E842" s="267" t="s">
        <v>1</v>
      </c>
      <c r="F842" s="268" t="s">
        <v>925</v>
      </c>
      <c r="G842" s="266"/>
      <c r="H842" s="267" t="s">
        <v>1</v>
      </c>
      <c r="I842" s="269"/>
      <c r="J842" s="269"/>
      <c r="K842" s="266"/>
      <c r="L842" s="266"/>
      <c r="M842" s="270"/>
      <c r="N842" s="271"/>
      <c r="O842" s="272"/>
      <c r="P842" s="272"/>
      <c r="Q842" s="272"/>
      <c r="R842" s="272"/>
      <c r="S842" s="272"/>
      <c r="T842" s="272"/>
      <c r="U842" s="272"/>
      <c r="V842" s="272"/>
      <c r="W842" s="272"/>
      <c r="X842" s="273"/>
      <c r="Y842" s="14"/>
      <c r="Z842" s="14"/>
      <c r="AA842" s="14"/>
      <c r="AB842" s="14"/>
      <c r="AC842" s="14"/>
      <c r="AD842" s="14"/>
      <c r="AE842" s="14"/>
      <c r="AT842" s="274" t="s">
        <v>196</v>
      </c>
      <c r="AU842" s="274" t="s">
        <v>84</v>
      </c>
      <c r="AV842" s="14" t="s">
        <v>82</v>
      </c>
      <c r="AW842" s="14" t="s">
        <v>5</v>
      </c>
      <c r="AX842" s="14" t="s">
        <v>75</v>
      </c>
      <c r="AY842" s="274" t="s">
        <v>182</v>
      </c>
    </row>
    <row r="843" s="13" customFormat="1">
      <c r="A843" s="13"/>
      <c r="B843" s="254"/>
      <c r="C843" s="255"/>
      <c r="D843" s="247" t="s">
        <v>196</v>
      </c>
      <c r="E843" s="256" t="s">
        <v>1</v>
      </c>
      <c r="F843" s="257" t="s">
        <v>1156</v>
      </c>
      <c r="G843" s="255"/>
      <c r="H843" s="258">
        <v>13.914</v>
      </c>
      <c r="I843" s="259"/>
      <c r="J843" s="259"/>
      <c r="K843" s="255"/>
      <c r="L843" s="255"/>
      <c r="M843" s="260"/>
      <c r="N843" s="261"/>
      <c r="O843" s="262"/>
      <c r="P843" s="262"/>
      <c r="Q843" s="262"/>
      <c r="R843" s="262"/>
      <c r="S843" s="262"/>
      <c r="T843" s="262"/>
      <c r="U843" s="262"/>
      <c r="V843" s="262"/>
      <c r="W843" s="262"/>
      <c r="X843" s="263"/>
      <c r="Y843" s="13"/>
      <c r="Z843" s="13"/>
      <c r="AA843" s="13"/>
      <c r="AB843" s="13"/>
      <c r="AC843" s="13"/>
      <c r="AD843" s="13"/>
      <c r="AE843" s="13"/>
      <c r="AT843" s="264" t="s">
        <v>196</v>
      </c>
      <c r="AU843" s="264" t="s">
        <v>84</v>
      </c>
      <c r="AV843" s="13" t="s">
        <v>84</v>
      </c>
      <c r="AW843" s="13" t="s">
        <v>5</v>
      </c>
      <c r="AX843" s="13" t="s">
        <v>75</v>
      </c>
      <c r="AY843" s="264" t="s">
        <v>182</v>
      </c>
    </row>
    <row r="844" s="14" customFormat="1">
      <c r="A844" s="14"/>
      <c r="B844" s="265"/>
      <c r="C844" s="266"/>
      <c r="D844" s="247" t="s">
        <v>196</v>
      </c>
      <c r="E844" s="267" t="s">
        <v>1</v>
      </c>
      <c r="F844" s="268" t="s">
        <v>971</v>
      </c>
      <c r="G844" s="266"/>
      <c r="H844" s="267" t="s">
        <v>1</v>
      </c>
      <c r="I844" s="269"/>
      <c r="J844" s="269"/>
      <c r="K844" s="266"/>
      <c r="L844" s="266"/>
      <c r="M844" s="270"/>
      <c r="N844" s="271"/>
      <c r="O844" s="272"/>
      <c r="P844" s="272"/>
      <c r="Q844" s="272"/>
      <c r="R844" s="272"/>
      <c r="S844" s="272"/>
      <c r="T844" s="272"/>
      <c r="U844" s="272"/>
      <c r="V844" s="272"/>
      <c r="W844" s="272"/>
      <c r="X844" s="273"/>
      <c r="Y844" s="14"/>
      <c r="Z844" s="14"/>
      <c r="AA844" s="14"/>
      <c r="AB844" s="14"/>
      <c r="AC844" s="14"/>
      <c r="AD844" s="14"/>
      <c r="AE844" s="14"/>
      <c r="AT844" s="274" t="s">
        <v>196</v>
      </c>
      <c r="AU844" s="274" t="s">
        <v>84</v>
      </c>
      <c r="AV844" s="14" t="s">
        <v>82</v>
      </c>
      <c r="AW844" s="14" t="s">
        <v>5</v>
      </c>
      <c r="AX844" s="14" t="s">
        <v>75</v>
      </c>
      <c r="AY844" s="274" t="s">
        <v>182</v>
      </c>
    </row>
    <row r="845" s="13" customFormat="1">
      <c r="A845" s="13"/>
      <c r="B845" s="254"/>
      <c r="C845" s="255"/>
      <c r="D845" s="247" t="s">
        <v>196</v>
      </c>
      <c r="E845" s="256" t="s">
        <v>1</v>
      </c>
      <c r="F845" s="257" t="s">
        <v>1157</v>
      </c>
      <c r="G845" s="255"/>
      <c r="H845" s="258">
        <v>19.369</v>
      </c>
      <c r="I845" s="259"/>
      <c r="J845" s="259"/>
      <c r="K845" s="255"/>
      <c r="L845" s="255"/>
      <c r="M845" s="260"/>
      <c r="N845" s="261"/>
      <c r="O845" s="262"/>
      <c r="P845" s="262"/>
      <c r="Q845" s="262"/>
      <c r="R845" s="262"/>
      <c r="S845" s="262"/>
      <c r="T845" s="262"/>
      <c r="U845" s="262"/>
      <c r="V845" s="262"/>
      <c r="W845" s="262"/>
      <c r="X845" s="263"/>
      <c r="Y845" s="13"/>
      <c r="Z845" s="13"/>
      <c r="AA845" s="13"/>
      <c r="AB845" s="13"/>
      <c r="AC845" s="13"/>
      <c r="AD845" s="13"/>
      <c r="AE845" s="13"/>
      <c r="AT845" s="264" t="s">
        <v>196</v>
      </c>
      <c r="AU845" s="264" t="s">
        <v>84</v>
      </c>
      <c r="AV845" s="13" t="s">
        <v>84</v>
      </c>
      <c r="AW845" s="13" t="s">
        <v>5</v>
      </c>
      <c r="AX845" s="13" t="s">
        <v>75</v>
      </c>
      <c r="AY845" s="264" t="s">
        <v>182</v>
      </c>
    </row>
    <row r="846" s="13" customFormat="1">
      <c r="A846" s="13"/>
      <c r="B846" s="254"/>
      <c r="C846" s="255"/>
      <c r="D846" s="247" t="s">
        <v>196</v>
      </c>
      <c r="E846" s="256" t="s">
        <v>1</v>
      </c>
      <c r="F846" s="257" t="s">
        <v>1158</v>
      </c>
      <c r="G846" s="255"/>
      <c r="H846" s="258">
        <v>47.173000000000002</v>
      </c>
      <c r="I846" s="259"/>
      <c r="J846" s="259"/>
      <c r="K846" s="255"/>
      <c r="L846" s="255"/>
      <c r="M846" s="260"/>
      <c r="N846" s="261"/>
      <c r="O846" s="262"/>
      <c r="P846" s="262"/>
      <c r="Q846" s="262"/>
      <c r="R846" s="262"/>
      <c r="S846" s="262"/>
      <c r="T846" s="262"/>
      <c r="U846" s="262"/>
      <c r="V846" s="262"/>
      <c r="W846" s="262"/>
      <c r="X846" s="263"/>
      <c r="Y846" s="13"/>
      <c r="Z846" s="13"/>
      <c r="AA846" s="13"/>
      <c r="AB846" s="13"/>
      <c r="AC846" s="13"/>
      <c r="AD846" s="13"/>
      <c r="AE846" s="13"/>
      <c r="AT846" s="264" t="s">
        <v>196</v>
      </c>
      <c r="AU846" s="264" t="s">
        <v>84</v>
      </c>
      <c r="AV846" s="13" t="s">
        <v>84</v>
      </c>
      <c r="AW846" s="13" t="s">
        <v>5</v>
      </c>
      <c r="AX846" s="13" t="s">
        <v>75</v>
      </c>
      <c r="AY846" s="264" t="s">
        <v>182</v>
      </c>
    </row>
    <row r="847" s="14" customFormat="1">
      <c r="A847" s="14"/>
      <c r="B847" s="265"/>
      <c r="C847" s="266"/>
      <c r="D847" s="247" t="s">
        <v>196</v>
      </c>
      <c r="E847" s="267" t="s">
        <v>1</v>
      </c>
      <c r="F847" s="268" t="s">
        <v>981</v>
      </c>
      <c r="G847" s="266"/>
      <c r="H847" s="267" t="s">
        <v>1</v>
      </c>
      <c r="I847" s="269"/>
      <c r="J847" s="269"/>
      <c r="K847" s="266"/>
      <c r="L847" s="266"/>
      <c r="M847" s="270"/>
      <c r="N847" s="271"/>
      <c r="O847" s="272"/>
      <c r="P847" s="272"/>
      <c r="Q847" s="272"/>
      <c r="R847" s="272"/>
      <c r="S847" s="272"/>
      <c r="T847" s="272"/>
      <c r="U847" s="272"/>
      <c r="V847" s="272"/>
      <c r="W847" s="272"/>
      <c r="X847" s="273"/>
      <c r="Y847" s="14"/>
      <c r="Z847" s="14"/>
      <c r="AA847" s="14"/>
      <c r="AB847" s="14"/>
      <c r="AC847" s="14"/>
      <c r="AD847" s="14"/>
      <c r="AE847" s="14"/>
      <c r="AT847" s="274" t="s">
        <v>196</v>
      </c>
      <c r="AU847" s="274" t="s">
        <v>84</v>
      </c>
      <c r="AV847" s="14" t="s">
        <v>82</v>
      </c>
      <c r="AW847" s="14" t="s">
        <v>5</v>
      </c>
      <c r="AX847" s="14" t="s">
        <v>75</v>
      </c>
      <c r="AY847" s="274" t="s">
        <v>182</v>
      </c>
    </row>
    <row r="848" s="13" customFormat="1">
      <c r="A848" s="13"/>
      <c r="B848" s="254"/>
      <c r="C848" s="255"/>
      <c r="D848" s="247" t="s">
        <v>196</v>
      </c>
      <c r="E848" s="256" t="s">
        <v>1</v>
      </c>
      <c r="F848" s="257" t="s">
        <v>1159</v>
      </c>
      <c r="G848" s="255"/>
      <c r="H848" s="258">
        <v>7.7779999999999996</v>
      </c>
      <c r="I848" s="259"/>
      <c r="J848" s="259"/>
      <c r="K848" s="255"/>
      <c r="L848" s="255"/>
      <c r="M848" s="260"/>
      <c r="N848" s="261"/>
      <c r="O848" s="262"/>
      <c r="P848" s="262"/>
      <c r="Q848" s="262"/>
      <c r="R848" s="262"/>
      <c r="S848" s="262"/>
      <c r="T848" s="262"/>
      <c r="U848" s="262"/>
      <c r="V848" s="262"/>
      <c r="W848" s="262"/>
      <c r="X848" s="263"/>
      <c r="Y848" s="13"/>
      <c r="Z848" s="13"/>
      <c r="AA848" s="13"/>
      <c r="AB848" s="13"/>
      <c r="AC848" s="13"/>
      <c r="AD848" s="13"/>
      <c r="AE848" s="13"/>
      <c r="AT848" s="264" t="s">
        <v>196</v>
      </c>
      <c r="AU848" s="264" t="s">
        <v>84</v>
      </c>
      <c r="AV848" s="13" t="s">
        <v>84</v>
      </c>
      <c r="AW848" s="13" t="s">
        <v>5</v>
      </c>
      <c r="AX848" s="13" t="s">
        <v>75</v>
      </c>
      <c r="AY848" s="264" t="s">
        <v>182</v>
      </c>
    </row>
    <row r="849" s="14" customFormat="1">
      <c r="A849" s="14"/>
      <c r="B849" s="265"/>
      <c r="C849" s="266"/>
      <c r="D849" s="247" t="s">
        <v>196</v>
      </c>
      <c r="E849" s="267" t="s">
        <v>1</v>
      </c>
      <c r="F849" s="268" t="s">
        <v>984</v>
      </c>
      <c r="G849" s="266"/>
      <c r="H849" s="267" t="s">
        <v>1</v>
      </c>
      <c r="I849" s="269"/>
      <c r="J849" s="269"/>
      <c r="K849" s="266"/>
      <c r="L849" s="266"/>
      <c r="M849" s="270"/>
      <c r="N849" s="271"/>
      <c r="O849" s="272"/>
      <c r="P849" s="272"/>
      <c r="Q849" s="272"/>
      <c r="R849" s="272"/>
      <c r="S849" s="272"/>
      <c r="T849" s="272"/>
      <c r="U849" s="272"/>
      <c r="V849" s="272"/>
      <c r="W849" s="272"/>
      <c r="X849" s="273"/>
      <c r="Y849" s="14"/>
      <c r="Z849" s="14"/>
      <c r="AA849" s="14"/>
      <c r="AB849" s="14"/>
      <c r="AC849" s="14"/>
      <c r="AD849" s="14"/>
      <c r="AE849" s="14"/>
      <c r="AT849" s="274" t="s">
        <v>196</v>
      </c>
      <c r="AU849" s="274" t="s">
        <v>84</v>
      </c>
      <c r="AV849" s="14" t="s">
        <v>82</v>
      </c>
      <c r="AW849" s="14" t="s">
        <v>5</v>
      </c>
      <c r="AX849" s="14" t="s">
        <v>75</v>
      </c>
      <c r="AY849" s="274" t="s">
        <v>182</v>
      </c>
    </row>
    <row r="850" s="13" customFormat="1">
      <c r="A850" s="13"/>
      <c r="B850" s="254"/>
      <c r="C850" s="255"/>
      <c r="D850" s="247" t="s">
        <v>196</v>
      </c>
      <c r="E850" s="256" t="s">
        <v>1</v>
      </c>
      <c r="F850" s="257" t="s">
        <v>1160</v>
      </c>
      <c r="G850" s="255"/>
      <c r="H850" s="258">
        <v>15.055999999999999</v>
      </c>
      <c r="I850" s="259"/>
      <c r="J850" s="259"/>
      <c r="K850" s="255"/>
      <c r="L850" s="255"/>
      <c r="M850" s="260"/>
      <c r="N850" s="261"/>
      <c r="O850" s="262"/>
      <c r="P850" s="262"/>
      <c r="Q850" s="262"/>
      <c r="R850" s="262"/>
      <c r="S850" s="262"/>
      <c r="T850" s="262"/>
      <c r="U850" s="262"/>
      <c r="V850" s="262"/>
      <c r="W850" s="262"/>
      <c r="X850" s="263"/>
      <c r="Y850" s="13"/>
      <c r="Z850" s="13"/>
      <c r="AA850" s="13"/>
      <c r="AB850" s="13"/>
      <c r="AC850" s="13"/>
      <c r="AD850" s="13"/>
      <c r="AE850" s="13"/>
      <c r="AT850" s="264" t="s">
        <v>196</v>
      </c>
      <c r="AU850" s="264" t="s">
        <v>84</v>
      </c>
      <c r="AV850" s="13" t="s">
        <v>84</v>
      </c>
      <c r="AW850" s="13" t="s">
        <v>5</v>
      </c>
      <c r="AX850" s="13" t="s">
        <v>75</v>
      </c>
      <c r="AY850" s="264" t="s">
        <v>182</v>
      </c>
    </row>
    <row r="851" s="14" customFormat="1">
      <c r="A851" s="14"/>
      <c r="B851" s="265"/>
      <c r="C851" s="266"/>
      <c r="D851" s="247" t="s">
        <v>196</v>
      </c>
      <c r="E851" s="267" t="s">
        <v>1</v>
      </c>
      <c r="F851" s="268" t="s">
        <v>990</v>
      </c>
      <c r="G851" s="266"/>
      <c r="H851" s="267" t="s">
        <v>1</v>
      </c>
      <c r="I851" s="269"/>
      <c r="J851" s="269"/>
      <c r="K851" s="266"/>
      <c r="L851" s="266"/>
      <c r="M851" s="270"/>
      <c r="N851" s="271"/>
      <c r="O851" s="272"/>
      <c r="P851" s="272"/>
      <c r="Q851" s="272"/>
      <c r="R851" s="272"/>
      <c r="S851" s="272"/>
      <c r="T851" s="272"/>
      <c r="U851" s="272"/>
      <c r="V851" s="272"/>
      <c r="W851" s="272"/>
      <c r="X851" s="273"/>
      <c r="Y851" s="14"/>
      <c r="Z851" s="14"/>
      <c r="AA851" s="14"/>
      <c r="AB851" s="14"/>
      <c r="AC851" s="14"/>
      <c r="AD851" s="14"/>
      <c r="AE851" s="14"/>
      <c r="AT851" s="274" t="s">
        <v>196</v>
      </c>
      <c r="AU851" s="274" t="s">
        <v>84</v>
      </c>
      <c r="AV851" s="14" t="s">
        <v>82</v>
      </c>
      <c r="AW851" s="14" t="s">
        <v>5</v>
      </c>
      <c r="AX851" s="14" t="s">
        <v>75</v>
      </c>
      <c r="AY851" s="274" t="s">
        <v>182</v>
      </c>
    </row>
    <row r="852" s="13" customFormat="1">
      <c r="A852" s="13"/>
      <c r="B852" s="254"/>
      <c r="C852" s="255"/>
      <c r="D852" s="247" t="s">
        <v>196</v>
      </c>
      <c r="E852" s="256" t="s">
        <v>1</v>
      </c>
      <c r="F852" s="257" t="s">
        <v>1161</v>
      </c>
      <c r="G852" s="255"/>
      <c r="H852" s="258">
        <v>6.3570000000000002</v>
      </c>
      <c r="I852" s="259"/>
      <c r="J852" s="259"/>
      <c r="K852" s="255"/>
      <c r="L852" s="255"/>
      <c r="M852" s="260"/>
      <c r="N852" s="261"/>
      <c r="O852" s="262"/>
      <c r="P852" s="262"/>
      <c r="Q852" s="262"/>
      <c r="R852" s="262"/>
      <c r="S852" s="262"/>
      <c r="T852" s="262"/>
      <c r="U852" s="262"/>
      <c r="V852" s="262"/>
      <c r="W852" s="262"/>
      <c r="X852" s="263"/>
      <c r="Y852" s="13"/>
      <c r="Z852" s="13"/>
      <c r="AA852" s="13"/>
      <c r="AB852" s="13"/>
      <c r="AC852" s="13"/>
      <c r="AD852" s="13"/>
      <c r="AE852" s="13"/>
      <c r="AT852" s="264" t="s">
        <v>196</v>
      </c>
      <c r="AU852" s="264" t="s">
        <v>84</v>
      </c>
      <c r="AV852" s="13" t="s">
        <v>84</v>
      </c>
      <c r="AW852" s="13" t="s">
        <v>5</v>
      </c>
      <c r="AX852" s="13" t="s">
        <v>75</v>
      </c>
      <c r="AY852" s="264" t="s">
        <v>182</v>
      </c>
    </row>
    <row r="853" s="14" customFormat="1">
      <c r="A853" s="14"/>
      <c r="B853" s="265"/>
      <c r="C853" s="266"/>
      <c r="D853" s="247" t="s">
        <v>196</v>
      </c>
      <c r="E853" s="267" t="s">
        <v>1</v>
      </c>
      <c r="F853" s="268" t="s">
        <v>994</v>
      </c>
      <c r="G853" s="266"/>
      <c r="H853" s="267" t="s">
        <v>1</v>
      </c>
      <c r="I853" s="269"/>
      <c r="J853" s="269"/>
      <c r="K853" s="266"/>
      <c r="L853" s="266"/>
      <c r="M853" s="270"/>
      <c r="N853" s="271"/>
      <c r="O853" s="272"/>
      <c r="P853" s="272"/>
      <c r="Q853" s="272"/>
      <c r="R853" s="272"/>
      <c r="S853" s="272"/>
      <c r="T853" s="272"/>
      <c r="U853" s="272"/>
      <c r="V853" s="272"/>
      <c r="W853" s="272"/>
      <c r="X853" s="273"/>
      <c r="Y853" s="14"/>
      <c r="Z853" s="14"/>
      <c r="AA853" s="14"/>
      <c r="AB853" s="14"/>
      <c r="AC853" s="14"/>
      <c r="AD853" s="14"/>
      <c r="AE853" s="14"/>
      <c r="AT853" s="274" t="s">
        <v>196</v>
      </c>
      <c r="AU853" s="274" t="s">
        <v>84</v>
      </c>
      <c r="AV853" s="14" t="s">
        <v>82</v>
      </c>
      <c r="AW853" s="14" t="s">
        <v>5</v>
      </c>
      <c r="AX853" s="14" t="s">
        <v>75</v>
      </c>
      <c r="AY853" s="274" t="s">
        <v>182</v>
      </c>
    </row>
    <row r="854" s="13" customFormat="1">
      <c r="A854" s="13"/>
      <c r="B854" s="254"/>
      <c r="C854" s="255"/>
      <c r="D854" s="247" t="s">
        <v>196</v>
      </c>
      <c r="E854" s="256" t="s">
        <v>1</v>
      </c>
      <c r="F854" s="257" t="s">
        <v>1162</v>
      </c>
      <c r="G854" s="255"/>
      <c r="H854" s="258">
        <v>12.259</v>
      </c>
      <c r="I854" s="259"/>
      <c r="J854" s="259"/>
      <c r="K854" s="255"/>
      <c r="L854" s="255"/>
      <c r="M854" s="260"/>
      <c r="N854" s="261"/>
      <c r="O854" s="262"/>
      <c r="P854" s="262"/>
      <c r="Q854" s="262"/>
      <c r="R854" s="262"/>
      <c r="S854" s="262"/>
      <c r="T854" s="262"/>
      <c r="U854" s="262"/>
      <c r="V854" s="262"/>
      <c r="W854" s="262"/>
      <c r="X854" s="263"/>
      <c r="Y854" s="13"/>
      <c r="Z854" s="13"/>
      <c r="AA854" s="13"/>
      <c r="AB854" s="13"/>
      <c r="AC854" s="13"/>
      <c r="AD854" s="13"/>
      <c r="AE854" s="13"/>
      <c r="AT854" s="264" t="s">
        <v>196</v>
      </c>
      <c r="AU854" s="264" t="s">
        <v>84</v>
      </c>
      <c r="AV854" s="13" t="s">
        <v>84</v>
      </c>
      <c r="AW854" s="13" t="s">
        <v>5</v>
      </c>
      <c r="AX854" s="13" t="s">
        <v>75</v>
      </c>
      <c r="AY854" s="264" t="s">
        <v>182</v>
      </c>
    </row>
    <row r="855" s="14" customFormat="1">
      <c r="A855" s="14"/>
      <c r="B855" s="265"/>
      <c r="C855" s="266"/>
      <c r="D855" s="247" t="s">
        <v>196</v>
      </c>
      <c r="E855" s="267" t="s">
        <v>1</v>
      </c>
      <c r="F855" s="268" t="s">
        <v>927</v>
      </c>
      <c r="G855" s="266"/>
      <c r="H855" s="267" t="s">
        <v>1</v>
      </c>
      <c r="I855" s="269"/>
      <c r="J855" s="269"/>
      <c r="K855" s="266"/>
      <c r="L855" s="266"/>
      <c r="M855" s="270"/>
      <c r="N855" s="271"/>
      <c r="O855" s="272"/>
      <c r="P855" s="272"/>
      <c r="Q855" s="272"/>
      <c r="R855" s="272"/>
      <c r="S855" s="272"/>
      <c r="T855" s="272"/>
      <c r="U855" s="272"/>
      <c r="V855" s="272"/>
      <c r="W855" s="272"/>
      <c r="X855" s="273"/>
      <c r="Y855" s="14"/>
      <c r="Z855" s="14"/>
      <c r="AA855" s="14"/>
      <c r="AB855" s="14"/>
      <c r="AC855" s="14"/>
      <c r="AD855" s="14"/>
      <c r="AE855" s="14"/>
      <c r="AT855" s="274" t="s">
        <v>196</v>
      </c>
      <c r="AU855" s="274" t="s">
        <v>84</v>
      </c>
      <c r="AV855" s="14" t="s">
        <v>82</v>
      </c>
      <c r="AW855" s="14" t="s">
        <v>5</v>
      </c>
      <c r="AX855" s="14" t="s">
        <v>75</v>
      </c>
      <c r="AY855" s="274" t="s">
        <v>182</v>
      </c>
    </row>
    <row r="856" s="13" customFormat="1">
      <c r="A856" s="13"/>
      <c r="B856" s="254"/>
      <c r="C856" s="255"/>
      <c r="D856" s="247" t="s">
        <v>196</v>
      </c>
      <c r="E856" s="256" t="s">
        <v>1</v>
      </c>
      <c r="F856" s="257" t="s">
        <v>1163</v>
      </c>
      <c r="G856" s="255"/>
      <c r="H856" s="258">
        <v>29.047999999999998</v>
      </c>
      <c r="I856" s="259"/>
      <c r="J856" s="259"/>
      <c r="K856" s="255"/>
      <c r="L856" s="255"/>
      <c r="M856" s="260"/>
      <c r="N856" s="261"/>
      <c r="O856" s="262"/>
      <c r="P856" s="262"/>
      <c r="Q856" s="262"/>
      <c r="R856" s="262"/>
      <c r="S856" s="262"/>
      <c r="T856" s="262"/>
      <c r="U856" s="262"/>
      <c r="V856" s="262"/>
      <c r="W856" s="262"/>
      <c r="X856" s="263"/>
      <c r="Y856" s="13"/>
      <c r="Z856" s="13"/>
      <c r="AA856" s="13"/>
      <c r="AB856" s="13"/>
      <c r="AC856" s="13"/>
      <c r="AD856" s="13"/>
      <c r="AE856" s="13"/>
      <c r="AT856" s="264" t="s">
        <v>196</v>
      </c>
      <c r="AU856" s="264" t="s">
        <v>84</v>
      </c>
      <c r="AV856" s="13" t="s">
        <v>84</v>
      </c>
      <c r="AW856" s="13" t="s">
        <v>5</v>
      </c>
      <c r="AX856" s="13" t="s">
        <v>75</v>
      </c>
      <c r="AY856" s="264" t="s">
        <v>182</v>
      </c>
    </row>
    <row r="857" s="14" customFormat="1">
      <c r="A857" s="14"/>
      <c r="B857" s="265"/>
      <c r="C857" s="266"/>
      <c r="D857" s="247" t="s">
        <v>196</v>
      </c>
      <c r="E857" s="267" t="s">
        <v>1</v>
      </c>
      <c r="F857" s="268" t="s">
        <v>1001</v>
      </c>
      <c r="G857" s="266"/>
      <c r="H857" s="267" t="s">
        <v>1</v>
      </c>
      <c r="I857" s="269"/>
      <c r="J857" s="269"/>
      <c r="K857" s="266"/>
      <c r="L857" s="266"/>
      <c r="M857" s="270"/>
      <c r="N857" s="271"/>
      <c r="O857" s="272"/>
      <c r="P857" s="272"/>
      <c r="Q857" s="272"/>
      <c r="R857" s="272"/>
      <c r="S857" s="272"/>
      <c r="T857" s="272"/>
      <c r="U857" s="272"/>
      <c r="V857" s="272"/>
      <c r="W857" s="272"/>
      <c r="X857" s="273"/>
      <c r="Y857" s="14"/>
      <c r="Z857" s="14"/>
      <c r="AA857" s="14"/>
      <c r="AB857" s="14"/>
      <c r="AC857" s="14"/>
      <c r="AD857" s="14"/>
      <c r="AE857" s="14"/>
      <c r="AT857" s="274" t="s">
        <v>196</v>
      </c>
      <c r="AU857" s="274" t="s">
        <v>84</v>
      </c>
      <c r="AV857" s="14" t="s">
        <v>82</v>
      </c>
      <c r="AW857" s="14" t="s">
        <v>5</v>
      </c>
      <c r="AX857" s="14" t="s">
        <v>75</v>
      </c>
      <c r="AY857" s="274" t="s">
        <v>182</v>
      </c>
    </row>
    <row r="858" s="13" customFormat="1">
      <c r="A858" s="13"/>
      <c r="B858" s="254"/>
      <c r="C858" s="255"/>
      <c r="D858" s="247" t="s">
        <v>196</v>
      </c>
      <c r="E858" s="256" t="s">
        <v>1</v>
      </c>
      <c r="F858" s="257" t="s">
        <v>1164</v>
      </c>
      <c r="G858" s="255"/>
      <c r="H858" s="258">
        <v>4.4850000000000003</v>
      </c>
      <c r="I858" s="259"/>
      <c r="J858" s="259"/>
      <c r="K858" s="255"/>
      <c r="L858" s="255"/>
      <c r="M858" s="260"/>
      <c r="N858" s="261"/>
      <c r="O858" s="262"/>
      <c r="P858" s="262"/>
      <c r="Q858" s="262"/>
      <c r="R858" s="262"/>
      <c r="S858" s="262"/>
      <c r="T858" s="262"/>
      <c r="U858" s="262"/>
      <c r="V858" s="262"/>
      <c r="W858" s="262"/>
      <c r="X858" s="263"/>
      <c r="Y858" s="13"/>
      <c r="Z858" s="13"/>
      <c r="AA858" s="13"/>
      <c r="AB858" s="13"/>
      <c r="AC858" s="13"/>
      <c r="AD858" s="13"/>
      <c r="AE858" s="13"/>
      <c r="AT858" s="264" t="s">
        <v>196</v>
      </c>
      <c r="AU858" s="264" t="s">
        <v>84</v>
      </c>
      <c r="AV858" s="13" t="s">
        <v>84</v>
      </c>
      <c r="AW858" s="13" t="s">
        <v>5</v>
      </c>
      <c r="AX858" s="13" t="s">
        <v>75</v>
      </c>
      <c r="AY858" s="264" t="s">
        <v>182</v>
      </c>
    </row>
    <row r="859" s="13" customFormat="1">
      <c r="A859" s="13"/>
      <c r="B859" s="254"/>
      <c r="C859" s="255"/>
      <c r="D859" s="247" t="s">
        <v>196</v>
      </c>
      <c r="E859" s="256" t="s">
        <v>1</v>
      </c>
      <c r="F859" s="257" t="s">
        <v>1165</v>
      </c>
      <c r="G859" s="255"/>
      <c r="H859" s="258">
        <v>8</v>
      </c>
      <c r="I859" s="259"/>
      <c r="J859" s="259"/>
      <c r="K859" s="255"/>
      <c r="L859" s="255"/>
      <c r="M859" s="260"/>
      <c r="N859" s="261"/>
      <c r="O859" s="262"/>
      <c r="P859" s="262"/>
      <c r="Q859" s="262"/>
      <c r="R859" s="262"/>
      <c r="S859" s="262"/>
      <c r="T859" s="262"/>
      <c r="U859" s="262"/>
      <c r="V859" s="262"/>
      <c r="W859" s="262"/>
      <c r="X859" s="263"/>
      <c r="Y859" s="13"/>
      <c r="Z859" s="13"/>
      <c r="AA859" s="13"/>
      <c r="AB859" s="13"/>
      <c r="AC859" s="13"/>
      <c r="AD859" s="13"/>
      <c r="AE859" s="13"/>
      <c r="AT859" s="264" t="s">
        <v>196</v>
      </c>
      <c r="AU859" s="264" t="s">
        <v>84</v>
      </c>
      <c r="AV859" s="13" t="s">
        <v>84</v>
      </c>
      <c r="AW859" s="13" t="s">
        <v>5</v>
      </c>
      <c r="AX859" s="13" t="s">
        <v>75</v>
      </c>
      <c r="AY859" s="264" t="s">
        <v>182</v>
      </c>
    </row>
    <row r="860" s="14" customFormat="1">
      <c r="A860" s="14"/>
      <c r="B860" s="265"/>
      <c r="C860" s="266"/>
      <c r="D860" s="247" t="s">
        <v>196</v>
      </c>
      <c r="E860" s="267" t="s">
        <v>1</v>
      </c>
      <c r="F860" s="268" t="s">
        <v>1010</v>
      </c>
      <c r="G860" s="266"/>
      <c r="H860" s="267" t="s">
        <v>1</v>
      </c>
      <c r="I860" s="269"/>
      <c r="J860" s="269"/>
      <c r="K860" s="266"/>
      <c r="L860" s="266"/>
      <c r="M860" s="270"/>
      <c r="N860" s="271"/>
      <c r="O860" s="272"/>
      <c r="P860" s="272"/>
      <c r="Q860" s="272"/>
      <c r="R860" s="272"/>
      <c r="S860" s="272"/>
      <c r="T860" s="272"/>
      <c r="U860" s="272"/>
      <c r="V860" s="272"/>
      <c r="W860" s="272"/>
      <c r="X860" s="273"/>
      <c r="Y860" s="14"/>
      <c r="Z860" s="14"/>
      <c r="AA860" s="14"/>
      <c r="AB860" s="14"/>
      <c r="AC860" s="14"/>
      <c r="AD860" s="14"/>
      <c r="AE860" s="14"/>
      <c r="AT860" s="274" t="s">
        <v>196</v>
      </c>
      <c r="AU860" s="274" t="s">
        <v>84</v>
      </c>
      <c r="AV860" s="14" t="s">
        <v>82</v>
      </c>
      <c r="AW860" s="14" t="s">
        <v>5</v>
      </c>
      <c r="AX860" s="14" t="s">
        <v>75</v>
      </c>
      <c r="AY860" s="274" t="s">
        <v>182</v>
      </c>
    </row>
    <row r="861" s="13" customFormat="1">
      <c r="A861" s="13"/>
      <c r="B861" s="254"/>
      <c r="C861" s="255"/>
      <c r="D861" s="247" t="s">
        <v>196</v>
      </c>
      <c r="E861" s="256" t="s">
        <v>1</v>
      </c>
      <c r="F861" s="257" t="s">
        <v>1166</v>
      </c>
      <c r="G861" s="255"/>
      <c r="H861" s="258">
        <v>14.510999999999999</v>
      </c>
      <c r="I861" s="259"/>
      <c r="J861" s="259"/>
      <c r="K861" s="255"/>
      <c r="L861" s="255"/>
      <c r="M861" s="260"/>
      <c r="N861" s="261"/>
      <c r="O861" s="262"/>
      <c r="P861" s="262"/>
      <c r="Q861" s="262"/>
      <c r="R861" s="262"/>
      <c r="S861" s="262"/>
      <c r="T861" s="262"/>
      <c r="U861" s="262"/>
      <c r="V861" s="262"/>
      <c r="W861" s="262"/>
      <c r="X861" s="263"/>
      <c r="Y861" s="13"/>
      <c r="Z861" s="13"/>
      <c r="AA861" s="13"/>
      <c r="AB861" s="13"/>
      <c r="AC861" s="13"/>
      <c r="AD861" s="13"/>
      <c r="AE861" s="13"/>
      <c r="AT861" s="264" t="s">
        <v>196</v>
      </c>
      <c r="AU861" s="264" t="s">
        <v>84</v>
      </c>
      <c r="AV861" s="13" t="s">
        <v>84</v>
      </c>
      <c r="AW861" s="13" t="s">
        <v>5</v>
      </c>
      <c r="AX861" s="13" t="s">
        <v>75</v>
      </c>
      <c r="AY861" s="264" t="s">
        <v>182</v>
      </c>
    </row>
    <row r="862" s="14" customFormat="1">
      <c r="A862" s="14"/>
      <c r="B862" s="265"/>
      <c r="C862" s="266"/>
      <c r="D862" s="247" t="s">
        <v>196</v>
      </c>
      <c r="E862" s="267" t="s">
        <v>1</v>
      </c>
      <c r="F862" s="268" t="s">
        <v>1014</v>
      </c>
      <c r="G862" s="266"/>
      <c r="H862" s="267" t="s">
        <v>1</v>
      </c>
      <c r="I862" s="269"/>
      <c r="J862" s="269"/>
      <c r="K862" s="266"/>
      <c r="L862" s="266"/>
      <c r="M862" s="270"/>
      <c r="N862" s="271"/>
      <c r="O862" s="272"/>
      <c r="P862" s="272"/>
      <c r="Q862" s="272"/>
      <c r="R862" s="272"/>
      <c r="S862" s="272"/>
      <c r="T862" s="272"/>
      <c r="U862" s="272"/>
      <c r="V862" s="272"/>
      <c r="W862" s="272"/>
      <c r="X862" s="273"/>
      <c r="Y862" s="14"/>
      <c r="Z862" s="14"/>
      <c r="AA862" s="14"/>
      <c r="AB862" s="14"/>
      <c r="AC862" s="14"/>
      <c r="AD862" s="14"/>
      <c r="AE862" s="14"/>
      <c r="AT862" s="274" t="s">
        <v>196</v>
      </c>
      <c r="AU862" s="274" t="s">
        <v>84</v>
      </c>
      <c r="AV862" s="14" t="s">
        <v>82</v>
      </c>
      <c r="AW862" s="14" t="s">
        <v>5</v>
      </c>
      <c r="AX862" s="14" t="s">
        <v>75</v>
      </c>
      <c r="AY862" s="274" t="s">
        <v>182</v>
      </c>
    </row>
    <row r="863" s="13" customFormat="1">
      <c r="A863" s="13"/>
      <c r="B863" s="254"/>
      <c r="C863" s="255"/>
      <c r="D863" s="247" t="s">
        <v>196</v>
      </c>
      <c r="E863" s="256" t="s">
        <v>1</v>
      </c>
      <c r="F863" s="257" t="s">
        <v>1167</v>
      </c>
      <c r="G863" s="255"/>
      <c r="H863" s="258">
        <v>28.553000000000001</v>
      </c>
      <c r="I863" s="259"/>
      <c r="J863" s="259"/>
      <c r="K863" s="255"/>
      <c r="L863" s="255"/>
      <c r="M863" s="260"/>
      <c r="N863" s="261"/>
      <c r="O863" s="262"/>
      <c r="P863" s="262"/>
      <c r="Q863" s="262"/>
      <c r="R863" s="262"/>
      <c r="S863" s="262"/>
      <c r="T863" s="262"/>
      <c r="U863" s="262"/>
      <c r="V863" s="262"/>
      <c r="W863" s="262"/>
      <c r="X863" s="263"/>
      <c r="Y863" s="13"/>
      <c r="Z863" s="13"/>
      <c r="AA863" s="13"/>
      <c r="AB863" s="13"/>
      <c r="AC863" s="13"/>
      <c r="AD863" s="13"/>
      <c r="AE863" s="13"/>
      <c r="AT863" s="264" t="s">
        <v>196</v>
      </c>
      <c r="AU863" s="264" t="s">
        <v>84</v>
      </c>
      <c r="AV863" s="13" t="s">
        <v>84</v>
      </c>
      <c r="AW863" s="13" t="s">
        <v>5</v>
      </c>
      <c r="AX863" s="13" t="s">
        <v>75</v>
      </c>
      <c r="AY863" s="264" t="s">
        <v>182</v>
      </c>
    </row>
    <row r="864" s="14" customFormat="1">
      <c r="A864" s="14"/>
      <c r="B864" s="265"/>
      <c r="C864" s="266"/>
      <c r="D864" s="247" t="s">
        <v>196</v>
      </c>
      <c r="E864" s="267" t="s">
        <v>1</v>
      </c>
      <c r="F864" s="268" t="s">
        <v>1017</v>
      </c>
      <c r="G864" s="266"/>
      <c r="H864" s="267" t="s">
        <v>1</v>
      </c>
      <c r="I864" s="269"/>
      <c r="J864" s="269"/>
      <c r="K864" s="266"/>
      <c r="L864" s="266"/>
      <c r="M864" s="270"/>
      <c r="N864" s="271"/>
      <c r="O864" s="272"/>
      <c r="P864" s="272"/>
      <c r="Q864" s="272"/>
      <c r="R864" s="272"/>
      <c r="S864" s="272"/>
      <c r="T864" s="272"/>
      <c r="U864" s="272"/>
      <c r="V864" s="272"/>
      <c r="W864" s="272"/>
      <c r="X864" s="273"/>
      <c r="Y864" s="14"/>
      <c r="Z864" s="14"/>
      <c r="AA864" s="14"/>
      <c r="AB864" s="14"/>
      <c r="AC864" s="14"/>
      <c r="AD864" s="14"/>
      <c r="AE864" s="14"/>
      <c r="AT864" s="274" t="s">
        <v>196</v>
      </c>
      <c r="AU864" s="274" t="s">
        <v>84</v>
      </c>
      <c r="AV864" s="14" t="s">
        <v>82</v>
      </c>
      <c r="AW864" s="14" t="s">
        <v>5</v>
      </c>
      <c r="AX864" s="14" t="s">
        <v>75</v>
      </c>
      <c r="AY864" s="274" t="s">
        <v>182</v>
      </c>
    </row>
    <row r="865" s="13" customFormat="1">
      <c r="A865" s="13"/>
      <c r="B865" s="254"/>
      <c r="C865" s="255"/>
      <c r="D865" s="247" t="s">
        <v>196</v>
      </c>
      <c r="E865" s="256" t="s">
        <v>1</v>
      </c>
      <c r="F865" s="257" t="s">
        <v>1168</v>
      </c>
      <c r="G865" s="255"/>
      <c r="H865" s="258">
        <v>29.699000000000002</v>
      </c>
      <c r="I865" s="259"/>
      <c r="J865" s="259"/>
      <c r="K865" s="255"/>
      <c r="L865" s="255"/>
      <c r="M865" s="260"/>
      <c r="N865" s="261"/>
      <c r="O865" s="262"/>
      <c r="P865" s="262"/>
      <c r="Q865" s="262"/>
      <c r="R865" s="262"/>
      <c r="S865" s="262"/>
      <c r="T865" s="262"/>
      <c r="U865" s="262"/>
      <c r="V865" s="262"/>
      <c r="W865" s="262"/>
      <c r="X865" s="263"/>
      <c r="Y865" s="13"/>
      <c r="Z865" s="13"/>
      <c r="AA865" s="13"/>
      <c r="AB865" s="13"/>
      <c r="AC865" s="13"/>
      <c r="AD865" s="13"/>
      <c r="AE865" s="13"/>
      <c r="AT865" s="264" t="s">
        <v>196</v>
      </c>
      <c r="AU865" s="264" t="s">
        <v>84</v>
      </c>
      <c r="AV865" s="13" t="s">
        <v>84</v>
      </c>
      <c r="AW865" s="13" t="s">
        <v>5</v>
      </c>
      <c r="AX865" s="13" t="s">
        <v>75</v>
      </c>
      <c r="AY865" s="264" t="s">
        <v>182</v>
      </c>
    </row>
    <row r="866" s="14" customFormat="1">
      <c r="A866" s="14"/>
      <c r="B866" s="265"/>
      <c r="C866" s="266"/>
      <c r="D866" s="247" t="s">
        <v>196</v>
      </c>
      <c r="E866" s="267" t="s">
        <v>1</v>
      </c>
      <c r="F866" s="268" t="s">
        <v>1023</v>
      </c>
      <c r="G866" s="266"/>
      <c r="H866" s="267" t="s">
        <v>1</v>
      </c>
      <c r="I866" s="269"/>
      <c r="J866" s="269"/>
      <c r="K866" s="266"/>
      <c r="L866" s="266"/>
      <c r="M866" s="270"/>
      <c r="N866" s="271"/>
      <c r="O866" s="272"/>
      <c r="P866" s="272"/>
      <c r="Q866" s="272"/>
      <c r="R866" s="272"/>
      <c r="S866" s="272"/>
      <c r="T866" s="272"/>
      <c r="U866" s="272"/>
      <c r="V866" s="272"/>
      <c r="W866" s="272"/>
      <c r="X866" s="273"/>
      <c r="Y866" s="14"/>
      <c r="Z866" s="14"/>
      <c r="AA866" s="14"/>
      <c r="AB866" s="14"/>
      <c r="AC866" s="14"/>
      <c r="AD866" s="14"/>
      <c r="AE866" s="14"/>
      <c r="AT866" s="274" t="s">
        <v>196</v>
      </c>
      <c r="AU866" s="274" t="s">
        <v>84</v>
      </c>
      <c r="AV866" s="14" t="s">
        <v>82</v>
      </c>
      <c r="AW866" s="14" t="s">
        <v>5</v>
      </c>
      <c r="AX866" s="14" t="s">
        <v>75</v>
      </c>
      <c r="AY866" s="274" t="s">
        <v>182</v>
      </c>
    </row>
    <row r="867" s="13" customFormat="1">
      <c r="A867" s="13"/>
      <c r="B867" s="254"/>
      <c r="C867" s="255"/>
      <c r="D867" s="247" t="s">
        <v>196</v>
      </c>
      <c r="E867" s="256" t="s">
        <v>1</v>
      </c>
      <c r="F867" s="257" t="s">
        <v>1169</v>
      </c>
      <c r="G867" s="255"/>
      <c r="H867" s="258">
        <v>6.8109999999999999</v>
      </c>
      <c r="I867" s="259"/>
      <c r="J867" s="259"/>
      <c r="K867" s="255"/>
      <c r="L867" s="255"/>
      <c r="M867" s="260"/>
      <c r="N867" s="261"/>
      <c r="O867" s="262"/>
      <c r="P867" s="262"/>
      <c r="Q867" s="262"/>
      <c r="R867" s="262"/>
      <c r="S867" s="262"/>
      <c r="T867" s="262"/>
      <c r="U867" s="262"/>
      <c r="V867" s="262"/>
      <c r="W867" s="262"/>
      <c r="X867" s="263"/>
      <c r="Y867" s="13"/>
      <c r="Z867" s="13"/>
      <c r="AA867" s="13"/>
      <c r="AB867" s="13"/>
      <c r="AC867" s="13"/>
      <c r="AD867" s="13"/>
      <c r="AE867" s="13"/>
      <c r="AT867" s="264" t="s">
        <v>196</v>
      </c>
      <c r="AU867" s="264" t="s">
        <v>84</v>
      </c>
      <c r="AV867" s="13" t="s">
        <v>84</v>
      </c>
      <c r="AW867" s="13" t="s">
        <v>5</v>
      </c>
      <c r="AX867" s="13" t="s">
        <v>75</v>
      </c>
      <c r="AY867" s="264" t="s">
        <v>182</v>
      </c>
    </row>
    <row r="868" s="14" customFormat="1">
      <c r="A868" s="14"/>
      <c r="B868" s="265"/>
      <c r="C868" s="266"/>
      <c r="D868" s="247" t="s">
        <v>196</v>
      </c>
      <c r="E868" s="267" t="s">
        <v>1</v>
      </c>
      <c r="F868" s="268" t="s">
        <v>1027</v>
      </c>
      <c r="G868" s="266"/>
      <c r="H868" s="267" t="s">
        <v>1</v>
      </c>
      <c r="I868" s="269"/>
      <c r="J868" s="269"/>
      <c r="K868" s="266"/>
      <c r="L868" s="266"/>
      <c r="M868" s="270"/>
      <c r="N868" s="271"/>
      <c r="O868" s="272"/>
      <c r="P868" s="272"/>
      <c r="Q868" s="272"/>
      <c r="R868" s="272"/>
      <c r="S868" s="272"/>
      <c r="T868" s="272"/>
      <c r="U868" s="272"/>
      <c r="V868" s="272"/>
      <c r="W868" s="272"/>
      <c r="X868" s="273"/>
      <c r="Y868" s="14"/>
      <c r="Z868" s="14"/>
      <c r="AA868" s="14"/>
      <c r="AB868" s="14"/>
      <c r="AC868" s="14"/>
      <c r="AD868" s="14"/>
      <c r="AE868" s="14"/>
      <c r="AT868" s="274" t="s">
        <v>196</v>
      </c>
      <c r="AU868" s="274" t="s">
        <v>84</v>
      </c>
      <c r="AV868" s="14" t="s">
        <v>82</v>
      </c>
      <c r="AW868" s="14" t="s">
        <v>5</v>
      </c>
      <c r="AX868" s="14" t="s">
        <v>75</v>
      </c>
      <c r="AY868" s="274" t="s">
        <v>182</v>
      </c>
    </row>
    <row r="869" s="13" customFormat="1">
      <c r="A869" s="13"/>
      <c r="B869" s="254"/>
      <c r="C869" s="255"/>
      <c r="D869" s="247" t="s">
        <v>196</v>
      </c>
      <c r="E869" s="256" t="s">
        <v>1</v>
      </c>
      <c r="F869" s="257" t="s">
        <v>1170</v>
      </c>
      <c r="G869" s="255"/>
      <c r="H869" s="258">
        <v>1.1619999999999999</v>
      </c>
      <c r="I869" s="259"/>
      <c r="J869" s="259"/>
      <c r="K869" s="255"/>
      <c r="L869" s="255"/>
      <c r="M869" s="260"/>
      <c r="N869" s="261"/>
      <c r="O869" s="262"/>
      <c r="P869" s="262"/>
      <c r="Q869" s="262"/>
      <c r="R869" s="262"/>
      <c r="S869" s="262"/>
      <c r="T869" s="262"/>
      <c r="U869" s="262"/>
      <c r="V869" s="262"/>
      <c r="W869" s="262"/>
      <c r="X869" s="263"/>
      <c r="Y869" s="13"/>
      <c r="Z869" s="13"/>
      <c r="AA869" s="13"/>
      <c r="AB869" s="13"/>
      <c r="AC869" s="13"/>
      <c r="AD869" s="13"/>
      <c r="AE869" s="13"/>
      <c r="AT869" s="264" t="s">
        <v>196</v>
      </c>
      <c r="AU869" s="264" t="s">
        <v>84</v>
      </c>
      <c r="AV869" s="13" t="s">
        <v>84</v>
      </c>
      <c r="AW869" s="13" t="s">
        <v>5</v>
      </c>
      <c r="AX869" s="13" t="s">
        <v>75</v>
      </c>
      <c r="AY869" s="264" t="s">
        <v>182</v>
      </c>
    </row>
    <row r="870" s="14" customFormat="1">
      <c r="A870" s="14"/>
      <c r="B870" s="265"/>
      <c r="C870" s="266"/>
      <c r="D870" s="247" t="s">
        <v>196</v>
      </c>
      <c r="E870" s="267" t="s">
        <v>1</v>
      </c>
      <c r="F870" s="268" t="s">
        <v>1171</v>
      </c>
      <c r="G870" s="266"/>
      <c r="H870" s="267" t="s">
        <v>1</v>
      </c>
      <c r="I870" s="269"/>
      <c r="J870" s="269"/>
      <c r="K870" s="266"/>
      <c r="L870" s="266"/>
      <c r="M870" s="270"/>
      <c r="N870" s="271"/>
      <c r="O870" s="272"/>
      <c r="P870" s="272"/>
      <c r="Q870" s="272"/>
      <c r="R870" s="272"/>
      <c r="S870" s="272"/>
      <c r="T870" s="272"/>
      <c r="U870" s="272"/>
      <c r="V870" s="272"/>
      <c r="W870" s="272"/>
      <c r="X870" s="273"/>
      <c r="Y870" s="14"/>
      <c r="Z870" s="14"/>
      <c r="AA870" s="14"/>
      <c r="AB870" s="14"/>
      <c r="AC870" s="14"/>
      <c r="AD870" s="14"/>
      <c r="AE870" s="14"/>
      <c r="AT870" s="274" t="s">
        <v>196</v>
      </c>
      <c r="AU870" s="274" t="s">
        <v>84</v>
      </c>
      <c r="AV870" s="14" t="s">
        <v>82</v>
      </c>
      <c r="AW870" s="14" t="s">
        <v>5</v>
      </c>
      <c r="AX870" s="14" t="s">
        <v>75</v>
      </c>
      <c r="AY870" s="274" t="s">
        <v>182</v>
      </c>
    </row>
    <row r="871" s="13" customFormat="1">
      <c r="A871" s="13"/>
      <c r="B871" s="254"/>
      <c r="C871" s="255"/>
      <c r="D871" s="247" t="s">
        <v>196</v>
      </c>
      <c r="E871" s="256" t="s">
        <v>1</v>
      </c>
      <c r="F871" s="257" t="s">
        <v>1172</v>
      </c>
      <c r="G871" s="255"/>
      <c r="H871" s="258">
        <v>5.3070000000000004</v>
      </c>
      <c r="I871" s="259"/>
      <c r="J871" s="259"/>
      <c r="K871" s="255"/>
      <c r="L871" s="255"/>
      <c r="M871" s="260"/>
      <c r="N871" s="261"/>
      <c r="O871" s="262"/>
      <c r="P871" s="262"/>
      <c r="Q871" s="262"/>
      <c r="R871" s="262"/>
      <c r="S871" s="262"/>
      <c r="T871" s="262"/>
      <c r="U871" s="262"/>
      <c r="V871" s="262"/>
      <c r="W871" s="262"/>
      <c r="X871" s="263"/>
      <c r="Y871" s="13"/>
      <c r="Z871" s="13"/>
      <c r="AA871" s="13"/>
      <c r="AB871" s="13"/>
      <c r="AC871" s="13"/>
      <c r="AD871" s="13"/>
      <c r="AE871" s="13"/>
      <c r="AT871" s="264" t="s">
        <v>196</v>
      </c>
      <c r="AU871" s="264" t="s">
        <v>84</v>
      </c>
      <c r="AV871" s="13" t="s">
        <v>84</v>
      </c>
      <c r="AW871" s="13" t="s">
        <v>5</v>
      </c>
      <c r="AX871" s="13" t="s">
        <v>75</v>
      </c>
      <c r="AY871" s="264" t="s">
        <v>182</v>
      </c>
    </row>
    <row r="872" s="14" customFormat="1">
      <c r="A872" s="14"/>
      <c r="B872" s="265"/>
      <c r="C872" s="266"/>
      <c r="D872" s="247" t="s">
        <v>196</v>
      </c>
      <c r="E872" s="267" t="s">
        <v>1</v>
      </c>
      <c r="F872" s="268" t="s">
        <v>1173</v>
      </c>
      <c r="G872" s="266"/>
      <c r="H872" s="267" t="s">
        <v>1</v>
      </c>
      <c r="I872" s="269"/>
      <c r="J872" s="269"/>
      <c r="K872" s="266"/>
      <c r="L872" s="266"/>
      <c r="M872" s="270"/>
      <c r="N872" s="271"/>
      <c r="O872" s="272"/>
      <c r="P872" s="272"/>
      <c r="Q872" s="272"/>
      <c r="R872" s="272"/>
      <c r="S872" s="272"/>
      <c r="T872" s="272"/>
      <c r="U872" s="272"/>
      <c r="V872" s="272"/>
      <c r="W872" s="272"/>
      <c r="X872" s="273"/>
      <c r="Y872" s="14"/>
      <c r="Z872" s="14"/>
      <c r="AA872" s="14"/>
      <c r="AB872" s="14"/>
      <c r="AC872" s="14"/>
      <c r="AD872" s="14"/>
      <c r="AE872" s="14"/>
      <c r="AT872" s="274" t="s">
        <v>196</v>
      </c>
      <c r="AU872" s="274" t="s">
        <v>84</v>
      </c>
      <c r="AV872" s="14" t="s">
        <v>82</v>
      </c>
      <c r="AW872" s="14" t="s">
        <v>5</v>
      </c>
      <c r="AX872" s="14" t="s">
        <v>75</v>
      </c>
      <c r="AY872" s="274" t="s">
        <v>182</v>
      </c>
    </row>
    <row r="873" s="13" customFormat="1">
      <c r="A873" s="13"/>
      <c r="B873" s="254"/>
      <c r="C873" s="255"/>
      <c r="D873" s="247" t="s">
        <v>196</v>
      </c>
      <c r="E873" s="256" t="s">
        <v>1</v>
      </c>
      <c r="F873" s="257" t="s">
        <v>1172</v>
      </c>
      <c r="G873" s="255"/>
      <c r="H873" s="258">
        <v>5.3070000000000004</v>
      </c>
      <c r="I873" s="259"/>
      <c r="J873" s="259"/>
      <c r="K873" s="255"/>
      <c r="L873" s="255"/>
      <c r="M873" s="260"/>
      <c r="N873" s="261"/>
      <c r="O873" s="262"/>
      <c r="P873" s="262"/>
      <c r="Q873" s="262"/>
      <c r="R873" s="262"/>
      <c r="S873" s="262"/>
      <c r="T873" s="262"/>
      <c r="U873" s="262"/>
      <c r="V873" s="262"/>
      <c r="W873" s="262"/>
      <c r="X873" s="263"/>
      <c r="Y873" s="13"/>
      <c r="Z873" s="13"/>
      <c r="AA873" s="13"/>
      <c r="AB873" s="13"/>
      <c r="AC873" s="13"/>
      <c r="AD873" s="13"/>
      <c r="AE873" s="13"/>
      <c r="AT873" s="264" t="s">
        <v>196</v>
      </c>
      <c r="AU873" s="264" t="s">
        <v>84</v>
      </c>
      <c r="AV873" s="13" t="s">
        <v>84</v>
      </c>
      <c r="AW873" s="13" t="s">
        <v>5</v>
      </c>
      <c r="AX873" s="13" t="s">
        <v>75</v>
      </c>
      <c r="AY873" s="264" t="s">
        <v>182</v>
      </c>
    </row>
    <row r="874" s="14" customFormat="1">
      <c r="A874" s="14"/>
      <c r="B874" s="265"/>
      <c r="C874" s="266"/>
      <c r="D874" s="247" t="s">
        <v>196</v>
      </c>
      <c r="E874" s="267" t="s">
        <v>1</v>
      </c>
      <c r="F874" s="268" t="s">
        <v>1174</v>
      </c>
      <c r="G874" s="266"/>
      <c r="H874" s="267" t="s">
        <v>1</v>
      </c>
      <c r="I874" s="269"/>
      <c r="J874" s="269"/>
      <c r="K874" s="266"/>
      <c r="L874" s="266"/>
      <c r="M874" s="270"/>
      <c r="N874" s="271"/>
      <c r="O874" s="272"/>
      <c r="P874" s="272"/>
      <c r="Q874" s="272"/>
      <c r="R874" s="272"/>
      <c r="S874" s="272"/>
      <c r="T874" s="272"/>
      <c r="U874" s="272"/>
      <c r="V874" s="272"/>
      <c r="W874" s="272"/>
      <c r="X874" s="273"/>
      <c r="Y874" s="14"/>
      <c r="Z874" s="14"/>
      <c r="AA874" s="14"/>
      <c r="AB874" s="14"/>
      <c r="AC874" s="14"/>
      <c r="AD874" s="14"/>
      <c r="AE874" s="14"/>
      <c r="AT874" s="274" t="s">
        <v>196</v>
      </c>
      <c r="AU874" s="274" t="s">
        <v>84</v>
      </c>
      <c r="AV874" s="14" t="s">
        <v>82</v>
      </c>
      <c r="AW874" s="14" t="s">
        <v>5</v>
      </c>
      <c r="AX874" s="14" t="s">
        <v>75</v>
      </c>
      <c r="AY874" s="274" t="s">
        <v>182</v>
      </c>
    </row>
    <row r="875" s="13" customFormat="1">
      <c r="A875" s="13"/>
      <c r="B875" s="254"/>
      <c r="C875" s="255"/>
      <c r="D875" s="247" t="s">
        <v>196</v>
      </c>
      <c r="E875" s="256" t="s">
        <v>1</v>
      </c>
      <c r="F875" s="257" t="s">
        <v>1175</v>
      </c>
      <c r="G875" s="255"/>
      <c r="H875" s="258">
        <v>4.6980000000000004</v>
      </c>
      <c r="I875" s="259"/>
      <c r="J875" s="259"/>
      <c r="K875" s="255"/>
      <c r="L875" s="255"/>
      <c r="M875" s="260"/>
      <c r="N875" s="261"/>
      <c r="O875" s="262"/>
      <c r="P875" s="262"/>
      <c r="Q875" s="262"/>
      <c r="R875" s="262"/>
      <c r="S875" s="262"/>
      <c r="T875" s="262"/>
      <c r="U875" s="262"/>
      <c r="V875" s="262"/>
      <c r="W875" s="262"/>
      <c r="X875" s="263"/>
      <c r="Y875" s="13"/>
      <c r="Z875" s="13"/>
      <c r="AA875" s="13"/>
      <c r="AB875" s="13"/>
      <c r="AC875" s="13"/>
      <c r="AD875" s="13"/>
      <c r="AE875" s="13"/>
      <c r="AT875" s="264" t="s">
        <v>196</v>
      </c>
      <c r="AU875" s="264" t="s">
        <v>84</v>
      </c>
      <c r="AV875" s="13" t="s">
        <v>84</v>
      </c>
      <c r="AW875" s="13" t="s">
        <v>5</v>
      </c>
      <c r="AX875" s="13" t="s">
        <v>75</v>
      </c>
      <c r="AY875" s="264" t="s">
        <v>182</v>
      </c>
    </row>
    <row r="876" s="14" customFormat="1">
      <c r="A876" s="14"/>
      <c r="B876" s="265"/>
      <c r="C876" s="266"/>
      <c r="D876" s="247" t="s">
        <v>196</v>
      </c>
      <c r="E876" s="267" t="s">
        <v>1</v>
      </c>
      <c r="F876" s="268" t="s">
        <v>1176</v>
      </c>
      <c r="G876" s="266"/>
      <c r="H876" s="267" t="s">
        <v>1</v>
      </c>
      <c r="I876" s="269"/>
      <c r="J876" s="269"/>
      <c r="K876" s="266"/>
      <c r="L876" s="266"/>
      <c r="M876" s="270"/>
      <c r="N876" s="271"/>
      <c r="O876" s="272"/>
      <c r="P876" s="272"/>
      <c r="Q876" s="272"/>
      <c r="R876" s="272"/>
      <c r="S876" s="272"/>
      <c r="T876" s="272"/>
      <c r="U876" s="272"/>
      <c r="V876" s="272"/>
      <c r="W876" s="272"/>
      <c r="X876" s="273"/>
      <c r="Y876" s="14"/>
      <c r="Z876" s="14"/>
      <c r="AA876" s="14"/>
      <c r="AB876" s="14"/>
      <c r="AC876" s="14"/>
      <c r="AD876" s="14"/>
      <c r="AE876" s="14"/>
      <c r="AT876" s="274" t="s">
        <v>196</v>
      </c>
      <c r="AU876" s="274" t="s">
        <v>84</v>
      </c>
      <c r="AV876" s="14" t="s">
        <v>82</v>
      </c>
      <c r="AW876" s="14" t="s">
        <v>5</v>
      </c>
      <c r="AX876" s="14" t="s">
        <v>75</v>
      </c>
      <c r="AY876" s="274" t="s">
        <v>182</v>
      </c>
    </row>
    <row r="877" s="13" customFormat="1">
      <c r="A877" s="13"/>
      <c r="B877" s="254"/>
      <c r="C877" s="255"/>
      <c r="D877" s="247" t="s">
        <v>196</v>
      </c>
      <c r="E877" s="256" t="s">
        <v>1</v>
      </c>
      <c r="F877" s="257" t="s">
        <v>1177</v>
      </c>
      <c r="G877" s="255"/>
      <c r="H877" s="258">
        <v>3.9780000000000002</v>
      </c>
      <c r="I877" s="259"/>
      <c r="J877" s="259"/>
      <c r="K877" s="255"/>
      <c r="L877" s="255"/>
      <c r="M877" s="260"/>
      <c r="N877" s="261"/>
      <c r="O877" s="262"/>
      <c r="P877" s="262"/>
      <c r="Q877" s="262"/>
      <c r="R877" s="262"/>
      <c r="S877" s="262"/>
      <c r="T877" s="262"/>
      <c r="U877" s="262"/>
      <c r="V877" s="262"/>
      <c r="W877" s="262"/>
      <c r="X877" s="263"/>
      <c r="Y877" s="13"/>
      <c r="Z877" s="13"/>
      <c r="AA877" s="13"/>
      <c r="AB877" s="13"/>
      <c r="AC877" s="13"/>
      <c r="AD877" s="13"/>
      <c r="AE877" s="13"/>
      <c r="AT877" s="264" t="s">
        <v>196</v>
      </c>
      <c r="AU877" s="264" t="s">
        <v>84</v>
      </c>
      <c r="AV877" s="13" t="s">
        <v>84</v>
      </c>
      <c r="AW877" s="13" t="s">
        <v>5</v>
      </c>
      <c r="AX877" s="13" t="s">
        <v>75</v>
      </c>
      <c r="AY877" s="264" t="s">
        <v>182</v>
      </c>
    </row>
    <row r="878" s="14" customFormat="1">
      <c r="A878" s="14"/>
      <c r="B878" s="265"/>
      <c r="C878" s="266"/>
      <c r="D878" s="247" t="s">
        <v>196</v>
      </c>
      <c r="E878" s="267" t="s">
        <v>1</v>
      </c>
      <c r="F878" s="268" t="s">
        <v>1178</v>
      </c>
      <c r="G878" s="266"/>
      <c r="H878" s="267" t="s">
        <v>1</v>
      </c>
      <c r="I878" s="269"/>
      <c r="J878" s="269"/>
      <c r="K878" s="266"/>
      <c r="L878" s="266"/>
      <c r="M878" s="270"/>
      <c r="N878" s="271"/>
      <c r="O878" s="272"/>
      <c r="P878" s="272"/>
      <c r="Q878" s="272"/>
      <c r="R878" s="272"/>
      <c r="S878" s="272"/>
      <c r="T878" s="272"/>
      <c r="U878" s="272"/>
      <c r="V878" s="272"/>
      <c r="W878" s="272"/>
      <c r="X878" s="273"/>
      <c r="Y878" s="14"/>
      <c r="Z878" s="14"/>
      <c r="AA878" s="14"/>
      <c r="AB878" s="14"/>
      <c r="AC878" s="14"/>
      <c r="AD878" s="14"/>
      <c r="AE878" s="14"/>
      <c r="AT878" s="274" t="s">
        <v>196</v>
      </c>
      <c r="AU878" s="274" t="s">
        <v>84</v>
      </c>
      <c r="AV878" s="14" t="s">
        <v>82</v>
      </c>
      <c r="AW878" s="14" t="s">
        <v>5</v>
      </c>
      <c r="AX878" s="14" t="s">
        <v>75</v>
      </c>
      <c r="AY878" s="274" t="s">
        <v>182</v>
      </c>
    </row>
    <row r="879" s="13" customFormat="1">
      <c r="A879" s="13"/>
      <c r="B879" s="254"/>
      <c r="C879" s="255"/>
      <c r="D879" s="247" t="s">
        <v>196</v>
      </c>
      <c r="E879" s="256" t="s">
        <v>1</v>
      </c>
      <c r="F879" s="257" t="s">
        <v>1179</v>
      </c>
      <c r="G879" s="255"/>
      <c r="H879" s="258">
        <v>1.3300000000000001</v>
      </c>
      <c r="I879" s="259"/>
      <c r="J879" s="259"/>
      <c r="K879" s="255"/>
      <c r="L879" s="255"/>
      <c r="M879" s="260"/>
      <c r="N879" s="261"/>
      <c r="O879" s="262"/>
      <c r="P879" s="262"/>
      <c r="Q879" s="262"/>
      <c r="R879" s="262"/>
      <c r="S879" s="262"/>
      <c r="T879" s="262"/>
      <c r="U879" s="262"/>
      <c r="V879" s="262"/>
      <c r="W879" s="262"/>
      <c r="X879" s="263"/>
      <c r="Y879" s="13"/>
      <c r="Z879" s="13"/>
      <c r="AA879" s="13"/>
      <c r="AB879" s="13"/>
      <c r="AC879" s="13"/>
      <c r="AD879" s="13"/>
      <c r="AE879" s="13"/>
      <c r="AT879" s="264" t="s">
        <v>196</v>
      </c>
      <c r="AU879" s="264" t="s">
        <v>84</v>
      </c>
      <c r="AV879" s="13" t="s">
        <v>84</v>
      </c>
      <c r="AW879" s="13" t="s">
        <v>5</v>
      </c>
      <c r="AX879" s="13" t="s">
        <v>75</v>
      </c>
      <c r="AY879" s="264" t="s">
        <v>182</v>
      </c>
    </row>
    <row r="880" s="14" customFormat="1">
      <c r="A880" s="14"/>
      <c r="B880" s="265"/>
      <c r="C880" s="266"/>
      <c r="D880" s="247" t="s">
        <v>196</v>
      </c>
      <c r="E880" s="267" t="s">
        <v>1</v>
      </c>
      <c r="F880" s="268" t="s">
        <v>1180</v>
      </c>
      <c r="G880" s="266"/>
      <c r="H880" s="267" t="s">
        <v>1</v>
      </c>
      <c r="I880" s="269"/>
      <c r="J880" s="269"/>
      <c r="K880" s="266"/>
      <c r="L880" s="266"/>
      <c r="M880" s="270"/>
      <c r="N880" s="271"/>
      <c r="O880" s="272"/>
      <c r="P880" s="272"/>
      <c r="Q880" s="272"/>
      <c r="R880" s="272"/>
      <c r="S880" s="272"/>
      <c r="T880" s="272"/>
      <c r="U880" s="272"/>
      <c r="V880" s="272"/>
      <c r="W880" s="272"/>
      <c r="X880" s="273"/>
      <c r="Y880" s="14"/>
      <c r="Z880" s="14"/>
      <c r="AA880" s="14"/>
      <c r="AB880" s="14"/>
      <c r="AC880" s="14"/>
      <c r="AD880" s="14"/>
      <c r="AE880" s="14"/>
      <c r="AT880" s="274" t="s">
        <v>196</v>
      </c>
      <c r="AU880" s="274" t="s">
        <v>84</v>
      </c>
      <c r="AV880" s="14" t="s">
        <v>82</v>
      </c>
      <c r="AW880" s="14" t="s">
        <v>5</v>
      </c>
      <c r="AX880" s="14" t="s">
        <v>75</v>
      </c>
      <c r="AY880" s="274" t="s">
        <v>182</v>
      </c>
    </row>
    <row r="881" s="13" customFormat="1">
      <c r="A881" s="13"/>
      <c r="B881" s="254"/>
      <c r="C881" s="255"/>
      <c r="D881" s="247" t="s">
        <v>196</v>
      </c>
      <c r="E881" s="256" t="s">
        <v>1</v>
      </c>
      <c r="F881" s="257" t="s">
        <v>1181</v>
      </c>
      <c r="G881" s="255"/>
      <c r="H881" s="258">
        <v>1.2350000000000001</v>
      </c>
      <c r="I881" s="259"/>
      <c r="J881" s="259"/>
      <c r="K881" s="255"/>
      <c r="L881" s="255"/>
      <c r="M881" s="260"/>
      <c r="N881" s="261"/>
      <c r="O881" s="262"/>
      <c r="P881" s="262"/>
      <c r="Q881" s="262"/>
      <c r="R881" s="262"/>
      <c r="S881" s="262"/>
      <c r="T881" s="262"/>
      <c r="U881" s="262"/>
      <c r="V881" s="262"/>
      <c r="W881" s="262"/>
      <c r="X881" s="263"/>
      <c r="Y881" s="13"/>
      <c r="Z881" s="13"/>
      <c r="AA881" s="13"/>
      <c r="AB881" s="13"/>
      <c r="AC881" s="13"/>
      <c r="AD881" s="13"/>
      <c r="AE881" s="13"/>
      <c r="AT881" s="264" t="s">
        <v>196</v>
      </c>
      <c r="AU881" s="264" t="s">
        <v>84</v>
      </c>
      <c r="AV881" s="13" t="s">
        <v>84</v>
      </c>
      <c r="AW881" s="13" t="s">
        <v>5</v>
      </c>
      <c r="AX881" s="13" t="s">
        <v>75</v>
      </c>
      <c r="AY881" s="264" t="s">
        <v>182</v>
      </c>
    </row>
    <row r="882" s="13" customFormat="1">
      <c r="A882" s="13"/>
      <c r="B882" s="254"/>
      <c r="C882" s="255"/>
      <c r="D882" s="247" t="s">
        <v>196</v>
      </c>
      <c r="E882" s="256" t="s">
        <v>1</v>
      </c>
      <c r="F882" s="257" t="s">
        <v>1182</v>
      </c>
      <c r="G882" s="255"/>
      <c r="H882" s="258">
        <v>1.26</v>
      </c>
      <c r="I882" s="259"/>
      <c r="J882" s="259"/>
      <c r="K882" s="255"/>
      <c r="L882" s="255"/>
      <c r="M882" s="260"/>
      <c r="N882" s="261"/>
      <c r="O882" s="262"/>
      <c r="P882" s="262"/>
      <c r="Q882" s="262"/>
      <c r="R882" s="262"/>
      <c r="S882" s="262"/>
      <c r="T882" s="262"/>
      <c r="U882" s="262"/>
      <c r="V882" s="262"/>
      <c r="W882" s="262"/>
      <c r="X882" s="263"/>
      <c r="Y882" s="13"/>
      <c r="Z882" s="13"/>
      <c r="AA882" s="13"/>
      <c r="AB882" s="13"/>
      <c r="AC882" s="13"/>
      <c r="AD882" s="13"/>
      <c r="AE882" s="13"/>
      <c r="AT882" s="264" t="s">
        <v>196</v>
      </c>
      <c r="AU882" s="264" t="s">
        <v>84</v>
      </c>
      <c r="AV882" s="13" t="s">
        <v>84</v>
      </c>
      <c r="AW882" s="13" t="s">
        <v>5</v>
      </c>
      <c r="AX882" s="13" t="s">
        <v>75</v>
      </c>
      <c r="AY882" s="264" t="s">
        <v>182</v>
      </c>
    </row>
    <row r="883" s="15" customFormat="1">
      <c r="A883" s="15"/>
      <c r="B883" s="275"/>
      <c r="C883" s="276"/>
      <c r="D883" s="247" t="s">
        <v>196</v>
      </c>
      <c r="E883" s="277" t="s">
        <v>1</v>
      </c>
      <c r="F883" s="278" t="s">
        <v>208</v>
      </c>
      <c r="G883" s="276"/>
      <c r="H883" s="279">
        <v>350.31</v>
      </c>
      <c r="I883" s="280"/>
      <c r="J883" s="280"/>
      <c r="K883" s="276"/>
      <c r="L883" s="276"/>
      <c r="M883" s="281"/>
      <c r="N883" s="282"/>
      <c r="O883" s="283"/>
      <c r="P883" s="283"/>
      <c r="Q883" s="283"/>
      <c r="R883" s="283"/>
      <c r="S883" s="283"/>
      <c r="T883" s="283"/>
      <c r="U883" s="283"/>
      <c r="V883" s="283"/>
      <c r="W883" s="283"/>
      <c r="X883" s="284"/>
      <c r="Y883" s="15"/>
      <c r="Z883" s="15"/>
      <c r="AA883" s="15"/>
      <c r="AB883" s="15"/>
      <c r="AC883" s="15"/>
      <c r="AD883" s="15"/>
      <c r="AE883" s="15"/>
      <c r="AT883" s="285" t="s">
        <v>196</v>
      </c>
      <c r="AU883" s="285" t="s">
        <v>84</v>
      </c>
      <c r="AV883" s="15" t="s">
        <v>190</v>
      </c>
      <c r="AW883" s="15" t="s">
        <v>5</v>
      </c>
      <c r="AX883" s="15" t="s">
        <v>82</v>
      </c>
      <c r="AY883" s="285" t="s">
        <v>182</v>
      </c>
    </row>
    <row r="884" s="12" customFormat="1" ht="22.8" customHeight="1">
      <c r="A884" s="12"/>
      <c r="B884" s="216"/>
      <c r="C884" s="217"/>
      <c r="D884" s="218" t="s">
        <v>74</v>
      </c>
      <c r="E884" s="231" t="s">
        <v>1059</v>
      </c>
      <c r="F884" s="231" t="s">
        <v>1215</v>
      </c>
      <c r="G884" s="217"/>
      <c r="H884" s="217"/>
      <c r="I884" s="220"/>
      <c r="J884" s="220"/>
      <c r="K884" s="232">
        <f>BK884</f>
        <v>0</v>
      </c>
      <c r="L884" s="217"/>
      <c r="M884" s="222"/>
      <c r="N884" s="223"/>
      <c r="O884" s="224"/>
      <c r="P884" s="224"/>
      <c r="Q884" s="225">
        <f>SUM(Q885:Q1015)</f>
        <v>0</v>
      </c>
      <c r="R884" s="225">
        <f>SUM(R885:R1015)</f>
        <v>0</v>
      </c>
      <c r="S884" s="224"/>
      <c r="T884" s="226">
        <f>SUM(T885:T1015)</f>
        <v>0</v>
      </c>
      <c r="U884" s="224"/>
      <c r="V884" s="226">
        <f>SUM(V885:V1015)</f>
        <v>0</v>
      </c>
      <c r="W884" s="224"/>
      <c r="X884" s="227">
        <f>SUM(X885:X1015)</f>
        <v>0</v>
      </c>
      <c r="Y884" s="12"/>
      <c r="Z884" s="12"/>
      <c r="AA884" s="12"/>
      <c r="AB884" s="12"/>
      <c r="AC884" s="12"/>
      <c r="AD884" s="12"/>
      <c r="AE884" s="12"/>
      <c r="AR884" s="228" t="s">
        <v>82</v>
      </c>
      <c r="AT884" s="229" t="s">
        <v>74</v>
      </c>
      <c r="AU884" s="229" t="s">
        <v>82</v>
      </c>
      <c r="AY884" s="228" t="s">
        <v>182</v>
      </c>
      <c r="BK884" s="230">
        <f>SUM(BK885:BK1015)</f>
        <v>0</v>
      </c>
    </row>
    <row r="885" s="2" customFormat="1" ht="44.25" customHeight="1">
      <c r="A885" s="39"/>
      <c r="B885" s="40"/>
      <c r="C885" s="233" t="s">
        <v>599</v>
      </c>
      <c r="D885" s="233" t="s">
        <v>185</v>
      </c>
      <c r="E885" s="234" t="s">
        <v>1216</v>
      </c>
      <c r="F885" s="235" t="s">
        <v>1217</v>
      </c>
      <c r="G885" s="236" t="s">
        <v>188</v>
      </c>
      <c r="H885" s="237">
        <v>129.88800000000001</v>
      </c>
      <c r="I885" s="238"/>
      <c r="J885" s="238"/>
      <c r="K885" s="239">
        <f>ROUND(P885*H885,2)</f>
        <v>0</v>
      </c>
      <c r="L885" s="235" t="s">
        <v>189</v>
      </c>
      <c r="M885" s="45"/>
      <c r="N885" s="240" t="s">
        <v>1</v>
      </c>
      <c r="O885" s="241" t="s">
        <v>38</v>
      </c>
      <c r="P885" s="242">
        <f>I885+J885</f>
        <v>0</v>
      </c>
      <c r="Q885" s="242">
        <f>ROUND(I885*H885,2)</f>
        <v>0</v>
      </c>
      <c r="R885" s="242">
        <f>ROUND(J885*H885,2)</f>
        <v>0</v>
      </c>
      <c r="S885" s="92"/>
      <c r="T885" s="243">
        <f>S885*H885</f>
        <v>0</v>
      </c>
      <c r="U885" s="243">
        <v>0</v>
      </c>
      <c r="V885" s="243">
        <f>U885*H885</f>
        <v>0</v>
      </c>
      <c r="W885" s="243">
        <v>0</v>
      </c>
      <c r="X885" s="244">
        <f>W885*H885</f>
        <v>0</v>
      </c>
      <c r="Y885" s="39"/>
      <c r="Z885" s="39"/>
      <c r="AA885" s="39"/>
      <c r="AB885" s="39"/>
      <c r="AC885" s="39"/>
      <c r="AD885" s="39"/>
      <c r="AE885" s="39"/>
      <c r="AR885" s="245" t="s">
        <v>190</v>
      </c>
      <c r="AT885" s="245" t="s">
        <v>185</v>
      </c>
      <c r="AU885" s="245" t="s">
        <v>84</v>
      </c>
      <c r="AY885" s="18" t="s">
        <v>182</v>
      </c>
      <c r="BE885" s="246">
        <f>IF(O885="základní",K885,0)</f>
        <v>0</v>
      </c>
      <c r="BF885" s="246">
        <f>IF(O885="snížená",K885,0)</f>
        <v>0</v>
      </c>
      <c r="BG885" s="246">
        <f>IF(O885="zákl. přenesená",K885,0)</f>
        <v>0</v>
      </c>
      <c r="BH885" s="246">
        <f>IF(O885="sníž. přenesená",K885,0)</f>
        <v>0</v>
      </c>
      <c r="BI885" s="246">
        <f>IF(O885="nulová",K885,0)</f>
        <v>0</v>
      </c>
      <c r="BJ885" s="18" t="s">
        <v>82</v>
      </c>
      <c r="BK885" s="246">
        <f>ROUND(P885*H885,2)</f>
        <v>0</v>
      </c>
      <c r="BL885" s="18" t="s">
        <v>190</v>
      </c>
      <c r="BM885" s="245" t="s">
        <v>1218</v>
      </c>
    </row>
    <row r="886" s="2" customFormat="1">
      <c r="A886" s="39"/>
      <c r="B886" s="40"/>
      <c r="C886" s="41"/>
      <c r="D886" s="247" t="s">
        <v>192</v>
      </c>
      <c r="E886" s="41"/>
      <c r="F886" s="248" t="s">
        <v>1217</v>
      </c>
      <c r="G886" s="41"/>
      <c r="H886" s="41"/>
      <c r="I886" s="249"/>
      <c r="J886" s="249"/>
      <c r="K886" s="41"/>
      <c r="L886" s="41"/>
      <c r="M886" s="45"/>
      <c r="N886" s="250"/>
      <c r="O886" s="251"/>
      <c r="P886" s="92"/>
      <c r="Q886" s="92"/>
      <c r="R886" s="92"/>
      <c r="S886" s="92"/>
      <c r="T886" s="92"/>
      <c r="U886" s="92"/>
      <c r="V886" s="92"/>
      <c r="W886" s="92"/>
      <c r="X886" s="93"/>
      <c r="Y886" s="39"/>
      <c r="Z886" s="39"/>
      <c r="AA886" s="39"/>
      <c r="AB886" s="39"/>
      <c r="AC886" s="39"/>
      <c r="AD886" s="39"/>
      <c r="AE886" s="39"/>
      <c r="AT886" s="18" t="s">
        <v>192</v>
      </c>
      <c r="AU886" s="18" t="s">
        <v>84</v>
      </c>
    </row>
    <row r="887" s="2" customFormat="1">
      <c r="A887" s="39"/>
      <c r="B887" s="40"/>
      <c r="C887" s="41"/>
      <c r="D887" s="252" t="s">
        <v>194</v>
      </c>
      <c r="E887" s="41"/>
      <c r="F887" s="253" t="s">
        <v>1219</v>
      </c>
      <c r="G887" s="41"/>
      <c r="H887" s="41"/>
      <c r="I887" s="249"/>
      <c r="J887" s="249"/>
      <c r="K887" s="41"/>
      <c r="L887" s="41"/>
      <c r="M887" s="45"/>
      <c r="N887" s="250"/>
      <c r="O887" s="251"/>
      <c r="P887" s="92"/>
      <c r="Q887" s="92"/>
      <c r="R887" s="92"/>
      <c r="S887" s="92"/>
      <c r="T887" s="92"/>
      <c r="U887" s="92"/>
      <c r="V887" s="92"/>
      <c r="W887" s="92"/>
      <c r="X887" s="93"/>
      <c r="Y887" s="39"/>
      <c r="Z887" s="39"/>
      <c r="AA887" s="39"/>
      <c r="AB887" s="39"/>
      <c r="AC887" s="39"/>
      <c r="AD887" s="39"/>
      <c r="AE887" s="39"/>
      <c r="AT887" s="18" t="s">
        <v>194</v>
      </c>
      <c r="AU887" s="18" t="s">
        <v>84</v>
      </c>
    </row>
    <row r="888" s="14" customFormat="1">
      <c r="A888" s="14"/>
      <c r="B888" s="265"/>
      <c r="C888" s="266"/>
      <c r="D888" s="247" t="s">
        <v>196</v>
      </c>
      <c r="E888" s="267" t="s">
        <v>1</v>
      </c>
      <c r="F888" s="268" t="s">
        <v>1220</v>
      </c>
      <c r="G888" s="266"/>
      <c r="H888" s="267" t="s">
        <v>1</v>
      </c>
      <c r="I888" s="269"/>
      <c r="J888" s="269"/>
      <c r="K888" s="266"/>
      <c r="L888" s="266"/>
      <c r="M888" s="270"/>
      <c r="N888" s="271"/>
      <c r="O888" s="272"/>
      <c r="P888" s="272"/>
      <c r="Q888" s="272"/>
      <c r="R888" s="272"/>
      <c r="S888" s="272"/>
      <c r="T888" s="272"/>
      <c r="U888" s="272"/>
      <c r="V888" s="272"/>
      <c r="W888" s="272"/>
      <c r="X888" s="273"/>
      <c r="Y888" s="14"/>
      <c r="Z888" s="14"/>
      <c r="AA888" s="14"/>
      <c r="AB888" s="14"/>
      <c r="AC888" s="14"/>
      <c r="AD888" s="14"/>
      <c r="AE888" s="14"/>
      <c r="AT888" s="274" t="s">
        <v>196</v>
      </c>
      <c r="AU888" s="274" t="s">
        <v>84</v>
      </c>
      <c r="AV888" s="14" t="s">
        <v>82</v>
      </c>
      <c r="AW888" s="14" t="s">
        <v>5</v>
      </c>
      <c r="AX888" s="14" t="s">
        <v>75</v>
      </c>
      <c r="AY888" s="274" t="s">
        <v>182</v>
      </c>
    </row>
    <row r="889" s="14" customFormat="1">
      <c r="A889" s="14"/>
      <c r="B889" s="265"/>
      <c r="C889" s="266"/>
      <c r="D889" s="247" t="s">
        <v>196</v>
      </c>
      <c r="E889" s="267" t="s">
        <v>1</v>
      </c>
      <c r="F889" s="268" t="s">
        <v>962</v>
      </c>
      <c r="G889" s="266"/>
      <c r="H889" s="267" t="s">
        <v>1</v>
      </c>
      <c r="I889" s="269"/>
      <c r="J889" s="269"/>
      <c r="K889" s="266"/>
      <c r="L889" s="266"/>
      <c r="M889" s="270"/>
      <c r="N889" s="271"/>
      <c r="O889" s="272"/>
      <c r="P889" s="272"/>
      <c r="Q889" s="272"/>
      <c r="R889" s="272"/>
      <c r="S889" s="272"/>
      <c r="T889" s="272"/>
      <c r="U889" s="272"/>
      <c r="V889" s="272"/>
      <c r="W889" s="272"/>
      <c r="X889" s="273"/>
      <c r="Y889" s="14"/>
      <c r="Z889" s="14"/>
      <c r="AA889" s="14"/>
      <c r="AB889" s="14"/>
      <c r="AC889" s="14"/>
      <c r="AD889" s="14"/>
      <c r="AE889" s="14"/>
      <c r="AT889" s="274" t="s">
        <v>196</v>
      </c>
      <c r="AU889" s="274" t="s">
        <v>84</v>
      </c>
      <c r="AV889" s="14" t="s">
        <v>82</v>
      </c>
      <c r="AW889" s="14" t="s">
        <v>5</v>
      </c>
      <c r="AX889" s="14" t="s">
        <v>75</v>
      </c>
      <c r="AY889" s="274" t="s">
        <v>182</v>
      </c>
    </row>
    <row r="890" s="13" customFormat="1">
      <c r="A890" s="13"/>
      <c r="B890" s="254"/>
      <c r="C890" s="255"/>
      <c r="D890" s="247" t="s">
        <v>196</v>
      </c>
      <c r="E890" s="256" t="s">
        <v>1</v>
      </c>
      <c r="F890" s="257" t="s">
        <v>1070</v>
      </c>
      <c r="G890" s="255"/>
      <c r="H890" s="258">
        <v>20.721</v>
      </c>
      <c r="I890" s="259"/>
      <c r="J890" s="259"/>
      <c r="K890" s="255"/>
      <c r="L890" s="255"/>
      <c r="M890" s="260"/>
      <c r="N890" s="261"/>
      <c r="O890" s="262"/>
      <c r="P890" s="262"/>
      <c r="Q890" s="262"/>
      <c r="R890" s="262"/>
      <c r="S890" s="262"/>
      <c r="T890" s="262"/>
      <c r="U890" s="262"/>
      <c r="V890" s="262"/>
      <c r="W890" s="262"/>
      <c r="X890" s="263"/>
      <c r="Y890" s="13"/>
      <c r="Z890" s="13"/>
      <c r="AA890" s="13"/>
      <c r="AB890" s="13"/>
      <c r="AC890" s="13"/>
      <c r="AD890" s="13"/>
      <c r="AE890" s="13"/>
      <c r="AT890" s="264" t="s">
        <v>196</v>
      </c>
      <c r="AU890" s="264" t="s">
        <v>84</v>
      </c>
      <c r="AV890" s="13" t="s">
        <v>84</v>
      </c>
      <c r="AW890" s="13" t="s">
        <v>5</v>
      </c>
      <c r="AX890" s="13" t="s">
        <v>75</v>
      </c>
      <c r="AY890" s="264" t="s">
        <v>182</v>
      </c>
    </row>
    <row r="891" s="14" customFormat="1">
      <c r="A891" s="14"/>
      <c r="B891" s="265"/>
      <c r="C891" s="266"/>
      <c r="D891" s="247" t="s">
        <v>196</v>
      </c>
      <c r="E891" s="267" t="s">
        <v>1</v>
      </c>
      <c r="F891" s="268" t="s">
        <v>925</v>
      </c>
      <c r="G891" s="266"/>
      <c r="H891" s="267" t="s">
        <v>1</v>
      </c>
      <c r="I891" s="269"/>
      <c r="J891" s="269"/>
      <c r="K891" s="266"/>
      <c r="L891" s="266"/>
      <c r="M891" s="270"/>
      <c r="N891" s="271"/>
      <c r="O891" s="272"/>
      <c r="P891" s="272"/>
      <c r="Q891" s="272"/>
      <c r="R891" s="272"/>
      <c r="S891" s="272"/>
      <c r="T891" s="272"/>
      <c r="U891" s="272"/>
      <c r="V891" s="272"/>
      <c r="W891" s="272"/>
      <c r="X891" s="273"/>
      <c r="Y891" s="14"/>
      <c r="Z891" s="14"/>
      <c r="AA891" s="14"/>
      <c r="AB891" s="14"/>
      <c r="AC891" s="14"/>
      <c r="AD891" s="14"/>
      <c r="AE891" s="14"/>
      <c r="AT891" s="274" t="s">
        <v>196</v>
      </c>
      <c r="AU891" s="274" t="s">
        <v>84</v>
      </c>
      <c r="AV891" s="14" t="s">
        <v>82</v>
      </c>
      <c r="AW891" s="14" t="s">
        <v>5</v>
      </c>
      <c r="AX891" s="14" t="s">
        <v>75</v>
      </c>
      <c r="AY891" s="274" t="s">
        <v>182</v>
      </c>
    </row>
    <row r="892" s="13" customFormat="1">
      <c r="A892" s="13"/>
      <c r="B892" s="254"/>
      <c r="C892" s="255"/>
      <c r="D892" s="247" t="s">
        <v>196</v>
      </c>
      <c r="E892" s="256" t="s">
        <v>1</v>
      </c>
      <c r="F892" s="257" t="s">
        <v>926</v>
      </c>
      <c r="G892" s="255"/>
      <c r="H892" s="258">
        <v>12.762000000000001</v>
      </c>
      <c r="I892" s="259"/>
      <c r="J892" s="259"/>
      <c r="K892" s="255"/>
      <c r="L892" s="255"/>
      <c r="M892" s="260"/>
      <c r="N892" s="261"/>
      <c r="O892" s="262"/>
      <c r="P892" s="262"/>
      <c r="Q892" s="262"/>
      <c r="R892" s="262"/>
      <c r="S892" s="262"/>
      <c r="T892" s="262"/>
      <c r="U892" s="262"/>
      <c r="V892" s="262"/>
      <c r="W892" s="262"/>
      <c r="X892" s="263"/>
      <c r="Y892" s="13"/>
      <c r="Z892" s="13"/>
      <c r="AA892" s="13"/>
      <c r="AB892" s="13"/>
      <c r="AC892" s="13"/>
      <c r="AD892" s="13"/>
      <c r="AE892" s="13"/>
      <c r="AT892" s="264" t="s">
        <v>196</v>
      </c>
      <c r="AU892" s="264" t="s">
        <v>84</v>
      </c>
      <c r="AV892" s="13" t="s">
        <v>84</v>
      </c>
      <c r="AW892" s="13" t="s">
        <v>5</v>
      </c>
      <c r="AX892" s="13" t="s">
        <v>75</v>
      </c>
      <c r="AY892" s="264" t="s">
        <v>182</v>
      </c>
    </row>
    <row r="893" s="14" customFormat="1">
      <c r="A893" s="14"/>
      <c r="B893" s="265"/>
      <c r="C893" s="266"/>
      <c r="D893" s="247" t="s">
        <v>196</v>
      </c>
      <c r="E893" s="267" t="s">
        <v>1</v>
      </c>
      <c r="F893" s="268" t="s">
        <v>981</v>
      </c>
      <c r="G893" s="266"/>
      <c r="H893" s="267" t="s">
        <v>1</v>
      </c>
      <c r="I893" s="269"/>
      <c r="J893" s="269"/>
      <c r="K893" s="266"/>
      <c r="L893" s="266"/>
      <c r="M893" s="270"/>
      <c r="N893" s="271"/>
      <c r="O893" s="272"/>
      <c r="P893" s="272"/>
      <c r="Q893" s="272"/>
      <c r="R893" s="272"/>
      <c r="S893" s="272"/>
      <c r="T893" s="272"/>
      <c r="U893" s="272"/>
      <c r="V893" s="272"/>
      <c r="W893" s="272"/>
      <c r="X893" s="273"/>
      <c r="Y893" s="14"/>
      <c r="Z893" s="14"/>
      <c r="AA893" s="14"/>
      <c r="AB893" s="14"/>
      <c r="AC893" s="14"/>
      <c r="AD893" s="14"/>
      <c r="AE893" s="14"/>
      <c r="AT893" s="274" t="s">
        <v>196</v>
      </c>
      <c r="AU893" s="274" t="s">
        <v>84</v>
      </c>
      <c r="AV893" s="14" t="s">
        <v>82</v>
      </c>
      <c r="AW893" s="14" t="s">
        <v>5</v>
      </c>
      <c r="AX893" s="14" t="s">
        <v>75</v>
      </c>
      <c r="AY893" s="274" t="s">
        <v>182</v>
      </c>
    </row>
    <row r="894" s="13" customFormat="1">
      <c r="A894" s="13"/>
      <c r="B894" s="254"/>
      <c r="C894" s="255"/>
      <c r="D894" s="247" t="s">
        <v>196</v>
      </c>
      <c r="E894" s="256" t="s">
        <v>1</v>
      </c>
      <c r="F894" s="257" t="s">
        <v>1112</v>
      </c>
      <c r="G894" s="255"/>
      <c r="H894" s="258">
        <v>13.91</v>
      </c>
      <c r="I894" s="259"/>
      <c r="J894" s="259"/>
      <c r="K894" s="255"/>
      <c r="L894" s="255"/>
      <c r="M894" s="260"/>
      <c r="N894" s="261"/>
      <c r="O894" s="262"/>
      <c r="P894" s="262"/>
      <c r="Q894" s="262"/>
      <c r="R894" s="262"/>
      <c r="S894" s="262"/>
      <c r="T894" s="262"/>
      <c r="U894" s="262"/>
      <c r="V894" s="262"/>
      <c r="W894" s="262"/>
      <c r="X894" s="263"/>
      <c r="Y894" s="13"/>
      <c r="Z894" s="13"/>
      <c r="AA894" s="13"/>
      <c r="AB894" s="13"/>
      <c r="AC894" s="13"/>
      <c r="AD894" s="13"/>
      <c r="AE894" s="13"/>
      <c r="AT894" s="264" t="s">
        <v>196</v>
      </c>
      <c r="AU894" s="264" t="s">
        <v>84</v>
      </c>
      <c r="AV894" s="13" t="s">
        <v>84</v>
      </c>
      <c r="AW894" s="13" t="s">
        <v>5</v>
      </c>
      <c r="AX894" s="13" t="s">
        <v>75</v>
      </c>
      <c r="AY894" s="264" t="s">
        <v>182</v>
      </c>
    </row>
    <row r="895" s="14" customFormat="1">
      <c r="A895" s="14"/>
      <c r="B895" s="265"/>
      <c r="C895" s="266"/>
      <c r="D895" s="247" t="s">
        <v>196</v>
      </c>
      <c r="E895" s="267" t="s">
        <v>1</v>
      </c>
      <c r="F895" s="268" t="s">
        <v>990</v>
      </c>
      <c r="G895" s="266"/>
      <c r="H895" s="267" t="s">
        <v>1</v>
      </c>
      <c r="I895" s="269"/>
      <c r="J895" s="269"/>
      <c r="K895" s="266"/>
      <c r="L895" s="266"/>
      <c r="M895" s="270"/>
      <c r="N895" s="271"/>
      <c r="O895" s="272"/>
      <c r="P895" s="272"/>
      <c r="Q895" s="272"/>
      <c r="R895" s="272"/>
      <c r="S895" s="272"/>
      <c r="T895" s="272"/>
      <c r="U895" s="272"/>
      <c r="V895" s="272"/>
      <c r="W895" s="272"/>
      <c r="X895" s="273"/>
      <c r="Y895" s="14"/>
      <c r="Z895" s="14"/>
      <c r="AA895" s="14"/>
      <c r="AB895" s="14"/>
      <c r="AC895" s="14"/>
      <c r="AD895" s="14"/>
      <c r="AE895" s="14"/>
      <c r="AT895" s="274" t="s">
        <v>196</v>
      </c>
      <c r="AU895" s="274" t="s">
        <v>84</v>
      </c>
      <c r="AV895" s="14" t="s">
        <v>82</v>
      </c>
      <c r="AW895" s="14" t="s">
        <v>5</v>
      </c>
      <c r="AX895" s="14" t="s">
        <v>75</v>
      </c>
      <c r="AY895" s="274" t="s">
        <v>182</v>
      </c>
    </row>
    <row r="896" s="13" customFormat="1">
      <c r="A896" s="13"/>
      <c r="B896" s="254"/>
      <c r="C896" s="255"/>
      <c r="D896" s="247" t="s">
        <v>196</v>
      </c>
      <c r="E896" s="256" t="s">
        <v>1</v>
      </c>
      <c r="F896" s="257" t="s">
        <v>1122</v>
      </c>
      <c r="G896" s="255"/>
      <c r="H896" s="258">
        <v>10.327</v>
      </c>
      <c r="I896" s="259"/>
      <c r="J896" s="259"/>
      <c r="K896" s="255"/>
      <c r="L896" s="255"/>
      <c r="M896" s="260"/>
      <c r="N896" s="261"/>
      <c r="O896" s="262"/>
      <c r="P896" s="262"/>
      <c r="Q896" s="262"/>
      <c r="R896" s="262"/>
      <c r="S896" s="262"/>
      <c r="T896" s="262"/>
      <c r="U896" s="262"/>
      <c r="V896" s="262"/>
      <c r="W896" s="262"/>
      <c r="X896" s="263"/>
      <c r="Y896" s="13"/>
      <c r="Z896" s="13"/>
      <c r="AA896" s="13"/>
      <c r="AB896" s="13"/>
      <c r="AC896" s="13"/>
      <c r="AD896" s="13"/>
      <c r="AE896" s="13"/>
      <c r="AT896" s="264" t="s">
        <v>196</v>
      </c>
      <c r="AU896" s="264" t="s">
        <v>84</v>
      </c>
      <c r="AV896" s="13" t="s">
        <v>84</v>
      </c>
      <c r="AW896" s="13" t="s">
        <v>5</v>
      </c>
      <c r="AX896" s="13" t="s">
        <v>75</v>
      </c>
      <c r="AY896" s="264" t="s">
        <v>182</v>
      </c>
    </row>
    <row r="897" s="14" customFormat="1">
      <c r="A897" s="14"/>
      <c r="B897" s="265"/>
      <c r="C897" s="266"/>
      <c r="D897" s="247" t="s">
        <v>196</v>
      </c>
      <c r="E897" s="267" t="s">
        <v>1</v>
      </c>
      <c r="F897" s="268" t="s">
        <v>994</v>
      </c>
      <c r="G897" s="266"/>
      <c r="H897" s="267" t="s">
        <v>1</v>
      </c>
      <c r="I897" s="269"/>
      <c r="J897" s="269"/>
      <c r="K897" s="266"/>
      <c r="L897" s="266"/>
      <c r="M897" s="270"/>
      <c r="N897" s="271"/>
      <c r="O897" s="272"/>
      <c r="P897" s="272"/>
      <c r="Q897" s="272"/>
      <c r="R897" s="272"/>
      <c r="S897" s="272"/>
      <c r="T897" s="272"/>
      <c r="U897" s="272"/>
      <c r="V897" s="272"/>
      <c r="W897" s="272"/>
      <c r="X897" s="273"/>
      <c r="Y897" s="14"/>
      <c r="Z897" s="14"/>
      <c r="AA897" s="14"/>
      <c r="AB897" s="14"/>
      <c r="AC897" s="14"/>
      <c r="AD897" s="14"/>
      <c r="AE897" s="14"/>
      <c r="AT897" s="274" t="s">
        <v>196</v>
      </c>
      <c r="AU897" s="274" t="s">
        <v>84</v>
      </c>
      <c r="AV897" s="14" t="s">
        <v>82</v>
      </c>
      <c r="AW897" s="14" t="s">
        <v>5</v>
      </c>
      <c r="AX897" s="14" t="s">
        <v>75</v>
      </c>
      <c r="AY897" s="274" t="s">
        <v>182</v>
      </c>
    </row>
    <row r="898" s="13" customFormat="1">
      <c r="A898" s="13"/>
      <c r="B898" s="254"/>
      <c r="C898" s="255"/>
      <c r="D898" s="247" t="s">
        <v>196</v>
      </c>
      <c r="E898" s="256" t="s">
        <v>1</v>
      </c>
      <c r="F898" s="257" t="s">
        <v>1221</v>
      </c>
      <c r="G898" s="255"/>
      <c r="H898" s="258">
        <v>8.4459999999999997</v>
      </c>
      <c r="I898" s="259"/>
      <c r="J898" s="259"/>
      <c r="K898" s="255"/>
      <c r="L898" s="255"/>
      <c r="M898" s="260"/>
      <c r="N898" s="261"/>
      <c r="O898" s="262"/>
      <c r="P898" s="262"/>
      <c r="Q898" s="262"/>
      <c r="R898" s="262"/>
      <c r="S898" s="262"/>
      <c r="T898" s="262"/>
      <c r="U898" s="262"/>
      <c r="V898" s="262"/>
      <c r="W898" s="262"/>
      <c r="X898" s="263"/>
      <c r="Y898" s="13"/>
      <c r="Z898" s="13"/>
      <c r="AA898" s="13"/>
      <c r="AB898" s="13"/>
      <c r="AC898" s="13"/>
      <c r="AD898" s="13"/>
      <c r="AE898" s="13"/>
      <c r="AT898" s="264" t="s">
        <v>196</v>
      </c>
      <c r="AU898" s="264" t="s">
        <v>84</v>
      </c>
      <c r="AV898" s="13" t="s">
        <v>84</v>
      </c>
      <c r="AW898" s="13" t="s">
        <v>5</v>
      </c>
      <c r="AX898" s="13" t="s">
        <v>75</v>
      </c>
      <c r="AY898" s="264" t="s">
        <v>182</v>
      </c>
    </row>
    <row r="899" s="14" customFormat="1">
      <c r="A899" s="14"/>
      <c r="B899" s="265"/>
      <c r="C899" s="266"/>
      <c r="D899" s="247" t="s">
        <v>196</v>
      </c>
      <c r="E899" s="267" t="s">
        <v>1</v>
      </c>
      <c r="F899" s="268" t="s">
        <v>927</v>
      </c>
      <c r="G899" s="266"/>
      <c r="H899" s="267" t="s">
        <v>1</v>
      </c>
      <c r="I899" s="269"/>
      <c r="J899" s="269"/>
      <c r="K899" s="266"/>
      <c r="L899" s="266"/>
      <c r="M899" s="270"/>
      <c r="N899" s="271"/>
      <c r="O899" s="272"/>
      <c r="P899" s="272"/>
      <c r="Q899" s="272"/>
      <c r="R899" s="272"/>
      <c r="S899" s="272"/>
      <c r="T899" s="272"/>
      <c r="U899" s="272"/>
      <c r="V899" s="272"/>
      <c r="W899" s="272"/>
      <c r="X899" s="273"/>
      <c r="Y899" s="14"/>
      <c r="Z899" s="14"/>
      <c r="AA899" s="14"/>
      <c r="AB899" s="14"/>
      <c r="AC899" s="14"/>
      <c r="AD899" s="14"/>
      <c r="AE899" s="14"/>
      <c r="AT899" s="274" t="s">
        <v>196</v>
      </c>
      <c r="AU899" s="274" t="s">
        <v>84</v>
      </c>
      <c r="AV899" s="14" t="s">
        <v>82</v>
      </c>
      <c r="AW899" s="14" t="s">
        <v>5</v>
      </c>
      <c r="AX899" s="14" t="s">
        <v>75</v>
      </c>
      <c r="AY899" s="274" t="s">
        <v>182</v>
      </c>
    </row>
    <row r="900" s="13" customFormat="1">
      <c r="A900" s="13"/>
      <c r="B900" s="254"/>
      <c r="C900" s="255"/>
      <c r="D900" s="247" t="s">
        <v>196</v>
      </c>
      <c r="E900" s="256" t="s">
        <v>1</v>
      </c>
      <c r="F900" s="257" t="s">
        <v>1222</v>
      </c>
      <c r="G900" s="255"/>
      <c r="H900" s="258">
        <v>43.831000000000003</v>
      </c>
      <c r="I900" s="259"/>
      <c r="J900" s="259"/>
      <c r="K900" s="255"/>
      <c r="L900" s="255"/>
      <c r="M900" s="260"/>
      <c r="N900" s="261"/>
      <c r="O900" s="262"/>
      <c r="P900" s="262"/>
      <c r="Q900" s="262"/>
      <c r="R900" s="262"/>
      <c r="S900" s="262"/>
      <c r="T900" s="262"/>
      <c r="U900" s="262"/>
      <c r="V900" s="262"/>
      <c r="W900" s="262"/>
      <c r="X900" s="263"/>
      <c r="Y900" s="13"/>
      <c r="Z900" s="13"/>
      <c r="AA900" s="13"/>
      <c r="AB900" s="13"/>
      <c r="AC900" s="13"/>
      <c r="AD900" s="13"/>
      <c r="AE900" s="13"/>
      <c r="AT900" s="264" t="s">
        <v>196</v>
      </c>
      <c r="AU900" s="264" t="s">
        <v>84</v>
      </c>
      <c r="AV900" s="13" t="s">
        <v>84</v>
      </c>
      <c r="AW900" s="13" t="s">
        <v>5</v>
      </c>
      <c r="AX900" s="13" t="s">
        <v>75</v>
      </c>
      <c r="AY900" s="264" t="s">
        <v>182</v>
      </c>
    </row>
    <row r="901" s="14" customFormat="1">
      <c r="A901" s="14"/>
      <c r="B901" s="265"/>
      <c r="C901" s="266"/>
      <c r="D901" s="247" t="s">
        <v>196</v>
      </c>
      <c r="E901" s="267" t="s">
        <v>1</v>
      </c>
      <c r="F901" s="268" t="s">
        <v>1014</v>
      </c>
      <c r="G901" s="266"/>
      <c r="H901" s="267" t="s">
        <v>1</v>
      </c>
      <c r="I901" s="269"/>
      <c r="J901" s="269"/>
      <c r="K901" s="266"/>
      <c r="L901" s="266"/>
      <c r="M901" s="270"/>
      <c r="N901" s="271"/>
      <c r="O901" s="272"/>
      <c r="P901" s="272"/>
      <c r="Q901" s="272"/>
      <c r="R901" s="272"/>
      <c r="S901" s="272"/>
      <c r="T901" s="272"/>
      <c r="U901" s="272"/>
      <c r="V901" s="272"/>
      <c r="W901" s="272"/>
      <c r="X901" s="273"/>
      <c r="Y901" s="14"/>
      <c r="Z901" s="14"/>
      <c r="AA901" s="14"/>
      <c r="AB901" s="14"/>
      <c r="AC901" s="14"/>
      <c r="AD901" s="14"/>
      <c r="AE901" s="14"/>
      <c r="AT901" s="274" t="s">
        <v>196</v>
      </c>
      <c r="AU901" s="274" t="s">
        <v>84</v>
      </c>
      <c r="AV901" s="14" t="s">
        <v>82</v>
      </c>
      <c r="AW901" s="14" t="s">
        <v>5</v>
      </c>
      <c r="AX901" s="14" t="s">
        <v>75</v>
      </c>
      <c r="AY901" s="274" t="s">
        <v>182</v>
      </c>
    </row>
    <row r="902" s="13" customFormat="1">
      <c r="A902" s="13"/>
      <c r="B902" s="254"/>
      <c r="C902" s="255"/>
      <c r="D902" s="247" t="s">
        <v>196</v>
      </c>
      <c r="E902" s="256" t="s">
        <v>1</v>
      </c>
      <c r="F902" s="257" t="s">
        <v>1223</v>
      </c>
      <c r="G902" s="255"/>
      <c r="H902" s="258">
        <v>15.471</v>
      </c>
      <c r="I902" s="259"/>
      <c r="J902" s="259"/>
      <c r="K902" s="255"/>
      <c r="L902" s="255"/>
      <c r="M902" s="260"/>
      <c r="N902" s="261"/>
      <c r="O902" s="262"/>
      <c r="P902" s="262"/>
      <c r="Q902" s="262"/>
      <c r="R902" s="262"/>
      <c r="S902" s="262"/>
      <c r="T902" s="262"/>
      <c r="U902" s="262"/>
      <c r="V902" s="262"/>
      <c r="W902" s="262"/>
      <c r="X902" s="263"/>
      <c r="Y902" s="13"/>
      <c r="Z902" s="13"/>
      <c r="AA902" s="13"/>
      <c r="AB902" s="13"/>
      <c r="AC902" s="13"/>
      <c r="AD902" s="13"/>
      <c r="AE902" s="13"/>
      <c r="AT902" s="264" t="s">
        <v>196</v>
      </c>
      <c r="AU902" s="264" t="s">
        <v>84</v>
      </c>
      <c r="AV902" s="13" t="s">
        <v>84</v>
      </c>
      <c r="AW902" s="13" t="s">
        <v>5</v>
      </c>
      <c r="AX902" s="13" t="s">
        <v>75</v>
      </c>
      <c r="AY902" s="264" t="s">
        <v>182</v>
      </c>
    </row>
    <row r="903" s="14" customFormat="1">
      <c r="A903" s="14"/>
      <c r="B903" s="265"/>
      <c r="C903" s="266"/>
      <c r="D903" s="247" t="s">
        <v>196</v>
      </c>
      <c r="E903" s="267" t="s">
        <v>1</v>
      </c>
      <c r="F903" s="268" t="s">
        <v>1023</v>
      </c>
      <c r="G903" s="266"/>
      <c r="H903" s="267" t="s">
        <v>1</v>
      </c>
      <c r="I903" s="269"/>
      <c r="J903" s="269"/>
      <c r="K903" s="266"/>
      <c r="L903" s="266"/>
      <c r="M903" s="270"/>
      <c r="N903" s="271"/>
      <c r="O903" s="272"/>
      <c r="P903" s="272"/>
      <c r="Q903" s="272"/>
      <c r="R903" s="272"/>
      <c r="S903" s="272"/>
      <c r="T903" s="272"/>
      <c r="U903" s="272"/>
      <c r="V903" s="272"/>
      <c r="W903" s="272"/>
      <c r="X903" s="273"/>
      <c r="Y903" s="14"/>
      <c r="Z903" s="14"/>
      <c r="AA903" s="14"/>
      <c r="AB903" s="14"/>
      <c r="AC903" s="14"/>
      <c r="AD903" s="14"/>
      <c r="AE903" s="14"/>
      <c r="AT903" s="274" t="s">
        <v>196</v>
      </c>
      <c r="AU903" s="274" t="s">
        <v>84</v>
      </c>
      <c r="AV903" s="14" t="s">
        <v>82</v>
      </c>
      <c r="AW903" s="14" t="s">
        <v>5</v>
      </c>
      <c r="AX903" s="14" t="s">
        <v>75</v>
      </c>
      <c r="AY903" s="274" t="s">
        <v>182</v>
      </c>
    </row>
    <row r="904" s="13" customFormat="1">
      <c r="A904" s="13"/>
      <c r="B904" s="254"/>
      <c r="C904" s="255"/>
      <c r="D904" s="247" t="s">
        <v>196</v>
      </c>
      <c r="E904" s="256" t="s">
        <v>1</v>
      </c>
      <c r="F904" s="257" t="s">
        <v>1224</v>
      </c>
      <c r="G904" s="255"/>
      <c r="H904" s="258">
        <v>4.4199999999999999</v>
      </c>
      <c r="I904" s="259"/>
      <c r="J904" s="259"/>
      <c r="K904" s="255"/>
      <c r="L904" s="255"/>
      <c r="M904" s="260"/>
      <c r="N904" s="261"/>
      <c r="O904" s="262"/>
      <c r="P904" s="262"/>
      <c r="Q904" s="262"/>
      <c r="R904" s="262"/>
      <c r="S904" s="262"/>
      <c r="T904" s="262"/>
      <c r="U904" s="262"/>
      <c r="V904" s="262"/>
      <c r="W904" s="262"/>
      <c r="X904" s="263"/>
      <c r="Y904" s="13"/>
      <c r="Z904" s="13"/>
      <c r="AA904" s="13"/>
      <c r="AB904" s="13"/>
      <c r="AC904" s="13"/>
      <c r="AD904" s="13"/>
      <c r="AE904" s="13"/>
      <c r="AT904" s="264" t="s">
        <v>196</v>
      </c>
      <c r="AU904" s="264" t="s">
        <v>84</v>
      </c>
      <c r="AV904" s="13" t="s">
        <v>84</v>
      </c>
      <c r="AW904" s="13" t="s">
        <v>5</v>
      </c>
      <c r="AX904" s="13" t="s">
        <v>75</v>
      </c>
      <c r="AY904" s="264" t="s">
        <v>182</v>
      </c>
    </row>
    <row r="905" s="15" customFormat="1">
      <c r="A905" s="15"/>
      <c r="B905" s="275"/>
      <c r="C905" s="276"/>
      <c r="D905" s="247" t="s">
        <v>196</v>
      </c>
      <c r="E905" s="277" t="s">
        <v>1</v>
      </c>
      <c r="F905" s="278" t="s">
        <v>208</v>
      </c>
      <c r="G905" s="276"/>
      <c r="H905" s="279">
        <v>129.88800000000001</v>
      </c>
      <c r="I905" s="280"/>
      <c r="J905" s="280"/>
      <c r="K905" s="276"/>
      <c r="L905" s="276"/>
      <c r="M905" s="281"/>
      <c r="N905" s="282"/>
      <c r="O905" s="283"/>
      <c r="P905" s="283"/>
      <c r="Q905" s="283"/>
      <c r="R905" s="283"/>
      <c r="S905" s="283"/>
      <c r="T905" s="283"/>
      <c r="U905" s="283"/>
      <c r="V905" s="283"/>
      <c r="W905" s="283"/>
      <c r="X905" s="284"/>
      <c r="Y905" s="15"/>
      <c r="Z905" s="15"/>
      <c r="AA905" s="15"/>
      <c r="AB905" s="15"/>
      <c r="AC905" s="15"/>
      <c r="AD905" s="15"/>
      <c r="AE905" s="15"/>
      <c r="AT905" s="285" t="s">
        <v>196</v>
      </c>
      <c r="AU905" s="285" t="s">
        <v>84</v>
      </c>
      <c r="AV905" s="15" t="s">
        <v>190</v>
      </c>
      <c r="AW905" s="15" t="s">
        <v>5</v>
      </c>
      <c r="AX905" s="15" t="s">
        <v>82</v>
      </c>
      <c r="AY905" s="285" t="s">
        <v>182</v>
      </c>
    </row>
    <row r="906" s="2" customFormat="1" ht="24.15" customHeight="1">
      <c r="A906" s="39"/>
      <c r="B906" s="40"/>
      <c r="C906" s="233" t="s">
        <v>607</v>
      </c>
      <c r="D906" s="233" t="s">
        <v>185</v>
      </c>
      <c r="E906" s="234" t="s">
        <v>1225</v>
      </c>
      <c r="F906" s="235" t="s">
        <v>1226</v>
      </c>
      <c r="G906" s="236" t="s">
        <v>416</v>
      </c>
      <c r="H906" s="237">
        <v>7.5</v>
      </c>
      <c r="I906" s="238"/>
      <c r="J906" s="238"/>
      <c r="K906" s="239">
        <f>ROUND(P906*H906,2)</f>
        <v>0</v>
      </c>
      <c r="L906" s="235" t="s">
        <v>1</v>
      </c>
      <c r="M906" s="45"/>
      <c r="N906" s="240" t="s">
        <v>1</v>
      </c>
      <c r="O906" s="241" t="s">
        <v>38</v>
      </c>
      <c r="P906" s="242">
        <f>I906+J906</f>
        <v>0</v>
      </c>
      <c r="Q906" s="242">
        <f>ROUND(I906*H906,2)</f>
        <v>0</v>
      </c>
      <c r="R906" s="242">
        <f>ROUND(J906*H906,2)</f>
        <v>0</v>
      </c>
      <c r="S906" s="92"/>
      <c r="T906" s="243">
        <f>S906*H906</f>
        <v>0</v>
      </c>
      <c r="U906" s="243">
        <v>0</v>
      </c>
      <c r="V906" s="243">
        <f>U906*H906</f>
        <v>0</v>
      </c>
      <c r="W906" s="243">
        <v>0</v>
      </c>
      <c r="X906" s="244">
        <f>W906*H906</f>
        <v>0</v>
      </c>
      <c r="Y906" s="39"/>
      <c r="Z906" s="39"/>
      <c r="AA906" s="39"/>
      <c r="AB906" s="39"/>
      <c r="AC906" s="39"/>
      <c r="AD906" s="39"/>
      <c r="AE906" s="39"/>
      <c r="AR906" s="245" t="s">
        <v>190</v>
      </c>
      <c r="AT906" s="245" t="s">
        <v>185</v>
      </c>
      <c r="AU906" s="245" t="s">
        <v>84</v>
      </c>
      <c r="AY906" s="18" t="s">
        <v>182</v>
      </c>
      <c r="BE906" s="246">
        <f>IF(O906="základní",K906,0)</f>
        <v>0</v>
      </c>
      <c r="BF906" s="246">
        <f>IF(O906="snížená",K906,0)</f>
        <v>0</v>
      </c>
      <c r="BG906" s="246">
        <f>IF(O906="zákl. přenesená",K906,0)</f>
        <v>0</v>
      </c>
      <c r="BH906" s="246">
        <f>IF(O906="sníž. přenesená",K906,0)</f>
        <v>0</v>
      </c>
      <c r="BI906" s="246">
        <f>IF(O906="nulová",K906,0)</f>
        <v>0</v>
      </c>
      <c r="BJ906" s="18" t="s">
        <v>82</v>
      </c>
      <c r="BK906" s="246">
        <f>ROUND(P906*H906,2)</f>
        <v>0</v>
      </c>
      <c r="BL906" s="18" t="s">
        <v>190</v>
      </c>
      <c r="BM906" s="245" t="s">
        <v>1227</v>
      </c>
    </row>
    <row r="907" s="2" customFormat="1">
      <c r="A907" s="39"/>
      <c r="B907" s="40"/>
      <c r="C907" s="41"/>
      <c r="D907" s="247" t="s">
        <v>192</v>
      </c>
      <c r="E907" s="41"/>
      <c r="F907" s="248" t="s">
        <v>1226</v>
      </c>
      <c r="G907" s="41"/>
      <c r="H907" s="41"/>
      <c r="I907" s="249"/>
      <c r="J907" s="249"/>
      <c r="K907" s="41"/>
      <c r="L907" s="41"/>
      <c r="M907" s="45"/>
      <c r="N907" s="250"/>
      <c r="O907" s="251"/>
      <c r="P907" s="92"/>
      <c r="Q907" s="92"/>
      <c r="R907" s="92"/>
      <c r="S907" s="92"/>
      <c r="T907" s="92"/>
      <c r="U907" s="92"/>
      <c r="V907" s="92"/>
      <c r="W907" s="92"/>
      <c r="X907" s="93"/>
      <c r="Y907" s="39"/>
      <c r="Z907" s="39"/>
      <c r="AA907" s="39"/>
      <c r="AB907" s="39"/>
      <c r="AC907" s="39"/>
      <c r="AD907" s="39"/>
      <c r="AE907" s="39"/>
      <c r="AT907" s="18" t="s">
        <v>192</v>
      </c>
      <c r="AU907" s="18" t="s">
        <v>84</v>
      </c>
    </row>
    <row r="908" s="13" customFormat="1">
      <c r="A908" s="13"/>
      <c r="B908" s="254"/>
      <c r="C908" s="255"/>
      <c r="D908" s="247" t="s">
        <v>196</v>
      </c>
      <c r="E908" s="256" t="s">
        <v>1</v>
      </c>
      <c r="F908" s="257" t="s">
        <v>1228</v>
      </c>
      <c r="G908" s="255"/>
      <c r="H908" s="258">
        <v>7.5</v>
      </c>
      <c r="I908" s="259"/>
      <c r="J908" s="259"/>
      <c r="K908" s="255"/>
      <c r="L908" s="255"/>
      <c r="M908" s="260"/>
      <c r="N908" s="261"/>
      <c r="O908" s="262"/>
      <c r="P908" s="262"/>
      <c r="Q908" s="262"/>
      <c r="R908" s="262"/>
      <c r="S908" s="262"/>
      <c r="T908" s="262"/>
      <c r="U908" s="262"/>
      <c r="V908" s="262"/>
      <c r="W908" s="262"/>
      <c r="X908" s="263"/>
      <c r="Y908" s="13"/>
      <c r="Z908" s="13"/>
      <c r="AA908" s="13"/>
      <c r="AB908" s="13"/>
      <c r="AC908" s="13"/>
      <c r="AD908" s="13"/>
      <c r="AE908" s="13"/>
      <c r="AT908" s="264" t="s">
        <v>196</v>
      </c>
      <c r="AU908" s="264" t="s">
        <v>84</v>
      </c>
      <c r="AV908" s="13" t="s">
        <v>84</v>
      </c>
      <c r="AW908" s="13" t="s">
        <v>5</v>
      </c>
      <c r="AX908" s="13" t="s">
        <v>75</v>
      </c>
      <c r="AY908" s="264" t="s">
        <v>182</v>
      </c>
    </row>
    <row r="909" s="15" customFormat="1">
      <c r="A909" s="15"/>
      <c r="B909" s="275"/>
      <c r="C909" s="276"/>
      <c r="D909" s="247" t="s">
        <v>196</v>
      </c>
      <c r="E909" s="277" t="s">
        <v>1</v>
      </c>
      <c r="F909" s="278" t="s">
        <v>208</v>
      </c>
      <c r="G909" s="276"/>
      <c r="H909" s="279">
        <v>7.5</v>
      </c>
      <c r="I909" s="280"/>
      <c r="J909" s="280"/>
      <c r="K909" s="276"/>
      <c r="L909" s="276"/>
      <c r="M909" s="281"/>
      <c r="N909" s="282"/>
      <c r="O909" s="283"/>
      <c r="P909" s="283"/>
      <c r="Q909" s="283"/>
      <c r="R909" s="283"/>
      <c r="S909" s="283"/>
      <c r="T909" s="283"/>
      <c r="U909" s="283"/>
      <c r="V909" s="283"/>
      <c r="W909" s="283"/>
      <c r="X909" s="284"/>
      <c r="Y909" s="15"/>
      <c r="Z909" s="15"/>
      <c r="AA909" s="15"/>
      <c r="AB909" s="15"/>
      <c r="AC909" s="15"/>
      <c r="AD909" s="15"/>
      <c r="AE909" s="15"/>
      <c r="AT909" s="285" t="s">
        <v>196</v>
      </c>
      <c r="AU909" s="285" t="s">
        <v>84</v>
      </c>
      <c r="AV909" s="15" t="s">
        <v>190</v>
      </c>
      <c r="AW909" s="15" t="s">
        <v>5</v>
      </c>
      <c r="AX909" s="15" t="s">
        <v>82</v>
      </c>
      <c r="AY909" s="285" t="s">
        <v>182</v>
      </c>
    </row>
    <row r="910" s="2" customFormat="1" ht="24.15" customHeight="1">
      <c r="A910" s="39"/>
      <c r="B910" s="40"/>
      <c r="C910" s="233" t="s">
        <v>613</v>
      </c>
      <c r="D910" s="233" t="s">
        <v>185</v>
      </c>
      <c r="E910" s="234" t="s">
        <v>1229</v>
      </c>
      <c r="F910" s="235" t="s">
        <v>1230</v>
      </c>
      <c r="G910" s="236" t="s">
        <v>416</v>
      </c>
      <c r="H910" s="237">
        <v>203.49799999999999</v>
      </c>
      <c r="I910" s="238"/>
      <c r="J910" s="238"/>
      <c r="K910" s="239">
        <f>ROUND(P910*H910,2)</f>
        <v>0</v>
      </c>
      <c r="L910" s="235" t="s">
        <v>189</v>
      </c>
      <c r="M910" s="45"/>
      <c r="N910" s="240" t="s">
        <v>1</v>
      </c>
      <c r="O910" s="241" t="s">
        <v>38</v>
      </c>
      <c r="P910" s="242">
        <f>I910+J910</f>
        <v>0</v>
      </c>
      <c r="Q910" s="242">
        <f>ROUND(I910*H910,2)</f>
        <v>0</v>
      </c>
      <c r="R910" s="242">
        <f>ROUND(J910*H910,2)</f>
        <v>0</v>
      </c>
      <c r="S910" s="92"/>
      <c r="T910" s="243">
        <f>S910*H910</f>
        <v>0</v>
      </c>
      <c r="U910" s="243">
        <v>0</v>
      </c>
      <c r="V910" s="243">
        <f>U910*H910</f>
        <v>0</v>
      </c>
      <c r="W910" s="243">
        <v>0</v>
      </c>
      <c r="X910" s="244">
        <f>W910*H910</f>
        <v>0</v>
      </c>
      <c r="Y910" s="39"/>
      <c r="Z910" s="39"/>
      <c r="AA910" s="39"/>
      <c r="AB910" s="39"/>
      <c r="AC910" s="39"/>
      <c r="AD910" s="39"/>
      <c r="AE910" s="39"/>
      <c r="AR910" s="245" t="s">
        <v>190</v>
      </c>
      <c r="AT910" s="245" t="s">
        <v>185</v>
      </c>
      <c r="AU910" s="245" t="s">
        <v>84</v>
      </c>
      <c r="AY910" s="18" t="s">
        <v>182</v>
      </c>
      <c r="BE910" s="246">
        <f>IF(O910="základní",K910,0)</f>
        <v>0</v>
      </c>
      <c r="BF910" s="246">
        <f>IF(O910="snížená",K910,0)</f>
        <v>0</v>
      </c>
      <c r="BG910" s="246">
        <f>IF(O910="zákl. přenesená",K910,0)</f>
        <v>0</v>
      </c>
      <c r="BH910" s="246">
        <f>IF(O910="sníž. přenesená",K910,0)</f>
        <v>0</v>
      </c>
      <c r="BI910" s="246">
        <f>IF(O910="nulová",K910,0)</f>
        <v>0</v>
      </c>
      <c r="BJ910" s="18" t="s">
        <v>82</v>
      </c>
      <c r="BK910" s="246">
        <f>ROUND(P910*H910,2)</f>
        <v>0</v>
      </c>
      <c r="BL910" s="18" t="s">
        <v>190</v>
      </c>
      <c r="BM910" s="245" t="s">
        <v>1231</v>
      </c>
    </row>
    <row r="911" s="2" customFormat="1">
      <c r="A911" s="39"/>
      <c r="B911" s="40"/>
      <c r="C911" s="41"/>
      <c r="D911" s="247" t="s">
        <v>192</v>
      </c>
      <c r="E911" s="41"/>
      <c r="F911" s="248" t="s">
        <v>1230</v>
      </c>
      <c r="G911" s="41"/>
      <c r="H911" s="41"/>
      <c r="I911" s="249"/>
      <c r="J911" s="249"/>
      <c r="K911" s="41"/>
      <c r="L911" s="41"/>
      <c r="M911" s="45"/>
      <c r="N911" s="250"/>
      <c r="O911" s="251"/>
      <c r="P911" s="92"/>
      <c r="Q911" s="92"/>
      <c r="R911" s="92"/>
      <c r="S911" s="92"/>
      <c r="T911" s="92"/>
      <c r="U911" s="92"/>
      <c r="V911" s="92"/>
      <c r="W911" s="92"/>
      <c r="X911" s="93"/>
      <c r="Y911" s="39"/>
      <c r="Z911" s="39"/>
      <c r="AA911" s="39"/>
      <c r="AB911" s="39"/>
      <c r="AC911" s="39"/>
      <c r="AD911" s="39"/>
      <c r="AE911" s="39"/>
      <c r="AT911" s="18" t="s">
        <v>192</v>
      </c>
      <c r="AU911" s="18" t="s">
        <v>84</v>
      </c>
    </row>
    <row r="912" s="2" customFormat="1">
      <c r="A912" s="39"/>
      <c r="B912" s="40"/>
      <c r="C912" s="41"/>
      <c r="D912" s="252" t="s">
        <v>194</v>
      </c>
      <c r="E912" s="41"/>
      <c r="F912" s="253" t="s">
        <v>1232</v>
      </c>
      <c r="G912" s="41"/>
      <c r="H912" s="41"/>
      <c r="I912" s="249"/>
      <c r="J912" s="249"/>
      <c r="K912" s="41"/>
      <c r="L912" s="41"/>
      <c r="M912" s="45"/>
      <c r="N912" s="250"/>
      <c r="O912" s="251"/>
      <c r="P912" s="92"/>
      <c r="Q912" s="92"/>
      <c r="R912" s="92"/>
      <c r="S912" s="92"/>
      <c r="T912" s="92"/>
      <c r="U912" s="92"/>
      <c r="V912" s="92"/>
      <c r="W912" s="92"/>
      <c r="X912" s="93"/>
      <c r="Y912" s="39"/>
      <c r="Z912" s="39"/>
      <c r="AA912" s="39"/>
      <c r="AB912" s="39"/>
      <c r="AC912" s="39"/>
      <c r="AD912" s="39"/>
      <c r="AE912" s="39"/>
      <c r="AT912" s="18" t="s">
        <v>194</v>
      </c>
      <c r="AU912" s="18" t="s">
        <v>84</v>
      </c>
    </row>
    <row r="913" s="14" customFormat="1">
      <c r="A913" s="14"/>
      <c r="B913" s="265"/>
      <c r="C913" s="266"/>
      <c r="D913" s="247" t="s">
        <v>196</v>
      </c>
      <c r="E913" s="267" t="s">
        <v>1</v>
      </c>
      <c r="F913" s="268" t="s">
        <v>954</v>
      </c>
      <c r="G913" s="266"/>
      <c r="H913" s="267" t="s">
        <v>1</v>
      </c>
      <c r="I913" s="269"/>
      <c r="J913" s="269"/>
      <c r="K913" s="266"/>
      <c r="L913" s="266"/>
      <c r="M913" s="270"/>
      <c r="N913" s="271"/>
      <c r="O913" s="272"/>
      <c r="P913" s="272"/>
      <c r="Q913" s="272"/>
      <c r="R913" s="272"/>
      <c r="S913" s="272"/>
      <c r="T913" s="272"/>
      <c r="U913" s="272"/>
      <c r="V913" s="272"/>
      <c r="W913" s="272"/>
      <c r="X913" s="273"/>
      <c r="Y913" s="14"/>
      <c r="Z913" s="14"/>
      <c r="AA913" s="14"/>
      <c r="AB913" s="14"/>
      <c r="AC913" s="14"/>
      <c r="AD913" s="14"/>
      <c r="AE913" s="14"/>
      <c r="AT913" s="274" t="s">
        <v>196</v>
      </c>
      <c r="AU913" s="274" t="s">
        <v>84</v>
      </c>
      <c r="AV913" s="14" t="s">
        <v>82</v>
      </c>
      <c r="AW913" s="14" t="s">
        <v>5</v>
      </c>
      <c r="AX913" s="14" t="s">
        <v>75</v>
      </c>
      <c r="AY913" s="274" t="s">
        <v>182</v>
      </c>
    </row>
    <row r="914" s="13" customFormat="1">
      <c r="A914" s="13"/>
      <c r="B914" s="254"/>
      <c r="C914" s="255"/>
      <c r="D914" s="247" t="s">
        <v>196</v>
      </c>
      <c r="E914" s="256" t="s">
        <v>1</v>
      </c>
      <c r="F914" s="257" t="s">
        <v>1233</v>
      </c>
      <c r="G914" s="255"/>
      <c r="H914" s="258">
        <v>12.94</v>
      </c>
      <c r="I914" s="259"/>
      <c r="J914" s="259"/>
      <c r="K914" s="255"/>
      <c r="L914" s="255"/>
      <c r="M914" s="260"/>
      <c r="N914" s="261"/>
      <c r="O914" s="262"/>
      <c r="P914" s="262"/>
      <c r="Q914" s="262"/>
      <c r="R914" s="262"/>
      <c r="S914" s="262"/>
      <c r="T914" s="262"/>
      <c r="U914" s="262"/>
      <c r="V914" s="262"/>
      <c r="W914" s="262"/>
      <c r="X914" s="263"/>
      <c r="Y914" s="13"/>
      <c r="Z914" s="13"/>
      <c r="AA914" s="13"/>
      <c r="AB914" s="13"/>
      <c r="AC914" s="13"/>
      <c r="AD914" s="13"/>
      <c r="AE914" s="13"/>
      <c r="AT914" s="264" t="s">
        <v>196</v>
      </c>
      <c r="AU914" s="264" t="s">
        <v>84</v>
      </c>
      <c r="AV914" s="13" t="s">
        <v>84</v>
      </c>
      <c r="AW914" s="13" t="s">
        <v>5</v>
      </c>
      <c r="AX914" s="13" t="s">
        <v>75</v>
      </c>
      <c r="AY914" s="264" t="s">
        <v>182</v>
      </c>
    </row>
    <row r="915" s="13" customFormat="1">
      <c r="A915" s="13"/>
      <c r="B915" s="254"/>
      <c r="C915" s="255"/>
      <c r="D915" s="247" t="s">
        <v>196</v>
      </c>
      <c r="E915" s="256" t="s">
        <v>1</v>
      </c>
      <c r="F915" s="257" t="s">
        <v>1234</v>
      </c>
      <c r="G915" s="255"/>
      <c r="H915" s="258">
        <v>-2.8999999999999999</v>
      </c>
      <c r="I915" s="259"/>
      <c r="J915" s="259"/>
      <c r="K915" s="255"/>
      <c r="L915" s="255"/>
      <c r="M915" s="260"/>
      <c r="N915" s="261"/>
      <c r="O915" s="262"/>
      <c r="P915" s="262"/>
      <c r="Q915" s="262"/>
      <c r="R915" s="262"/>
      <c r="S915" s="262"/>
      <c r="T915" s="262"/>
      <c r="U915" s="262"/>
      <c r="V915" s="262"/>
      <c r="W915" s="262"/>
      <c r="X915" s="263"/>
      <c r="Y915" s="13"/>
      <c r="Z915" s="13"/>
      <c r="AA915" s="13"/>
      <c r="AB915" s="13"/>
      <c r="AC915" s="13"/>
      <c r="AD915" s="13"/>
      <c r="AE915" s="13"/>
      <c r="AT915" s="264" t="s">
        <v>196</v>
      </c>
      <c r="AU915" s="264" t="s">
        <v>84</v>
      </c>
      <c r="AV915" s="13" t="s">
        <v>84</v>
      </c>
      <c r="AW915" s="13" t="s">
        <v>5</v>
      </c>
      <c r="AX915" s="13" t="s">
        <v>75</v>
      </c>
      <c r="AY915" s="264" t="s">
        <v>182</v>
      </c>
    </row>
    <row r="916" s="13" customFormat="1">
      <c r="A916" s="13"/>
      <c r="B916" s="254"/>
      <c r="C916" s="255"/>
      <c r="D916" s="247" t="s">
        <v>196</v>
      </c>
      <c r="E916" s="256" t="s">
        <v>1</v>
      </c>
      <c r="F916" s="257" t="s">
        <v>1235</v>
      </c>
      <c r="G916" s="255"/>
      <c r="H916" s="258">
        <v>-2.3999999999999999</v>
      </c>
      <c r="I916" s="259"/>
      <c r="J916" s="259"/>
      <c r="K916" s="255"/>
      <c r="L916" s="255"/>
      <c r="M916" s="260"/>
      <c r="N916" s="261"/>
      <c r="O916" s="262"/>
      <c r="P916" s="262"/>
      <c r="Q916" s="262"/>
      <c r="R916" s="262"/>
      <c r="S916" s="262"/>
      <c r="T916" s="262"/>
      <c r="U916" s="262"/>
      <c r="V916" s="262"/>
      <c r="W916" s="262"/>
      <c r="X916" s="263"/>
      <c r="Y916" s="13"/>
      <c r="Z916" s="13"/>
      <c r="AA916" s="13"/>
      <c r="AB916" s="13"/>
      <c r="AC916" s="13"/>
      <c r="AD916" s="13"/>
      <c r="AE916" s="13"/>
      <c r="AT916" s="264" t="s">
        <v>196</v>
      </c>
      <c r="AU916" s="264" t="s">
        <v>84</v>
      </c>
      <c r="AV916" s="13" t="s">
        <v>84</v>
      </c>
      <c r="AW916" s="13" t="s">
        <v>5</v>
      </c>
      <c r="AX916" s="13" t="s">
        <v>75</v>
      </c>
      <c r="AY916" s="264" t="s">
        <v>182</v>
      </c>
    </row>
    <row r="917" s="14" customFormat="1">
      <c r="A917" s="14"/>
      <c r="B917" s="265"/>
      <c r="C917" s="266"/>
      <c r="D917" s="247" t="s">
        <v>196</v>
      </c>
      <c r="E917" s="267" t="s">
        <v>1</v>
      </c>
      <c r="F917" s="268" t="s">
        <v>971</v>
      </c>
      <c r="G917" s="266"/>
      <c r="H917" s="267" t="s">
        <v>1</v>
      </c>
      <c r="I917" s="269"/>
      <c r="J917" s="269"/>
      <c r="K917" s="266"/>
      <c r="L917" s="266"/>
      <c r="M917" s="270"/>
      <c r="N917" s="271"/>
      <c r="O917" s="272"/>
      <c r="P917" s="272"/>
      <c r="Q917" s="272"/>
      <c r="R917" s="272"/>
      <c r="S917" s="272"/>
      <c r="T917" s="272"/>
      <c r="U917" s="272"/>
      <c r="V917" s="272"/>
      <c r="W917" s="272"/>
      <c r="X917" s="273"/>
      <c r="Y917" s="14"/>
      <c r="Z917" s="14"/>
      <c r="AA917" s="14"/>
      <c r="AB917" s="14"/>
      <c r="AC917" s="14"/>
      <c r="AD917" s="14"/>
      <c r="AE917" s="14"/>
      <c r="AT917" s="274" t="s">
        <v>196</v>
      </c>
      <c r="AU917" s="274" t="s">
        <v>84</v>
      </c>
      <c r="AV917" s="14" t="s">
        <v>82</v>
      </c>
      <c r="AW917" s="14" t="s">
        <v>5</v>
      </c>
      <c r="AX917" s="14" t="s">
        <v>75</v>
      </c>
      <c r="AY917" s="274" t="s">
        <v>182</v>
      </c>
    </row>
    <row r="918" s="13" customFormat="1">
      <c r="A918" s="13"/>
      <c r="B918" s="254"/>
      <c r="C918" s="255"/>
      <c r="D918" s="247" t="s">
        <v>196</v>
      </c>
      <c r="E918" s="256" t="s">
        <v>1</v>
      </c>
      <c r="F918" s="257" t="s">
        <v>1236</v>
      </c>
      <c r="G918" s="255"/>
      <c r="H918" s="258">
        <v>54.600000000000001</v>
      </c>
      <c r="I918" s="259"/>
      <c r="J918" s="259"/>
      <c r="K918" s="255"/>
      <c r="L918" s="255"/>
      <c r="M918" s="260"/>
      <c r="N918" s="261"/>
      <c r="O918" s="262"/>
      <c r="P918" s="262"/>
      <c r="Q918" s="262"/>
      <c r="R918" s="262"/>
      <c r="S918" s="262"/>
      <c r="T918" s="262"/>
      <c r="U918" s="262"/>
      <c r="V918" s="262"/>
      <c r="W918" s="262"/>
      <c r="X918" s="263"/>
      <c r="Y918" s="13"/>
      <c r="Z918" s="13"/>
      <c r="AA918" s="13"/>
      <c r="AB918" s="13"/>
      <c r="AC918" s="13"/>
      <c r="AD918" s="13"/>
      <c r="AE918" s="13"/>
      <c r="AT918" s="264" t="s">
        <v>196</v>
      </c>
      <c r="AU918" s="264" t="s">
        <v>84</v>
      </c>
      <c r="AV918" s="13" t="s">
        <v>84</v>
      </c>
      <c r="AW918" s="13" t="s">
        <v>5</v>
      </c>
      <c r="AX918" s="13" t="s">
        <v>75</v>
      </c>
      <c r="AY918" s="264" t="s">
        <v>182</v>
      </c>
    </row>
    <row r="919" s="13" customFormat="1">
      <c r="A919" s="13"/>
      <c r="B919" s="254"/>
      <c r="C919" s="255"/>
      <c r="D919" s="247" t="s">
        <v>196</v>
      </c>
      <c r="E919" s="256" t="s">
        <v>1</v>
      </c>
      <c r="F919" s="257" t="s">
        <v>1237</v>
      </c>
      <c r="G919" s="255"/>
      <c r="H919" s="258">
        <v>-5.4000000000000004</v>
      </c>
      <c r="I919" s="259"/>
      <c r="J919" s="259"/>
      <c r="K919" s="255"/>
      <c r="L919" s="255"/>
      <c r="M919" s="260"/>
      <c r="N919" s="261"/>
      <c r="O919" s="262"/>
      <c r="P919" s="262"/>
      <c r="Q919" s="262"/>
      <c r="R919" s="262"/>
      <c r="S919" s="262"/>
      <c r="T919" s="262"/>
      <c r="U919" s="262"/>
      <c r="V919" s="262"/>
      <c r="W919" s="262"/>
      <c r="X919" s="263"/>
      <c r="Y919" s="13"/>
      <c r="Z919" s="13"/>
      <c r="AA919" s="13"/>
      <c r="AB919" s="13"/>
      <c r="AC919" s="13"/>
      <c r="AD919" s="13"/>
      <c r="AE919" s="13"/>
      <c r="AT919" s="264" t="s">
        <v>196</v>
      </c>
      <c r="AU919" s="264" t="s">
        <v>84</v>
      </c>
      <c r="AV919" s="13" t="s">
        <v>84</v>
      </c>
      <c r="AW919" s="13" t="s">
        <v>5</v>
      </c>
      <c r="AX919" s="13" t="s">
        <v>75</v>
      </c>
      <c r="AY919" s="264" t="s">
        <v>182</v>
      </c>
    </row>
    <row r="920" s="13" customFormat="1">
      <c r="A920" s="13"/>
      <c r="B920" s="254"/>
      <c r="C920" s="255"/>
      <c r="D920" s="247" t="s">
        <v>196</v>
      </c>
      <c r="E920" s="256" t="s">
        <v>1</v>
      </c>
      <c r="F920" s="257" t="s">
        <v>1235</v>
      </c>
      <c r="G920" s="255"/>
      <c r="H920" s="258">
        <v>-2.3999999999999999</v>
      </c>
      <c r="I920" s="259"/>
      <c r="J920" s="259"/>
      <c r="K920" s="255"/>
      <c r="L920" s="255"/>
      <c r="M920" s="260"/>
      <c r="N920" s="261"/>
      <c r="O920" s="262"/>
      <c r="P920" s="262"/>
      <c r="Q920" s="262"/>
      <c r="R920" s="262"/>
      <c r="S920" s="262"/>
      <c r="T920" s="262"/>
      <c r="U920" s="262"/>
      <c r="V920" s="262"/>
      <c r="W920" s="262"/>
      <c r="X920" s="263"/>
      <c r="Y920" s="13"/>
      <c r="Z920" s="13"/>
      <c r="AA920" s="13"/>
      <c r="AB920" s="13"/>
      <c r="AC920" s="13"/>
      <c r="AD920" s="13"/>
      <c r="AE920" s="13"/>
      <c r="AT920" s="264" t="s">
        <v>196</v>
      </c>
      <c r="AU920" s="264" t="s">
        <v>84</v>
      </c>
      <c r="AV920" s="13" t="s">
        <v>84</v>
      </c>
      <c r="AW920" s="13" t="s">
        <v>5</v>
      </c>
      <c r="AX920" s="13" t="s">
        <v>75</v>
      </c>
      <c r="AY920" s="264" t="s">
        <v>182</v>
      </c>
    </row>
    <row r="921" s="14" customFormat="1">
      <c r="A921" s="14"/>
      <c r="B921" s="265"/>
      <c r="C921" s="266"/>
      <c r="D921" s="247" t="s">
        <v>196</v>
      </c>
      <c r="E921" s="267" t="s">
        <v>1</v>
      </c>
      <c r="F921" s="268" t="s">
        <v>981</v>
      </c>
      <c r="G921" s="266"/>
      <c r="H921" s="267" t="s">
        <v>1</v>
      </c>
      <c r="I921" s="269"/>
      <c r="J921" s="269"/>
      <c r="K921" s="266"/>
      <c r="L921" s="266"/>
      <c r="M921" s="270"/>
      <c r="N921" s="271"/>
      <c r="O921" s="272"/>
      <c r="P921" s="272"/>
      <c r="Q921" s="272"/>
      <c r="R921" s="272"/>
      <c r="S921" s="272"/>
      <c r="T921" s="272"/>
      <c r="U921" s="272"/>
      <c r="V921" s="272"/>
      <c r="W921" s="272"/>
      <c r="X921" s="273"/>
      <c r="Y921" s="14"/>
      <c r="Z921" s="14"/>
      <c r="AA921" s="14"/>
      <c r="AB921" s="14"/>
      <c r="AC921" s="14"/>
      <c r="AD921" s="14"/>
      <c r="AE921" s="14"/>
      <c r="AT921" s="274" t="s">
        <v>196</v>
      </c>
      <c r="AU921" s="274" t="s">
        <v>84</v>
      </c>
      <c r="AV921" s="14" t="s">
        <v>82</v>
      </c>
      <c r="AW921" s="14" t="s">
        <v>5</v>
      </c>
      <c r="AX921" s="14" t="s">
        <v>75</v>
      </c>
      <c r="AY921" s="274" t="s">
        <v>182</v>
      </c>
    </row>
    <row r="922" s="13" customFormat="1">
      <c r="A922" s="13"/>
      <c r="B922" s="254"/>
      <c r="C922" s="255"/>
      <c r="D922" s="247" t="s">
        <v>196</v>
      </c>
      <c r="E922" s="256" t="s">
        <v>1</v>
      </c>
      <c r="F922" s="257" t="s">
        <v>1238</v>
      </c>
      <c r="G922" s="255"/>
      <c r="H922" s="258">
        <v>12.34</v>
      </c>
      <c r="I922" s="259"/>
      <c r="J922" s="259"/>
      <c r="K922" s="255"/>
      <c r="L922" s="255"/>
      <c r="M922" s="260"/>
      <c r="N922" s="261"/>
      <c r="O922" s="262"/>
      <c r="P922" s="262"/>
      <c r="Q922" s="262"/>
      <c r="R922" s="262"/>
      <c r="S922" s="262"/>
      <c r="T922" s="262"/>
      <c r="U922" s="262"/>
      <c r="V922" s="262"/>
      <c r="W922" s="262"/>
      <c r="X922" s="263"/>
      <c r="Y922" s="13"/>
      <c r="Z922" s="13"/>
      <c r="AA922" s="13"/>
      <c r="AB922" s="13"/>
      <c r="AC922" s="13"/>
      <c r="AD922" s="13"/>
      <c r="AE922" s="13"/>
      <c r="AT922" s="264" t="s">
        <v>196</v>
      </c>
      <c r="AU922" s="264" t="s">
        <v>84</v>
      </c>
      <c r="AV922" s="13" t="s">
        <v>84</v>
      </c>
      <c r="AW922" s="13" t="s">
        <v>5</v>
      </c>
      <c r="AX922" s="13" t="s">
        <v>75</v>
      </c>
      <c r="AY922" s="264" t="s">
        <v>182</v>
      </c>
    </row>
    <row r="923" s="13" customFormat="1">
      <c r="A923" s="13"/>
      <c r="B923" s="254"/>
      <c r="C923" s="255"/>
      <c r="D923" s="247" t="s">
        <v>196</v>
      </c>
      <c r="E923" s="256" t="s">
        <v>1</v>
      </c>
      <c r="F923" s="257" t="s">
        <v>1239</v>
      </c>
      <c r="G923" s="255"/>
      <c r="H923" s="258">
        <v>-0.90000000000000002</v>
      </c>
      <c r="I923" s="259"/>
      <c r="J923" s="259"/>
      <c r="K923" s="255"/>
      <c r="L923" s="255"/>
      <c r="M923" s="260"/>
      <c r="N923" s="261"/>
      <c r="O923" s="262"/>
      <c r="P923" s="262"/>
      <c r="Q923" s="262"/>
      <c r="R923" s="262"/>
      <c r="S923" s="262"/>
      <c r="T923" s="262"/>
      <c r="U923" s="262"/>
      <c r="V923" s="262"/>
      <c r="W923" s="262"/>
      <c r="X923" s="263"/>
      <c r="Y923" s="13"/>
      <c r="Z923" s="13"/>
      <c r="AA923" s="13"/>
      <c r="AB923" s="13"/>
      <c r="AC923" s="13"/>
      <c r="AD923" s="13"/>
      <c r="AE923" s="13"/>
      <c r="AT923" s="264" t="s">
        <v>196</v>
      </c>
      <c r="AU923" s="264" t="s">
        <v>84</v>
      </c>
      <c r="AV923" s="13" t="s">
        <v>84</v>
      </c>
      <c r="AW923" s="13" t="s">
        <v>5</v>
      </c>
      <c r="AX923" s="13" t="s">
        <v>75</v>
      </c>
      <c r="AY923" s="264" t="s">
        <v>182</v>
      </c>
    </row>
    <row r="924" s="14" customFormat="1">
      <c r="A924" s="14"/>
      <c r="B924" s="265"/>
      <c r="C924" s="266"/>
      <c r="D924" s="247" t="s">
        <v>196</v>
      </c>
      <c r="E924" s="267" t="s">
        <v>1</v>
      </c>
      <c r="F924" s="268" t="s">
        <v>984</v>
      </c>
      <c r="G924" s="266"/>
      <c r="H924" s="267" t="s">
        <v>1</v>
      </c>
      <c r="I924" s="269"/>
      <c r="J924" s="269"/>
      <c r="K924" s="266"/>
      <c r="L924" s="266"/>
      <c r="M924" s="270"/>
      <c r="N924" s="271"/>
      <c r="O924" s="272"/>
      <c r="P924" s="272"/>
      <c r="Q924" s="272"/>
      <c r="R924" s="272"/>
      <c r="S924" s="272"/>
      <c r="T924" s="272"/>
      <c r="U924" s="272"/>
      <c r="V924" s="272"/>
      <c r="W924" s="272"/>
      <c r="X924" s="273"/>
      <c r="Y924" s="14"/>
      <c r="Z924" s="14"/>
      <c r="AA924" s="14"/>
      <c r="AB924" s="14"/>
      <c r="AC924" s="14"/>
      <c r="AD924" s="14"/>
      <c r="AE924" s="14"/>
      <c r="AT924" s="274" t="s">
        <v>196</v>
      </c>
      <c r="AU924" s="274" t="s">
        <v>84</v>
      </c>
      <c r="AV924" s="14" t="s">
        <v>82</v>
      </c>
      <c r="AW924" s="14" t="s">
        <v>5</v>
      </c>
      <c r="AX924" s="14" t="s">
        <v>75</v>
      </c>
      <c r="AY924" s="274" t="s">
        <v>182</v>
      </c>
    </row>
    <row r="925" s="13" customFormat="1">
      <c r="A925" s="13"/>
      <c r="B925" s="254"/>
      <c r="C925" s="255"/>
      <c r="D925" s="247" t="s">
        <v>196</v>
      </c>
      <c r="E925" s="256" t="s">
        <v>1</v>
      </c>
      <c r="F925" s="257" t="s">
        <v>1240</v>
      </c>
      <c r="G925" s="255"/>
      <c r="H925" s="258">
        <v>23.425999999999998</v>
      </c>
      <c r="I925" s="259"/>
      <c r="J925" s="259"/>
      <c r="K925" s="255"/>
      <c r="L925" s="255"/>
      <c r="M925" s="260"/>
      <c r="N925" s="261"/>
      <c r="O925" s="262"/>
      <c r="P925" s="262"/>
      <c r="Q925" s="262"/>
      <c r="R925" s="262"/>
      <c r="S925" s="262"/>
      <c r="T925" s="262"/>
      <c r="U925" s="262"/>
      <c r="V925" s="262"/>
      <c r="W925" s="262"/>
      <c r="X925" s="263"/>
      <c r="Y925" s="13"/>
      <c r="Z925" s="13"/>
      <c r="AA925" s="13"/>
      <c r="AB925" s="13"/>
      <c r="AC925" s="13"/>
      <c r="AD925" s="13"/>
      <c r="AE925" s="13"/>
      <c r="AT925" s="264" t="s">
        <v>196</v>
      </c>
      <c r="AU925" s="264" t="s">
        <v>84</v>
      </c>
      <c r="AV925" s="13" t="s">
        <v>84</v>
      </c>
      <c r="AW925" s="13" t="s">
        <v>5</v>
      </c>
      <c r="AX925" s="13" t="s">
        <v>75</v>
      </c>
      <c r="AY925" s="264" t="s">
        <v>182</v>
      </c>
    </row>
    <row r="926" s="13" customFormat="1">
      <c r="A926" s="13"/>
      <c r="B926" s="254"/>
      <c r="C926" s="255"/>
      <c r="D926" s="247" t="s">
        <v>196</v>
      </c>
      <c r="E926" s="256" t="s">
        <v>1</v>
      </c>
      <c r="F926" s="257" t="s">
        <v>1239</v>
      </c>
      <c r="G926" s="255"/>
      <c r="H926" s="258">
        <v>-0.90000000000000002</v>
      </c>
      <c r="I926" s="259"/>
      <c r="J926" s="259"/>
      <c r="K926" s="255"/>
      <c r="L926" s="255"/>
      <c r="M926" s="260"/>
      <c r="N926" s="261"/>
      <c r="O926" s="262"/>
      <c r="P926" s="262"/>
      <c r="Q926" s="262"/>
      <c r="R926" s="262"/>
      <c r="S926" s="262"/>
      <c r="T926" s="262"/>
      <c r="U926" s="262"/>
      <c r="V926" s="262"/>
      <c r="W926" s="262"/>
      <c r="X926" s="263"/>
      <c r="Y926" s="13"/>
      <c r="Z926" s="13"/>
      <c r="AA926" s="13"/>
      <c r="AB926" s="13"/>
      <c r="AC926" s="13"/>
      <c r="AD926" s="13"/>
      <c r="AE926" s="13"/>
      <c r="AT926" s="264" t="s">
        <v>196</v>
      </c>
      <c r="AU926" s="264" t="s">
        <v>84</v>
      </c>
      <c r="AV926" s="13" t="s">
        <v>84</v>
      </c>
      <c r="AW926" s="13" t="s">
        <v>5</v>
      </c>
      <c r="AX926" s="13" t="s">
        <v>75</v>
      </c>
      <c r="AY926" s="264" t="s">
        <v>182</v>
      </c>
    </row>
    <row r="927" s="13" customFormat="1">
      <c r="A927" s="13"/>
      <c r="B927" s="254"/>
      <c r="C927" s="255"/>
      <c r="D927" s="247" t="s">
        <v>196</v>
      </c>
      <c r="E927" s="256" t="s">
        <v>1</v>
      </c>
      <c r="F927" s="257" t="s">
        <v>1241</v>
      </c>
      <c r="G927" s="255"/>
      <c r="H927" s="258">
        <v>-0.59999999999999998</v>
      </c>
      <c r="I927" s="259"/>
      <c r="J927" s="259"/>
      <c r="K927" s="255"/>
      <c r="L927" s="255"/>
      <c r="M927" s="260"/>
      <c r="N927" s="261"/>
      <c r="O927" s="262"/>
      <c r="P927" s="262"/>
      <c r="Q927" s="262"/>
      <c r="R927" s="262"/>
      <c r="S927" s="262"/>
      <c r="T927" s="262"/>
      <c r="U927" s="262"/>
      <c r="V927" s="262"/>
      <c r="W927" s="262"/>
      <c r="X927" s="263"/>
      <c r="Y927" s="13"/>
      <c r="Z927" s="13"/>
      <c r="AA927" s="13"/>
      <c r="AB927" s="13"/>
      <c r="AC927" s="13"/>
      <c r="AD927" s="13"/>
      <c r="AE927" s="13"/>
      <c r="AT927" s="264" t="s">
        <v>196</v>
      </c>
      <c r="AU927" s="264" t="s">
        <v>84</v>
      </c>
      <c r="AV927" s="13" t="s">
        <v>84</v>
      </c>
      <c r="AW927" s="13" t="s">
        <v>5</v>
      </c>
      <c r="AX927" s="13" t="s">
        <v>75</v>
      </c>
      <c r="AY927" s="264" t="s">
        <v>182</v>
      </c>
    </row>
    <row r="928" s="14" customFormat="1">
      <c r="A928" s="14"/>
      <c r="B928" s="265"/>
      <c r="C928" s="266"/>
      <c r="D928" s="247" t="s">
        <v>196</v>
      </c>
      <c r="E928" s="267" t="s">
        <v>1</v>
      </c>
      <c r="F928" s="268" t="s">
        <v>990</v>
      </c>
      <c r="G928" s="266"/>
      <c r="H928" s="267" t="s">
        <v>1</v>
      </c>
      <c r="I928" s="269"/>
      <c r="J928" s="269"/>
      <c r="K928" s="266"/>
      <c r="L928" s="266"/>
      <c r="M928" s="270"/>
      <c r="N928" s="271"/>
      <c r="O928" s="272"/>
      <c r="P928" s="272"/>
      <c r="Q928" s="272"/>
      <c r="R928" s="272"/>
      <c r="S928" s="272"/>
      <c r="T928" s="272"/>
      <c r="U928" s="272"/>
      <c r="V928" s="272"/>
      <c r="W928" s="272"/>
      <c r="X928" s="273"/>
      <c r="Y928" s="14"/>
      <c r="Z928" s="14"/>
      <c r="AA928" s="14"/>
      <c r="AB928" s="14"/>
      <c r="AC928" s="14"/>
      <c r="AD928" s="14"/>
      <c r="AE928" s="14"/>
      <c r="AT928" s="274" t="s">
        <v>196</v>
      </c>
      <c r="AU928" s="274" t="s">
        <v>84</v>
      </c>
      <c r="AV928" s="14" t="s">
        <v>82</v>
      </c>
      <c r="AW928" s="14" t="s">
        <v>5</v>
      </c>
      <c r="AX928" s="14" t="s">
        <v>75</v>
      </c>
      <c r="AY928" s="274" t="s">
        <v>182</v>
      </c>
    </row>
    <row r="929" s="13" customFormat="1">
      <c r="A929" s="13"/>
      <c r="B929" s="254"/>
      <c r="C929" s="255"/>
      <c r="D929" s="247" t="s">
        <v>196</v>
      </c>
      <c r="E929" s="256" t="s">
        <v>1</v>
      </c>
      <c r="F929" s="257" t="s">
        <v>1242</v>
      </c>
      <c r="G929" s="255"/>
      <c r="H929" s="258">
        <v>10.112</v>
      </c>
      <c r="I929" s="259"/>
      <c r="J929" s="259"/>
      <c r="K929" s="255"/>
      <c r="L929" s="255"/>
      <c r="M929" s="260"/>
      <c r="N929" s="261"/>
      <c r="O929" s="262"/>
      <c r="P929" s="262"/>
      <c r="Q929" s="262"/>
      <c r="R929" s="262"/>
      <c r="S929" s="262"/>
      <c r="T929" s="262"/>
      <c r="U929" s="262"/>
      <c r="V929" s="262"/>
      <c r="W929" s="262"/>
      <c r="X929" s="263"/>
      <c r="Y929" s="13"/>
      <c r="Z929" s="13"/>
      <c r="AA929" s="13"/>
      <c r="AB929" s="13"/>
      <c r="AC929" s="13"/>
      <c r="AD929" s="13"/>
      <c r="AE929" s="13"/>
      <c r="AT929" s="264" t="s">
        <v>196</v>
      </c>
      <c r="AU929" s="264" t="s">
        <v>84</v>
      </c>
      <c r="AV929" s="13" t="s">
        <v>84</v>
      </c>
      <c r="AW929" s="13" t="s">
        <v>5</v>
      </c>
      <c r="AX929" s="13" t="s">
        <v>75</v>
      </c>
      <c r="AY929" s="264" t="s">
        <v>182</v>
      </c>
    </row>
    <row r="930" s="14" customFormat="1">
      <c r="A930" s="14"/>
      <c r="B930" s="265"/>
      <c r="C930" s="266"/>
      <c r="D930" s="247" t="s">
        <v>196</v>
      </c>
      <c r="E930" s="267" t="s">
        <v>1</v>
      </c>
      <c r="F930" s="268" t="s">
        <v>1001</v>
      </c>
      <c r="G930" s="266"/>
      <c r="H930" s="267" t="s">
        <v>1</v>
      </c>
      <c r="I930" s="269"/>
      <c r="J930" s="269"/>
      <c r="K930" s="266"/>
      <c r="L930" s="266"/>
      <c r="M930" s="270"/>
      <c r="N930" s="271"/>
      <c r="O930" s="272"/>
      <c r="P930" s="272"/>
      <c r="Q930" s="272"/>
      <c r="R930" s="272"/>
      <c r="S930" s="272"/>
      <c r="T930" s="272"/>
      <c r="U930" s="272"/>
      <c r="V930" s="272"/>
      <c r="W930" s="272"/>
      <c r="X930" s="273"/>
      <c r="Y930" s="14"/>
      <c r="Z930" s="14"/>
      <c r="AA930" s="14"/>
      <c r="AB930" s="14"/>
      <c r="AC930" s="14"/>
      <c r="AD930" s="14"/>
      <c r="AE930" s="14"/>
      <c r="AT930" s="274" t="s">
        <v>196</v>
      </c>
      <c r="AU930" s="274" t="s">
        <v>84</v>
      </c>
      <c r="AV930" s="14" t="s">
        <v>82</v>
      </c>
      <c r="AW930" s="14" t="s">
        <v>5</v>
      </c>
      <c r="AX930" s="14" t="s">
        <v>75</v>
      </c>
      <c r="AY930" s="274" t="s">
        <v>182</v>
      </c>
    </row>
    <row r="931" s="13" customFormat="1">
      <c r="A931" s="13"/>
      <c r="B931" s="254"/>
      <c r="C931" s="255"/>
      <c r="D931" s="247" t="s">
        <v>196</v>
      </c>
      <c r="E931" s="256" t="s">
        <v>1</v>
      </c>
      <c r="F931" s="257" t="s">
        <v>1243</v>
      </c>
      <c r="G931" s="255"/>
      <c r="H931" s="258">
        <v>9.2799999999999994</v>
      </c>
      <c r="I931" s="259"/>
      <c r="J931" s="259"/>
      <c r="K931" s="255"/>
      <c r="L931" s="255"/>
      <c r="M931" s="260"/>
      <c r="N931" s="261"/>
      <c r="O931" s="262"/>
      <c r="P931" s="262"/>
      <c r="Q931" s="262"/>
      <c r="R931" s="262"/>
      <c r="S931" s="262"/>
      <c r="T931" s="262"/>
      <c r="U931" s="262"/>
      <c r="V931" s="262"/>
      <c r="W931" s="262"/>
      <c r="X931" s="263"/>
      <c r="Y931" s="13"/>
      <c r="Z931" s="13"/>
      <c r="AA931" s="13"/>
      <c r="AB931" s="13"/>
      <c r="AC931" s="13"/>
      <c r="AD931" s="13"/>
      <c r="AE931" s="13"/>
      <c r="AT931" s="264" t="s">
        <v>196</v>
      </c>
      <c r="AU931" s="264" t="s">
        <v>84</v>
      </c>
      <c r="AV931" s="13" t="s">
        <v>84</v>
      </c>
      <c r="AW931" s="13" t="s">
        <v>5</v>
      </c>
      <c r="AX931" s="13" t="s">
        <v>75</v>
      </c>
      <c r="AY931" s="264" t="s">
        <v>182</v>
      </c>
    </row>
    <row r="932" s="13" customFormat="1">
      <c r="A932" s="13"/>
      <c r="B932" s="254"/>
      <c r="C932" s="255"/>
      <c r="D932" s="247" t="s">
        <v>196</v>
      </c>
      <c r="E932" s="256" t="s">
        <v>1</v>
      </c>
      <c r="F932" s="257" t="s">
        <v>1244</v>
      </c>
      <c r="G932" s="255"/>
      <c r="H932" s="258">
        <v>-1.25</v>
      </c>
      <c r="I932" s="259"/>
      <c r="J932" s="259"/>
      <c r="K932" s="255"/>
      <c r="L932" s="255"/>
      <c r="M932" s="260"/>
      <c r="N932" s="261"/>
      <c r="O932" s="262"/>
      <c r="P932" s="262"/>
      <c r="Q932" s="262"/>
      <c r="R932" s="262"/>
      <c r="S932" s="262"/>
      <c r="T932" s="262"/>
      <c r="U932" s="262"/>
      <c r="V932" s="262"/>
      <c r="W932" s="262"/>
      <c r="X932" s="263"/>
      <c r="Y932" s="13"/>
      <c r="Z932" s="13"/>
      <c r="AA932" s="13"/>
      <c r="AB932" s="13"/>
      <c r="AC932" s="13"/>
      <c r="AD932" s="13"/>
      <c r="AE932" s="13"/>
      <c r="AT932" s="264" t="s">
        <v>196</v>
      </c>
      <c r="AU932" s="264" t="s">
        <v>84</v>
      </c>
      <c r="AV932" s="13" t="s">
        <v>84</v>
      </c>
      <c r="AW932" s="13" t="s">
        <v>5</v>
      </c>
      <c r="AX932" s="13" t="s">
        <v>75</v>
      </c>
      <c r="AY932" s="264" t="s">
        <v>182</v>
      </c>
    </row>
    <row r="933" s="13" customFormat="1">
      <c r="A933" s="13"/>
      <c r="B933" s="254"/>
      <c r="C933" s="255"/>
      <c r="D933" s="247" t="s">
        <v>196</v>
      </c>
      <c r="E933" s="256" t="s">
        <v>1</v>
      </c>
      <c r="F933" s="257" t="s">
        <v>1241</v>
      </c>
      <c r="G933" s="255"/>
      <c r="H933" s="258">
        <v>-0.59999999999999998</v>
      </c>
      <c r="I933" s="259"/>
      <c r="J933" s="259"/>
      <c r="K933" s="255"/>
      <c r="L933" s="255"/>
      <c r="M933" s="260"/>
      <c r="N933" s="261"/>
      <c r="O933" s="262"/>
      <c r="P933" s="262"/>
      <c r="Q933" s="262"/>
      <c r="R933" s="262"/>
      <c r="S933" s="262"/>
      <c r="T933" s="262"/>
      <c r="U933" s="262"/>
      <c r="V933" s="262"/>
      <c r="W933" s="262"/>
      <c r="X933" s="263"/>
      <c r="Y933" s="13"/>
      <c r="Z933" s="13"/>
      <c r="AA933" s="13"/>
      <c r="AB933" s="13"/>
      <c r="AC933" s="13"/>
      <c r="AD933" s="13"/>
      <c r="AE933" s="13"/>
      <c r="AT933" s="264" t="s">
        <v>196</v>
      </c>
      <c r="AU933" s="264" t="s">
        <v>84</v>
      </c>
      <c r="AV933" s="13" t="s">
        <v>84</v>
      </c>
      <c r="AW933" s="13" t="s">
        <v>5</v>
      </c>
      <c r="AX933" s="13" t="s">
        <v>75</v>
      </c>
      <c r="AY933" s="264" t="s">
        <v>182</v>
      </c>
    </row>
    <row r="934" s="13" customFormat="1">
      <c r="A934" s="13"/>
      <c r="B934" s="254"/>
      <c r="C934" s="255"/>
      <c r="D934" s="247" t="s">
        <v>196</v>
      </c>
      <c r="E934" s="256" t="s">
        <v>1</v>
      </c>
      <c r="F934" s="257" t="s">
        <v>1239</v>
      </c>
      <c r="G934" s="255"/>
      <c r="H934" s="258">
        <v>-0.90000000000000002</v>
      </c>
      <c r="I934" s="259"/>
      <c r="J934" s="259"/>
      <c r="K934" s="255"/>
      <c r="L934" s="255"/>
      <c r="M934" s="260"/>
      <c r="N934" s="261"/>
      <c r="O934" s="262"/>
      <c r="P934" s="262"/>
      <c r="Q934" s="262"/>
      <c r="R934" s="262"/>
      <c r="S934" s="262"/>
      <c r="T934" s="262"/>
      <c r="U934" s="262"/>
      <c r="V934" s="262"/>
      <c r="W934" s="262"/>
      <c r="X934" s="263"/>
      <c r="Y934" s="13"/>
      <c r="Z934" s="13"/>
      <c r="AA934" s="13"/>
      <c r="AB934" s="13"/>
      <c r="AC934" s="13"/>
      <c r="AD934" s="13"/>
      <c r="AE934" s="13"/>
      <c r="AT934" s="264" t="s">
        <v>196</v>
      </c>
      <c r="AU934" s="264" t="s">
        <v>84</v>
      </c>
      <c r="AV934" s="13" t="s">
        <v>84</v>
      </c>
      <c r="AW934" s="13" t="s">
        <v>5</v>
      </c>
      <c r="AX934" s="13" t="s">
        <v>75</v>
      </c>
      <c r="AY934" s="264" t="s">
        <v>182</v>
      </c>
    </row>
    <row r="935" s="13" customFormat="1">
      <c r="A935" s="13"/>
      <c r="B935" s="254"/>
      <c r="C935" s="255"/>
      <c r="D935" s="247" t="s">
        <v>196</v>
      </c>
      <c r="E935" s="256" t="s">
        <v>1</v>
      </c>
      <c r="F935" s="257" t="s">
        <v>1245</v>
      </c>
      <c r="G935" s="255"/>
      <c r="H935" s="258">
        <v>13.18</v>
      </c>
      <c r="I935" s="259"/>
      <c r="J935" s="259"/>
      <c r="K935" s="255"/>
      <c r="L935" s="255"/>
      <c r="M935" s="260"/>
      <c r="N935" s="261"/>
      <c r="O935" s="262"/>
      <c r="P935" s="262"/>
      <c r="Q935" s="262"/>
      <c r="R935" s="262"/>
      <c r="S935" s="262"/>
      <c r="T935" s="262"/>
      <c r="U935" s="262"/>
      <c r="V935" s="262"/>
      <c r="W935" s="262"/>
      <c r="X935" s="263"/>
      <c r="Y935" s="13"/>
      <c r="Z935" s="13"/>
      <c r="AA935" s="13"/>
      <c r="AB935" s="13"/>
      <c r="AC935" s="13"/>
      <c r="AD935" s="13"/>
      <c r="AE935" s="13"/>
      <c r="AT935" s="264" t="s">
        <v>196</v>
      </c>
      <c r="AU935" s="264" t="s">
        <v>84</v>
      </c>
      <c r="AV935" s="13" t="s">
        <v>84</v>
      </c>
      <c r="AW935" s="13" t="s">
        <v>5</v>
      </c>
      <c r="AX935" s="13" t="s">
        <v>75</v>
      </c>
      <c r="AY935" s="264" t="s">
        <v>182</v>
      </c>
    </row>
    <row r="936" s="13" customFormat="1">
      <c r="A936" s="13"/>
      <c r="B936" s="254"/>
      <c r="C936" s="255"/>
      <c r="D936" s="247" t="s">
        <v>196</v>
      </c>
      <c r="E936" s="256" t="s">
        <v>1</v>
      </c>
      <c r="F936" s="257" t="s">
        <v>1246</v>
      </c>
      <c r="G936" s="255"/>
      <c r="H936" s="258">
        <v>-0.16</v>
      </c>
      <c r="I936" s="259"/>
      <c r="J936" s="259"/>
      <c r="K936" s="255"/>
      <c r="L936" s="255"/>
      <c r="M936" s="260"/>
      <c r="N936" s="261"/>
      <c r="O936" s="262"/>
      <c r="P936" s="262"/>
      <c r="Q936" s="262"/>
      <c r="R936" s="262"/>
      <c r="S936" s="262"/>
      <c r="T936" s="262"/>
      <c r="U936" s="262"/>
      <c r="V936" s="262"/>
      <c r="W936" s="262"/>
      <c r="X936" s="263"/>
      <c r="Y936" s="13"/>
      <c r="Z936" s="13"/>
      <c r="AA936" s="13"/>
      <c r="AB936" s="13"/>
      <c r="AC936" s="13"/>
      <c r="AD936" s="13"/>
      <c r="AE936" s="13"/>
      <c r="AT936" s="264" t="s">
        <v>196</v>
      </c>
      <c r="AU936" s="264" t="s">
        <v>84</v>
      </c>
      <c r="AV936" s="13" t="s">
        <v>84</v>
      </c>
      <c r="AW936" s="13" t="s">
        <v>5</v>
      </c>
      <c r="AX936" s="13" t="s">
        <v>75</v>
      </c>
      <c r="AY936" s="264" t="s">
        <v>182</v>
      </c>
    </row>
    <row r="937" s="13" customFormat="1">
      <c r="A937" s="13"/>
      <c r="B937" s="254"/>
      <c r="C937" s="255"/>
      <c r="D937" s="247" t="s">
        <v>196</v>
      </c>
      <c r="E937" s="256" t="s">
        <v>1</v>
      </c>
      <c r="F937" s="257" t="s">
        <v>1247</v>
      </c>
      <c r="G937" s="255"/>
      <c r="H937" s="258">
        <v>-1.8</v>
      </c>
      <c r="I937" s="259"/>
      <c r="J937" s="259"/>
      <c r="K937" s="255"/>
      <c r="L937" s="255"/>
      <c r="M937" s="260"/>
      <c r="N937" s="261"/>
      <c r="O937" s="262"/>
      <c r="P937" s="262"/>
      <c r="Q937" s="262"/>
      <c r="R937" s="262"/>
      <c r="S937" s="262"/>
      <c r="T937" s="262"/>
      <c r="U937" s="262"/>
      <c r="V937" s="262"/>
      <c r="W937" s="262"/>
      <c r="X937" s="263"/>
      <c r="Y937" s="13"/>
      <c r="Z937" s="13"/>
      <c r="AA937" s="13"/>
      <c r="AB937" s="13"/>
      <c r="AC937" s="13"/>
      <c r="AD937" s="13"/>
      <c r="AE937" s="13"/>
      <c r="AT937" s="264" t="s">
        <v>196</v>
      </c>
      <c r="AU937" s="264" t="s">
        <v>84</v>
      </c>
      <c r="AV937" s="13" t="s">
        <v>84</v>
      </c>
      <c r="AW937" s="13" t="s">
        <v>5</v>
      </c>
      <c r="AX937" s="13" t="s">
        <v>75</v>
      </c>
      <c r="AY937" s="264" t="s">
        <v>182</v>
      </c>
    </row>
    <row r="938" s="14" customFormat="1">
      <c r="A938" s="14"/>
      <c r="B938" s="265"/>
      <c r="C938" s="266"/>
      <c r="D938" s="247" t="s">
        <v>196</v>
      </c>
      <c r="E938" s="267" t="s">
        <v>1</v>
      </c>
      <c r="F938" s="268" t="s">
        <v>1010</v>
      </c>
      <c r="G938" s="266"/>
      <c r="H938" s="267" t="s">
        <v>1</v>
      </c>
      <c r="I938" s="269"/>
      <c r="J938" s="269"/>
      <c r="K938" s="266"/>
      <c r="L938" s="266"/>
      <c r="M938" s="270"/>
      <c r="N938" s="271"/>
      <c r="O938" s="272"/>
      <c r="P938" s="272"/>
      <c r="Q938" s="272"/>
      <c r="R938" s="272"/>
      <c r="S938" s="272"/>
      <c r="T938" s="272"/>
      <c r="U938" s="272"/>
      <c r="V938" s="272"/>
      <c r="W938" s="272"/>
      <c r="X938" s="273"/>
      <c r="Y938" s="14"/>
      <c r="Z938" s="14"/>
      <c r="AA938" s="14"/>
      <c r="AB938" s="14"/>
      <c r="AC938" s="14"/>
      <c r="AD938" s="14"/>
      <c r="AE938" s="14"/>
      <c r="AT938" s="274" t="s">
        <v>196</v>
      </c>
      <c r="AU938" s="274" t="s">
        <v>84</v>
      </c>
      <c r="AV938" s="14" t="s">
        <v>82</v>
      </c>
      <c r="AW938" s="14" t="s">
        <v>5</v>
      </c>
      <c r="AX938" s="14" t="s">
        <v>75</v>
      </c>
      <c r="AY938" s="274" t="s">
        <v>182</v>
      </c>
    </row>
    <row r="939" s="13" customFormat="1">
      <c r="A939" s="13"/>
      <c r="B939" s="254"/>
      <c r="C939" s="255"/>
      <c r="D939" s="247" t="s">
        <v>196</v>
      </c>
      <c r="E939" s="256" t="s">
        <v>1</v>
      </c>
      <c r="F939" s="257" t="s">
        <v>1248</v>
      </c>
      <c r="G939" s="255"/>
      <c r="H939" s="258">
        <v>17.620000000000001</v>
      </c>
      <c r="I939" s="259"/>
      <c r="J939" s="259"/>
      <c r="K939" s="255"/>
      <c r="L939" s="255"/>
      <c r="M939" s="260"/>
      <c r="N939" s="261"/>
      <c r="O939" s="262"/>
      <c r="P939" s="262"/>
      <c r="Q939" s="262"/>
      <c r="R939" s="262"/>
      <c r="S939" s="262"/>
      <c r="T939" s="262"/>
      <c r="U939" s="262"/>
      <c r="V939" s="262"/>
      <c r="W939" s="262"/>
      <c r="X939" s="263"/>
      <c r="Y939" s="13"/>
      <c r="Z939" s="13"/>
      <c r="AA939" s="13"/>
      <c r="AB939" s="13"/>
      <c r="AC939" s="13"/>
      <c r="AD939" s="13"/>
      <c r="AE939" s="13"/>
      <c r="AT939" s="264" t="s">
        <v>196</v>
      </c>
      <c r="AU939" s="264" t="s">
        <v>84</v>
      </c>
      <c r="AV939" s="13" t="s">
        <v>84</v>
      </c>
      <c r="AW939" s="13" t="s">
        <v>5</v>
      </c>
      <c r="AX939" s="13" t="s">
        <v>75</v>
      </c>
      <c r="AY939" s="264" t="s">
        <v>182</v>
      </c>
    </row>
    <row r="940" s="13" customFormat="1">
      <c r="A940" s="13"/>
      <c r="B940" s="254"/>
      <c r="C940" s="255"/>
      <c r="D940" s="247" t="s">
        <v>196</v>
      </c>
      <c r="E940" s="256" t="s">
        <v>1</v>
      </c>
      <c r="F940" s="257" t="s">
        <v>1249</v>
      </c>
      <c r="G940" s="255"/>
      <c r="H940" s="258">
        <v>-1.46</v>
      </c>
      <c r="I940" s="259"/>
      <c r="J940" s="259"/>
      <c r="K940" s="255"/>
      <c r="L940" s="255"/>
      <c r="M940" s="260"/>
      <c r="N940" s="261"/>
      <c r="O940" s="262"/>
      <c r="P940" s="262"/>
      <c r="Q940" s="262"/>
      <c r="R940" s="262"/>
      <c r="S940" s="262"/>
      <c r="T940" s="262"/>
      <c r="U940" s="262"/>
      <c r="V940" s="262"/>
      <c r="W940" s="262"/>
      <c r="X940" s="263"/>
      <c r="Y940" s="13"/>
      <c r="Z940" s="13"/>
      <c r="AA940" s="13"/>
      <c r="AB940" s="13"/>
      <c r="AC940" s="13"/>
      <c r="AD940" s="13"/>
      <c r="AE940" s="13"/>
      <c r="AT940" s="264" t="s">
        <v>196</v>
      </c>
      <c r="AU940" s="264" t="s">
        <v>84</v>
      </c>
      <c r="AV940" s="13" t="s">
        <v>84</v>
      </c>
      <c r="AW940" s="13" t="s">
        <v>5</v>
      </c>
      <c r="AX940" s="13" t="s">
        <v>75</v>
      </c>
      <c r="AY940" s="264" t="s">
        <v>182</v>
      </c>
    </row>
    <row r="941" s="13" customFormat="1">
      <c r="A941" s="13"/>
      <c r="B941" s="254"/>
      <c r="C941" s="255"/>
      <c r="D941" s="247" t="s">
        <v>196</v>
      </c>
      <c r="E941" s="256" t="s">
        <v>1</v>
      </c>
      <c r="F941" s="257" t="s">
        <v>1239</v>
      </c>
      <c r="G941" s="255"/>
      <c r="H941" s="258">
        <v>-0.90000000000000002</v>
      </c>
      <c r="I941" s="259"/>
      <c r="J941" s="259"/>
      <c r="K941" s="255"/>
      <c r="L941" s="255"/>
      <c r="M941" s="260"/>
      <c r="N941" s="261"/>
      <c r="O941" s="262"/>
      <c r="P941" s="262"/>
      <c r="Q941" s="262"/>
      <c r="R941" s="262"/>
      <c r="S941" s="262"/>
      <c r="T941" s="262"/>
      <c r="U941" s="262"/>
      <c r="V941" s="262"/>
      <c r="W941" s="262"/>
      <c r="X941" s="263"/>
      <c r="Y941" s="13"/>
      <c r="Z941" s="13"/>
      <c r="AA941" s="13"/>
      <c r="AB941" s="13"/>
      <c r="AC941" s="13"/>
      <c r="AD941" s="13"/>
      <c r="AE941" s="13"/>
      <c r="AT941" s="264" t="s">
        <v>196</v>
      </c>
      <c r="AU941" s="264" t="s">
        <v>84</v>
      </c>
      <c r="AV941" s="13" t="s">
        <v>84</v>
      </c>
      <c r="AW941" s="13" t="s">
        <v>5</v>
      </c>
      <c r="AX941" s="13" t="s">
        <v>75</v>
      </c>
      <c r="AY941" s="264" t="s">
        <v>182</v>
      </c>
    </row>
    <row r="942" s="13" customFormat="1">
      <c r="A942" s="13"/>
      <c r="B942" s="254"/>
      <c r="C942" s="255"/>
      <c r="D942" s="247" t="s">
        <v>196</v>
      </c>
      <c r="E942" s="256" t="s">
        <v>1</v>
      </c>
      <c r="F942" s="257" t="s">
        <v>996</v>
      </c>
      <c r="G942" s="255"/>
      <c r="H942" s="258">
        <v>-0.80000000000000004</v>
      </c>
      <c r="I942" s="259"/>
      <c r="J942" s="259"/>
      <c r="K942" s="255"/>
      <c r="L942" s="255"/>
      <c r="M942" s="260"/>
      <c r="N942" s="261"/>
      <c r="O942" s="262"/>
      <c r="P942" s="262"/>
      <c r="Q942" s="262"/>
      <c r="R942" s="262"/>
      <c r="S942" s="262"/>
      <c r="T942" s="262"/>
      <c r="U942" s="262"/>
      <c r="V942" s="262"/>
      <c r="W942" s="262"/>
      <c r="X942" s="263"/>
      <c r="Y942" s="13"/>
      <c r="Z942" s="13"/>
      <c r="AA942" s="13"/>
      <c r="AB942" s="13"/>
      <c r="AC942" s="13"/>
      <c r="AD942" s="13"/>
      <c r="AE942" s="13"/>
      <c r="AT942" s="264" t="s">
        <v>196</v>
      </c>
      <c r="AU942" s="264" t="s">
        <v>84</v>
      </c>
      <c r="AV942" s="13" t="s">
        <v>84</v>
      </c>
      <c r="AW942" s="13" t="s">
        <v>5</v>
      </c>
      <c r="AX942" s="13" t="s">
        <v>75</v>
      </c>
      <c r="AY942" s="264" t="s">
        <v>182</v>
      </c>
    </row>
    <row r="943" s="14" customFormat="1">
      <c r="A943" s="14"/>
      <c r="B943" s="265"/>
      <c r="C943" s="266"/>
      <c r="D943" s="247" t="s">
        <v>196</v>
      </c>
      <c r="E943" s="267" t="s">
        <v>1</v>
      </c>
      <c r="F943" s="268" t="s">
        <v>1014</v>
      </c>
      <c r="G943" s="266"/>
      <c r="H943" s="267" t="s">
        <v>1</v>
      </c>
      <c r="I943" s="269"/>
      <c r="J943" s="269"/>
      <c r="K943" s="266"/>
      <c r="L943" s="266"/>
      <c r="M943" s="270"/>
      <c r="N943" s="271"/>
      <c r="O943" s="272"/>
      <c r="P943" s="272"/>
      <c r="Q943" s="272"/>
      <c r="R943" s="272"/>
      <c r="S943" s="272"/>
      <c r="T943" s="272"/>
      <c r="U943" s="272"/>
      <c r="V943" s="272"/>
      <c r="W943" s="272"/>
      <c r="X943" s="273"/>
      <c r="Y943" s="14"/>
      <c r="Z943" s="14"/>
      <c r="AA943" s="14"/>
      <c r="AB943" s="14"/>
      <c r="AC943" s="14"/>
      <c r="AD943" s="14"/>
      <c r="AE943" s="14"/>
      <c r="AT943" s="274" t="s">
        <v>196</v>
      </c>
      <c r="AU943" s="274" t="s">
        <v>84</v>
      </c>
      <c r="AV943" s="14" t="s">
        <v>82</v>
      </c>
      <c r="AW943" s="14" t="s">
        <v>5</v>
      </c>
      <c r="AX943" s="14" t="s">
        <v>75</v>
      </c>
      <c r="AY943" s="274" t="s">
        <v>182</v>
      </c>
    </row>
    <row r="944" s="13" customFormat="1">
      <c r="A944" s="13"/>
      <c r="B944" s="254"/>
      <c r="C944" s="255"/>
      <c r="D944" s="247" t="s">
        <v>196</v>
      </c>
      <c r="E944" s="256" t="s">
        <v>1</v>
      </c>
      <c r="F944" s="257" t="s">
        <v>1015</v>
      </c>
      <c r="G944" s="255"/>
      <c r="H944" s="258">
        <v>21.199999999999999</v>
      </c>
      <c r="I944" s="259"/>
      <c r="J944" s="259"/>
      <c r="K944" s="255"/>
      <c r="L944" s="255"/>
      <c r="M944" s="260"/>
      <c r="N944" s="261"/>
      <c r="O944" s="262"/>
      <c r="P944" s="262"/>
      <c r="Q944" s="262"/>
      <c r="R944" s="262"/>
      <c r="S944" s="262"/>
      <c r="T944" s="262"/>
      <c r="U944" s="262"/>
      <c r="V944" s="262"/>
      <c r="W944" s="262"/>
      <c r="X944" s="263"/>
      <c r="Y944" s="13"/>
      <c r="Z944" s="13"/>
      <c r="AA944" s="13"/>
      <c r="AB944" s="13"/>
      <c r="AC944" s="13"/>
      <c r="AD944" s="13"/>
      <c r="AE944" s="13"/>
      <c r="AT944" s="264" t="s">
        <v>196</v>
      </c>
      <c r="AU944" s="264" t="s">
        <v>84</v>
      </c>
      <c r="AV944" s="13" t="s">
        <v>84</v>
      </c>
      <c r="AW944" s="13" t="s">
        <v>5</v>
      </c>
      <c r="AX944" s="13" t="s">
        <v>75</v>
      </c>
      <c r="AY944" s="264" t="s">
        <v>182</v>
      </c>
    </row>
    <row r="945" s="13" customFormat="1">
      <c r="A945" s="13"/>
      <c r="B945" s="254"/>
      <c r="C945" s="255"/>
      <c r="D945" s="247" t="s">
        <v>196</v>
      </c>
      <c r="E945" s="256" t="s">
        <v>1</v>
      </c>
      <c r="F945" s="257" t="s">
        <v>1016</v>
      </c>
      <c r="G945" s="255"/>
      <c r="H945" s="258">
        <v>0.17999999999999999</v>
      </c>
      <c r="I945" s="259"/>
      <c r="J945" s="259"/>
      <c r="K945" s="255"/>
      <c r="L945" s="255"/>
      <c r="M945" s="260"/>
      <c r="N945" s="261"/>
      <c r="O945" s="262"/>
      <c r="P945" s="262"/>
      <c r="Q945" s="262"/>
      <c r="R945" s="262"/>
      <c r="S945" s="262"/>
      <c r="T945" s="262"/>
      <c r="U945" s="262"/>
      <c r="V945" s="262"/>
      <c r="W945" s="262"/>
      <c r="X945" s="263"/>
      <c r="Y945" s="13"/>
      <c r="Z945" s="13"/>
      <c r="AA945" s="13"/>
      <c r="AB945" s="13"/>
      <c r="AC945" s="13"/>
      <c r="AD945" s="13"/>
      <c r="AE945" s="13"/>
      <c r="AT945" s="264" t="s">
        <v>196</v>
      </c>
      <c r="AU945" s="264" t="s">
        <v>84</v>
      </c>
      <c r="AV945" s="13" t="s">
        <v>84</v>
      </c>
      <c r="AW945" s="13" t="s">
        <v>5</v>
      </c>
      <c r="AX945" s="13" t="s">
        <v>75</v>
      </c>
      <c r="AY945" s="264" t="s">
        <v>182</v>
      </c>
    </row>
    <row r="946" s="14" customFormat="1">
      <c r="A946" s="14"/>
      <c r="B946" s="265"/>
      <c r="C946" s="266"/>
      <c r="D946" s="247" t="s">
        <v>196</v>
      </c>
      <c r="E946" s="267" t="s">
        <v>1</v>
      </c>
      <c r="F946" s="268" t="s">
        <v>1017</v>
      </c>
      <c r="G946" s="266"/>
      <c r="H946" s="267" t="s">
        <v>1</v>
      </c>
      <c r="I946" s="269"/>
      <c r="J946" s="269"/>
      <c r="K946" s="266"/>
      <c r="L946" s="266"/>
      <c r="M946" s="270"/>
      <c r="N946" s="271"/>
      <c r="O946" s="272"/>
      <c r="P946" s="272"/>
      <c r="Q946" s="272"/>
      <c r="R946" s="272"/>
      <c r="S946" s="272"/>
      <c r="T946" s="272"/>
      <c r="U946" s="272"/>
      <c r="V946" s="272"/>
      <c r="W946" s="272"/>
      <c r="X946" s="273"/>
      <c r="Y946" s="14"/>
      <c r="Z946" s="14"/>
      <c r="AA946" s="14"/>
      <c r="AB946" s="14"/>
      <c r="AC946" s="14"/>
      <c r="AD946" s="14"/>
      <c r="AE946" s="14"/>
      <c r="AT946" s="274" t="s">
        <v>196</v>
      </c>
      <c r="AU946" s="274" t="s">
        <v>84</v>
      </c>
      <c r="AV946" s="14" t="s">
        <v>82</v>
      </c>
      <c r="AW946" s="14" t="s">
        <v>5</v>
      </c>
      <c r="AX946" s="14" t="s">
        <v>75</v>
      </c>
      <c r="AY946" s="274" t="s">
        <v>182</v>
      </c>
    </row>
    <row r="947" s="13" customFormat="1">
      <c r="A947" s="13"/>
      <c r="B947" s="254"/>
      <c r="C947" s="255"/>
      <c r="D947" s="247" t="s">
        <v>196</v>
      </c>
      <c r="E947" s="256" t="s">
        <v>1</v>
      </c>
      <c r="F947" s="257" t="s">
        <v>1250</v>
      </c>
      <c r="G947" s="255"/>
      <c r="H947" s="258">
        <v>25.390000000000001</v>
      </c>
      <c r="I947" s="259"/>
      <c r="J947" s="259"/>
      <c r="K947" s="255"/>
      <c r="L947" s="255"/>
      <c r="M947" s="260"/>
      <c r="N947" s="261"/>
      <c r="O947" s="262"/>
      <c r="P947" s="262"/>
      <c r="Q947" s="262"/>
      <c r="R947" s="262"/>
      <c r="S947" s="262"/>
      <c r="T947" s="262"/>
      <c r="U947" s="262"/>
      <c r="V947" s="262"/>
      <c r="W947" s="262"/>
      <c r="X947" s="263"/>
      <c r="Y947" s="13"/>
      <c r="Z947" s="13"/>
      <c r="AA947" s="13"/>
      <c r="AB947" s="13"/>
      <c r="AC947" s="13"/>
      <c r="AD947" s="13"/>
      <c r="AE947" s="13"/>
      <c r="AT947" s="264" t="s">
        <v>196</v>
      </c>
      <c r="AU947" s="264" t="s">
        <v>84</v>
      </c>
      <c r="AV947" s="13" t="s">
        <v>84</v>
      </c>
      <c r="AW947" s="13" t="s">
        <v>5</v>
      </c>
      <c r="AX947" s="13" t="s">
        <v>75</v>
      </c>
      <c r="AY947" s="264" t="s">
        <v>182</v>
      </c>
    </row>
    <row r="948" s="13" customFormat="1">
      <c r="A948" s="13"/>
      <c r="B948" s="254"/>
      <c r="C948" s="255"/>
      <c r="D948" s="247" t="s">
        <v>196</v>
      </c>
      <c r="E948" s="256" t="s">
        <v>1</v>
      </c>
      <c r="F948" s="257" t="s">
        <v>996</v>
      </c>
      <c r="G948" s="255"/>
      <c r="H948" s="258">
        <v>-0.80000000000000004</v>
      </c>
      <c r="I948" s="259"/>
      <c r="J948" s="259"/>
      <c r="K948" s="255"/>
      <c r="L948" s="255"/>
      <c r="M948" s="260"/>
      <c r="N948" s="261"/>
      <c r="O948" s="262"/>
      <c r="P948" s="262"/>
      <c r="Q948" s="262"/>
      <c r="R948" s="262"/>
      <c r="S948" s="262"/>
      <c r="T948" s="262"/>
      <c r="U948" s="262"/>
      <c r="V948" s="262"/>
      <c r="W948" s="262"/>
      <c r="X948" s="263"/>
      <c r="Y948" s="13"/>
      <c r="Z948" s="13"/>
      <c r="AA948" s="13"/>
      <c r="AB948" s="13"/>
      <c r="AC948" s="13"/>
      <c r="AD948" s="13"/>
      <c r="AE948" s="13"/>
      <c r="AT948" s="264" t="s">
        <v>196</v>
      </c>
      <c r="AU948" s="264" t="s">
        <v>84</v>
      </c>
      <c r="AV948" s="13" t="s">
        <v>84</v>
      </c>
      <c r="AW948" s="13" t="s">
        <v>5</v>
      </c>
      <c r="AX948" s="13" t="s">
        <v>75</v>
      </c>
      <c r="AY948" s="264" t="s">
        <v>182</v>
      </c>
    </row>
    <row r="949" s="14" customFormat="1">
      <c r="A949" s="14"/>
      <c r="B949" s="265"/>
      <c r="C949" s="266"/>
      <c r="D949" s="247" t="s">
        <v>196</v>
      </c>
      <c r="E949" s="267" t="s">
        <v>1</v>
      </c>
      <c r="F949" s="268" t="s">
        <v>1023</v>
      </c>
      <c r="G949" s="266"/>
      <c r="H949" s="267" t="s">
        <v>1</v>
      </c>
      <c r="I949" s="269"/>
      <c r="J949" s="269"/>
      <c r="K949" s="266"/>
      <c r="L949" s="266"/>
      <c r="M949" s="270"/>
      <c r="N949" s="271"/>
      <c r="O949" s="272"/>
      <c r="P949" s="272"/>
      <c r="Q949" s="272"/>
      <c r="R949" s="272"/>
      <c r="S949" s="272"/>
      <c r="T949" s="272"/>
      <c r="U949" s="272"/>
      <c r="V949" s="272"/>
      <c r="W949" s="272"/>
      <c r="X949" s="273"/>
      <c r="Y949" s="14"/>
      <c r="Z949" s="14"/>
      <c r="AA949" s="14"/>
      <c r="AB949" s="14"/>
      <c r="AC949" s="14"/>
      <c r="AD949" s="14"/>
      <c r="AE949" s="14"/>
      <c r="AT949" s="274" t="s">
        <v>196</v>
      </c>
      <c r="AU949" s="274" t="s">
        <v>84</v>
      </c>
      <c r="AV949" s="14" t="s">
        <v>82</v>
      </c>
      <c r="AW949" s="14" t="s">
        <v>5</v>
      </c>
      <c r="AX949" s="14" t="s">
        <v>75</v>
      </c>
      <c r="AY949" s="274" t="s">
        <v>182</v>
      </c>
    </row>
    <row r="950" s="13" customFormat="1">
      <c r="A950" s="13"/>
      <c r="B950" s="254"/>
      <c r="C950" s="255"/>
      <c r="D950" s="247" t="s">
        <v>196</v>
      </c>
      <c r="E950" s="256" t="s">
        <v>1</v>
      </c>
      <c r="F950" s="257" t="s">
        <v>1251</v>
      </c>
      <c r="G950" s="255"/>
      <c r="H950" s="258">
        <v>12.24</v>
      </c>
      <c r="I950" s="259"/>
      <c r="J950" s="259"/>
      <c r="K950" s="255"/>
      <c r="L950" s="255"/>
      <c r="M950" s="260"/>
      <c r="N950" s="261"/>
      <c r="O950" s="262"/>
      <c r="P950" s="262"/>
      <c r="Q950" s="262"/>
      <c r="R950" s="262"/>
      <c r="S950" s="262"/>
      <c r="T950" s="262"/>
      <c r="U950" s="262"/>
      <c r="V950" s="262"/>
      <c r="W950" s="262"/>
      <c r="X950" s="263"/>
      <c r="Y950" s="13"/>
      <c r="Z950" s="13"/>
      <c r="AA950" s="13"/>
      <c r="AB950" s="13"/>
      <c r="AC950" s="13"/>
      <c r="AD950" s="13"/>
      <c r="AE950" s="13"/>
      <c r="AT950" s="264" t="s">
        <v>196</v>
      </c>
      <c r="AU950" s="264" t="s">
        <v>84</v>
      </c>
      <c r="AV950" s="13" t="s">
        <v>84</v>
      </c>
      <c r="AW950" s="13" t="s">
        <v>5</v>
      </c>
      <c r="AX950" s="13" t="s">
        <v>75</v>
      </c>
      <c r="AY950" s="264" t="s">
        <v>182</v>
      </c>
    </row>
    <row r="951" s="13" customFormat="1">
      <c r="A951" s="13"/>
      <c r="B951" s="254"/>
      <c r="C951" s="255"/>
      <c r="D951" s="247" t="s">
        <v>196</v>
      </c>
      <c r="E951" s="256" t="s">
        <v>1</v>
      </c>
      <c r="F951" s="257" t="s">
        <v>996</v>
      </c>
      <c r="G951" s="255"/>
      <c r="H951" s="258">
        <v>-0.80000000000000004</v>
      </c>
      <c r="I951" s="259"/>
      <c r="J951" s="259"/>
      <c r="K951" s="255"/>
      <c r="L951" s="255"/>
      <c r="M951" s="260"/>
      <c r="N951" s="261"/>
      <c r="O951" s="262"/>
      <c r="P951" s="262"/>
      <c r="Q951" s="262"/>
      <c r="R951" s="262"/>
      <c r="S951" s="262"/>
      <c r="T951" s="262"/>
      <c r="U951" s="262"/>
      <c r="V951" s="262"/>
      <c r="W951" s="262"/>
      <c r="X951" s="263"/>
      <c r="Y951" s="13"/>
      <c r="Z951" s="13"/>
      <c r="AA951" s="13"/>
      <c r="AB951" s="13"/>
      <c r="AC951" s="13"/>
      <c r="AD951" s="13"/>
      <c r="AE951" s="13"/>
      <c r="AT951" s="264" t="s">
        <v>196</v>
      </c>
      <c r="AU951" s="264" t="s">
        <v>84</v>
      </c>
      <c r="AV951" s="13" t="s">
        <v>84</v>
      </c>
      <c r="AW951" s="13" t="s">
        <v>5</v>
      </c>
      <c r="AX951" s="13" t="s">
        <v>75</v>
      </c>
      <c r="AY951" s="264" t="s">
        <v>182</v>
      </c>
    </row>
    <row r="952" s="14" customFormat="1">
      <c r="A952" s="14"/>
      <c r="B952" s="265"/>
      <c r="C952" s="266"/>
      <c r="D952" s="247" t="s">
        <v>196</v>
      </c>
      <c r="E952" s="267" t="s">
        <v>1</v>
      </c>
      <c r="F952" s="268" t="s">
        <v>1171</v>
      </c>
      <c r="G952" s="266"/>
      <c r="H952" s="267" t="s">
        <v>1</v>
      </c>
      <c r="I952" s="269"/>
      <c r="J952" s="269"/>
      <c r="K952" s="266"/>
      <c r="L952" s="266"/>
      <c r="M952" s="270"/>
      <c r="N952" s="271"/>
      <c r="O952" s="272"/>
      <c r="P952" s="272"/>
      <c r="Q952" s="272"/>
      <c r="R952" s="272"/>
      <c r="S952" s="272"/>
      <c r="T952" s="272"/>
      <c r="U952" s="272"/>
      <c r="V952" s="272"/>
      <c r="W952" s="272"/>
      <c r="X952" s="273"/>
      <c r="Y952" s="14"/>
      <c r="Z952" s="14"/>
      <c r="AA952" s="14"/>
      <c r="AB952" s="14"/>
      <c r="AC952" s="14"/>
      <c r="AD952" s="14"/>
      <c r="AE952" s="14"/>
      <c r="AT952" s="274" t="s">
        <v>196</v>
      </c>
      <c r="AU952" s="274" t="s">
        <v>84</v>
      </c>
      <c r="AV952" s="14" t="s">
        <v>82</v>
      </c>
      <c r="AW952" s="14" t="s">
        <v>5</v>
      </c>
      <c r="AX952" s="14" t="s">
        <v>75</v>
      </c>
      <c r="AY952" s="274" t="s">
        <v>182</v>
      </c>
    </row>
    <row r="953" s="13" customFormat="1">
      <c r="A953" s="13"/>
      <c r="B953" s="254"/>
      <c r="C953" s="255"/>
      <c r="D953" s="247" t="s">
        <v>196</v>
      </c>
      <c r="E953" s="256" t="s">
        <v>1</v>
      </c>
      <c r="F953" s="257" t="s">
        <v>1252</v>
      </c>
      <c r="G953" s="255"/>
      <c r="H953" s="258">
        <v>9.5800000000000001</v>
      </c>
      <c r="I953" s="259"/>
      <c r="J953" s="259"/>
      <c r="K953" s="255"/>
      <c r="L953" s="255"/>
      <c r="M953" s="260"/>
      <c r="N953" s="261"/>
      <c r="O953" s="262"/>
      <c r="P953" s="262"/>
      <c r="Q953" s="262"/>
      <c r="R953" s="262"/>
      <c r="S953" s="262"/>
      <c r="T953" s="262"/>
      <c r="U953" s="262"/>
      <c r="V953" s="262"/>
      <c r="W953" s="262"/>
      <c r="X953" s="263"/>
      <c r="Y953" s="13"/>
      <c r="Z953" s="13"/>
      <c r="AA953" s="13"/>
      <c r="AB953" s="13"/>
      <c r="AC953" s="13"/>
      <c r="AD953" s="13"/>
      <c r="AE953" s="13"/>
      <c r="AT953" s="264" t="s">
        <v>196</v>
      </c>
      <c r="AU953" s="264" t="s">
        <v>84</v>
      </c>
      <c r="AV953" s="13" t="s">
        <v>84</v>
      </c>
      <c r="AW953" s="13" t="s">
        <v>5</v>
      </c>
      <c r="AX953" s="13" t="s">
        <v>75</v>
      </c>
      <c r="AY953" s="264" t="s">
        <v>182</v>
      </c>
    </row>
    <row r="954" s="13" customFormat="1">
      <c r="A954" s="13"/>
      <c r="B954" s="254"/>
      <c r="C954" s="255"/>
      <c r="D954" s="247" t="s">
        <v>196</v>
      </c>
      <c r="E954" s="256" t="s">
        <v>1</v>
      </c>
      <c r="F954" s="257" t="s">
        <v>1253</v>
      </c>
      <c r="G954" s="255"/>
      <c r="H954" s="258">
        <v>-1.6000000000000001</v>
      </c>
      <c r="I954" s="259"/>
      <c r="J954" s="259"/>
      <c r="K954" s="255"/>
      <c r="L954" s="255"/>
      <c r="M954" s="260"/>
      <c r="N954" s="261"/>
      <c r="O954" s="262"/>
      <c r="P954" s="262"/>
      <c r="Q954" s="262"/>
      <c r="R954" s="262"/>
      <c r="S954" s="262"/>
      <c r="T954" s="262"/>
      <c r="U954" s="262"/>
      <c r="V954" s="262"/>
      <c r="W954" s="262"/>
      <c r="X954" s="263"/>
      <c r="Y954" s="13"/>
      <c r="Z954" s="13"/>
      <c r="AA954" s="13"/>
      <c r="AB954" s="13"/>
      <c r="AC954" s="13"/>
      <c r="AD954" s="13"/>
      <c r="AE954" s="13"/>
      <c r="AT954" s="264" t="s">
        <v>196</v>
      </c>
      <c r="AU954" s="264" t="s">
        <v>84</v>
      </c>
      <c r="AV954" s="13" t="s">
        <v>84</v>
      </c>
      <c r="AW954" s="13" t="s">
        <v>5</v>
      </c>
      <c r="AX954" s="13" t="s">
        <v>75</v>
      </c>
      <c r="AY954" s="264" t="s">
        <v>182</v>
      </c>
    </row>
    <row r="955" s="14" customFormat="1">
      <c r="A955" s="14"/>
      <c r="B955" s="265"/>
      <c r="C955" s="266"/>
      <c r="D955" s="247" t="s">
        <v>196</v>
      </c>
      <c r="E955" s="267" t="s">
        <v>1</v>
      </c>
      <c r="F955" s="268" t="s">
        <v>1173</v>
      </c>
      <c r="G955" s="266"/>
      <c r="H955" s="267" t="s">
        <v>1</v>
      </c>
      <c r="I955" s="269"/>
      <c r="J955" s="269"/>
      <c r="K955" s="266"/>
      <c r="L955" s="266"/>
      <c r="M955" s="270"/>
      <c r="N955" s="271"/>
      <c r="O955" s="272"/>
      <c r="P955" s="272"/>
      <c r="Q955" s="272"/>
      <c r="R955" s="272"/>
      <c r="S955" s="272"/>
      <c r="T955" s="272"/>
      <c r="U955" s="272"/>
      <c r="V955" s="272"/>
      <c r="W955" s="272"/>
      <c r="X955" s="273"/>
      <c r="Y955" s="14"/>
      <c r="Z955" s="14"/>
      <c r="AA955" s="14"/>
      <c r="AB955" s="14"/>
      <c r="AC955" s="14"/>
      <c r="AD955" s="14"/>
      <c r="AE955" s="14"/>
      <c r="AT955" s="274" t="s">
        <v>196</v>
      </c>
      <c r="AU955" s="274" t="s">
        <v>84</v>
      </c>
      <c r="AV955" s="14" t="s">
        <v>82</v>
      </c>
      <c r="AW955" s="14" t="s">
        <v>5</v>
      </c>
      <c r="AX955" s="14" t="s">
        <v>75</v>
      </c>
      <c r="AY955" s="274" t="s">
        <v>182</v>
      </c>
    </row>
    <row r="956" s="13" customFormat="1">
      <c r="A956" s="13"/>
      <c r="B956" s="254"/>
      <c r="C956" s="255"/>
      <c r="D956" s="247" t="s">
        <v>196</v>
      </c>
      <c r="E956" s="256" t="s">
        <v>1</v>
      </c>
      <c r="F956" s="257" t="s">
        <v>1252</v>
      </c>
      <c r="G956" s="255"/>
      <c r="H956" s="258">
        <v>9.5800000000000001</v>
      </c>
      <c r="I956" s="259"/>
      <c r="J956" s="259"/>
      <c r="K956" s="255"/>
      <c r="L956" s="255"/>
      <c r="M956" s="260"/>
      <c r="N956" s="261"/>
      <c r="O956" s="262"/>
      <c r="P956" s="262"/>
      <c r="Q956" s="262"/>
      <c r="R956" s="262"/>
      <c r="S956" s="262"/>
      <c r="T956" s="262"/>
      <c r="U956" s="262"/>
      <c r="V956" s="262"/>
      <c r="W956" s="262"/>
      <c r="X956" s="263"/>
      <c r="Y956" s="13"/>
      <c r="Z956" s="13"/>
      <c r="AA956" s="13"/>
      <c r="AB956" s="13"/>
      <c r="AC956" s="13"/>
      <c r="AD956" s="13"/>
      <c r="AE956" s="13"/>
      <c r="AT956" s="264" t="s">
        <v>196</v>
      </c>
      <c r="AU956" s="264" t="s">
        <v>84</v>
      </c>
      <c r="AV956" s="13" t="s">
        <v>84</v>
      </c>
      <c r="AW956" s="13" t="s">
        <v>5</v>
      </c>
      <c r="AX956" s="13" t="s">
        <v>75</v>
      </c>
      <c r="AY956" s="264" t="s">
        <v>182</v>
      </c>
    </row>
    <row r="957" s="13" customFormat="1">
      <c r="A957" s="13"/>
      <c r="B957" s="254"/>
      <c r="C957" s="255"/>
      <c r="D957" s="247" t="s">
        <v>196</v>
      </c>
      <c r="E957" s="256" t="s">
        <v>1</v>
      </c>
      <c r="F957" s="257" t="s">
        <v>1253</v>
      </c>
      <c r="G957" s="255"/>
      <c r="H957" s="258">
        <v>-1.6000000000000001</v>
      </c>
      <c r="I957" s="259"/>
      <c r="J957" s="259"/>
      <c r="K957" s="255"/>
      <c r="L957" s="255"/>
      <c r="M957" s="260"/>
      <c r="N957" s="261"/>
      <c r="O957" s="262"/>
      <c r="P957" s="262"/>
      <c r="Q957" s="262"/>
      <c r="R957" s="262"/>
      <c r="S957" s="262"/>
      <c r="T957" s="262"/>
      <c r="U957" s="262"/>
      <c r="V957" s="262"/>
      <c r="W957" s="262"/>
      <c r="X957" s="263"/>
      <c r="Y957" s="13"/>
      <c r="Z957" s="13"/>
      <c r="AA957" s="13"/>
      <c r="AB957" s="13"/>
      <c r="AC957" s="13"/>
      <c r="AD957" s="13"/>
      <c r="AE957" s="13"/>
      <c r="AT957" s="264" t="s">
        <v>196</v>
      </c>
      <c r="AU957" s="264" t="s">
        <v>84</v>
      </c>
      <c r="AV957" s="13" t="s">
        <v>84</v>
      </c>
      <c r="AW957" s="13" t="s">
        <v>5</v>
      </c>
      <c r="AX957" s="13" t="s">
        <v>75</v>
      </c>
      <c r="AY957" s="264" t="s">
        <v>182</v>
      </c>
    </row>
    <row r="958" s="15" customFormat="1">
      <c r="A958" s="15"/>
      <c r="B958" s="275"/>
      <c r="C958" s="276"/>
      <c r="D958" s="247" t="s">
        <v>196</v>
      </c>
      <c r="E958" s="277" t="s">
        <v>1</v>
      </c>
      <c r="F958" s="278" t="s">
        <v>208</v>
      </c>
      <c r="G958" s="276"/>
      <c r="H958" s="279">
        <v>203.49799999999999</v>
      </c>
      <c r="I958" s="280"/>
      <c r="J958" s="280"/>
      <c r="K958" s="276"/>
      <c r="L958" s="276"/>
      <c r="M958" s="281"/>
      <c r="N958" s="282"/>
      <c r="O958" s="283"/>
      <c r="P958" s="283"/>
      <c r="Q958" s="283"/>
      <c r="R958" s="283"/>
      <c r="S958" s="283"/>
      <c r="T958" s="283"/>
      <c r="U958" s="283"/>
      <c r="V958" s="283"/>
      <c r="W958" s="283"/>
      <c r="X958" s="284"/>
      <c r="Y958" s="15"/>
      <c r="Z958" s="15"/>
      <c r="AA958" s="15"/>
      <c r="AB958" s="15"/>
      <c r="AC958" s="15"/>
      <c r="AD958" s="15"/>
      <c r="AE958" s="15"/>
      <c r="AT958" s="285" t="s">
        <v>196</v>
      </c>
      <c r="AU958" s="285" t="s">
        <v>84</v>
      </c>
      <c r="AV958" s="15" t="s">
        <v>190</v>
      </c>
      <c r="AW958" s="15" t="s">
        <v>5</v>
      </c>
      <c r="AX958" s="15" t="s">
        <v>82</v>
      </c>
      <c r="AY958" s="285" t="s">
        <v>182</v>
      </c>
    </row>
    <row r="959" s="2" customFormat="1" ht="37.8" customHeight="1">
      <c r="A959" s="39"/>
      <c r="B959" s="40"/>
      <c r="C959" s="233" t="s">
        <v>620</v>
      </c>
      <c r="D959" s="233" t="s">
        <v>185</v>
      </c>
      <c r="E959" s="234" t="s">
        <v>1254</v>
      </c>
      <c r="F959" s="235" t="s">
        <v>1255</v>
      </c>
      <c r="G959" s="236" t="s">
        <v>664</v>
      </c>
      <c r="H959" s="237">
        <v>0.32400000000000001</v>
      </c>
      <c r="I959" s="238"/>
      <c r="J959" s="238"/>
      <c r="K959" s="239">
        <f>ROUND(P959*H959,2)</f>
        <v>0</v>
      </c>
      <c r="L959" s="235" t="s">
        <v>189</v>
      </c>
      <c r="M959" s="45"/>
      <c r="N959" s="240" t="s">
        <v>1</v>
      </c>
      <c r="O959" s="241" t="s">
        <v>38</v>
      </c>
      <c r="P959" s="242">
        <f>I959+J959</f>
        <v>0</v>
      </c>
      <c r="Q959" s="242">
        <f>ROUND(I959*H959,2)</f>
        <v>0</v>
      </c>
      <c r="R959" s="242">
        <f>ROUND(J959*H959,2)</f>
        <v>0</v>
      </c>
      <c r="S959" s="92"/>
      <c r="T959" s="243">
        <f>S959*H959</f>
        <v>0</v>
      </c>
      <c r="U959" s="243">
        <v>0</v>
      </c>
      <c r="V959" s="243">
        <f>U959*H959</f>
        <v>0</v>
      </c>
      <c r="W959" s="243">
        <v>0</v>
      </c>
      <c r="X959" s="244">
        <f>W959*H959</f>
        <v>0</v>
      </c>
      <c r="Y959" s="39"/>
      <c r="Z959" s="39"/>
      <c r="AA959" s="39"/>
      <c r="AB959" s="39"/>
      <c r="AC959" s="39"/>
      <c r="AD959" s="39"/>
      <c r="AE959" s="39"/>
      <c r="AR959" s="245" t="s">
        <v>190</v>
      </c>
      <c r="AT959" s="245" t="s">
        <v>185</v>
      </c>
      <c r="AU959" s="245" t="s">
        <v>84</v>
      </c>
      <c r="AY959" s="18" t="s">
        <v>182</v>
      </c>
      <c r="BE959" s="246">
        <f>IF(O959="základní",K959,0)</f>
        <v>0</v>
      </c>
      <c r="BF959" s="246">
        <f>IF(O959="snížená",K959,0)</f>
        <v>0</v>
      </c>
      <c r="BG959" s="246">
        <f>IF(O959="zákl. přenesená",K959,0)</f>
        <v>0</v>
      </c>
      <c r="BH959" s="246">
        <f>IF(O959="sníž. přenesená",K959,0)</f>
        <v>0</v>
      </c>
      <c r="BI959" s="246">
        <f>IF(O959="nulová",K959,0)</f>
        <v>0</v>
      </c>
      <c r="BJ959" s="18" t="s">
        <v>82</v>
      </c>
      <c r="BK959" s="246">
        <f>ROUND(P959*H959,2)</f>
        <v>0</v>
      </c>
      <c r="BL959" s="18" t="s">
        <v>190</v>
      </c>
      <c r="BM959" s="245" t="s">
        <v>1256</v>
      </c>
    </row>
    <row r="960" s="2" customFormat="1">
      <c r="A960" s="39"/>
      <c r="B960" s="40"/>
      <c r="C960" s="41"/>
      <c r="D960" s="247" t="s">
        <v>192</v>
      </c>
      <c r="E960" s="41"/>
      <c r="F960" s="248" t="s">
        <v>1255</v>
      </c>
      <c r="G960" s="41"/>
      <c r="H960" s="41"/>
      <c r="I960" s="249"/>
      <c r="J960" s="249"/>
      <c r="K960" s="41"/>
      <c r="L960" s="41"/>
      <c r="M960" s="45"/>
      <c r="N960" s="250"/>
      <c r="O960" s="251"/>
      <c r="P960" s="92"/>
      <c r="Q960" s="92"/>
      <c r="R960" s="92"/>
      <c r="S960" s="92"/>
      <c r="T960" s="92"/>
      <c r="U960" s="92"/>
      <c r="V960" s="92"/>
      <c r="W960" s="92"/>
      <c r="X960" s="93"/>
      <c r="Y960" s="39"/>
      <c r="Z960" s="39"/>
      <c r="AA960" s="39"/>
      <c r="AB960" s="39"/>
      <c r="AC960" s="39"/>
      <c r="AD960" s="39"/>
      <c r="AE960" s="39"/>
      <c r="AT960" s="18" t="s">
        <v>192</v>
      </c>
      <c r="AU960" s="18" t="s">
        <v>84</v>
      </c>
    </row>
    <row r="961" s="2" customFormat="1">
      <c r="A961" s="39"/>
      <c r="B961" s="40"/>
      <c r="C961" s="41"/>
      <c r="D961" s="252" t="s">
        <v>194</v>
      </c>
      <c r="E961" s="41"/>
      <c r="F961" s="253" t="s">
        <v>1257</v>
      </c>
      <c r="G961" s="41"/>
      <c r="H961" s="41"/>
      <c r="I961" s="249"/>
      <c r="J961" s="249"/>
      <c r="K961" s="41"/>
      <c r="L961" s="41"/>
      <c r="M961" s="45"/>
      <c r="N961" s="250"/>
      <c r="O961" s="251"/>
      <c r="P961" s="92"/>
      <c r="Q961" s="92"/>
      <c r="R961" s="92"/>
      <c r="S961" s="92"/>
      <c r="T961" s="92"/>
      <c r="U961" s="92"/>
      <c r="V961" s="92"/>
      <c r="W961" s="92"/>
      <c r="X961" s="93"/>
      <c r="Y961" s="39"/>
      <c r="Z961" s="39"/>
      <c r="AA961" s="39"/>
      <c r="AB961" s="39"/>
      <c r="AC961" s="39"/>
      <c r="AD961" s="39"/>
      <c r="AE961" s="39"/>
      <c r="AT961" s="18" t="s">
        <v>194</v>
      </c>
      <c r="AU961" s="18" t="s">
        <v>84</v>
      </c>
    </row>
    <row r="962" s="14" customFormat="1">
      <c r="A962" s="14"/>
      <c r="B962" s="265"/>
      <c r="C962" s="266"/>
      <c r="D962" s="247" t="s">
        <v>196</v>
      </c>
      <c r="E962" s="267" t="s">
        <v>1</v>
      </c>
      <c r="F962" s="268" t="s">
        <v>1258</v>
      </c>
      <c r="G962" s="266"/>
      <c r="H962" s="267" t="s">
        <v>1</v>
      </c>
      <c r="I962" s="269"/>
      <c r="J962" s="269"/>
      <c r="K962" s="266"/>
      <c r="L962" s="266"/>
      <c r="M962" s="270"/>
      <c r="N962" s="271"/>
      <c r="O962" s="272"/>
      <c r="P962" s="272"/>
      <c r="Q962" s="272"/>
      <c r="R962" s="272"/>
      <c r="S962" s="272"/>
      <c r="T962" s="272"/>
      <c r="U962" s="272"/>
      <c r="V962" s="272"/>
      <c r="W962" s="272"/>
      <c r="X962" s="273"/>
      <c r="Y962" s="14"/>
      <c r="Z962" s="14"/>
      <c r="AA962" s="14"/>
      <c r="AB962" s="14"/>
      <c r="AC962" s="14"/>
      <c r="AD962" s="14"/>
      <c r="AE962" s="14"/>
      <c r="AT962" s="274" t="s">
        <v>196</v>
      </c>
      <c r="AU962" s="274" t="s">
        <v>84</v>
      </c>
      <c r="AV962" s="14" t="s">
        <v>82</v>
      </c>
      <c r="AW962" s="14" t="s">
        <v>5</v>
      </c>
      <c r="AX962" s="14" t="s">
        <v>75</v>
      </c>
      <c r="AY962" s="274" t="s">
        <v>182</v>
      </c>
    </row>
    <row r="963" s="13" customFormat="1">
      <c r="A963" s="13"/>
      <c r="B963" s="254"/>
      <c r="C963" s="255"/>
      <c r="D963" s="247" t="s">
        <v>196</v>
      </c>
      <c r="E963" s="256" t="s">
        <v>1</v>
      </c>
      <c r="F963" s="257" t="s">
        <v>1259</v>
      </c>
      <c r="G963" s="255"/>
      <c r="H963" s="258">
        <v>0.32400000000000001</v>
      </c>
      <c r="I963" s="259"/>
      <c r="J963" s="259"/>
      <c r="K963" s="255"/>
      <c r="L963" s="255"/>
      <c r="M963" s="260"/>
      <c r="N963" s="261"/>
      <c r="O963" s="262"/>
      <c r="P963" s="262"/>
      <c r="Q963" s="262"/>
      <c r="R963" s="262"/>
      <c r="S963" s="262"/>
      <c r="T963" s="262"/>
      <c r="U963" s="262"/>
      <c r="V963" s="262"/>
      <c r="W963" s="262"/>
      <c r="X963" s="263"/>
      <c r="Y963" s="13"/>
      <c r="Z963" s="13"/>
      <c r="AA963" s="13"/>
      <c r="AB963" s="13"/>
      <c r="AC963" s="13"/>
      <c r="AD963" s="13"/>
      <c r="AE963" s="13"/>
      <c r="AT963" s="264" t="s">
        <v>196</v>
      </c>
      <c r="AU963" s="264" t="s">
        <v>84</v>
      </c>
      <c r="AV963" s="13" t="s">
        <v>84</v>
      </c>
      <c r="AW963" s="13" t="s">
        <v>5</v>
      </c>
      <c r="AX963" s="13" t="s">
        <v>75</v>
      </c>
      <c r="AY963" s="264" t="s">
        <v>182</v>
      </c>
    </row>
    <row r="964" s="15" customFormat="1">
      <c r="A964" s="15"/>
      <c r="B964" s="275"/>
      <c r="C964" s="276"/>
      <c r="D964" s="247" t="s">
        <v>196</v>
      </c>
      <c r="E964" s="277" t="s">
        <v>1</v>
      </c>
      <c r="F964" s="278" t="s">
        <v>208</v>
      </c>
      <c r="G964" s="276"/>
      <c r="H964" s="279">
        <v>0.32400000000000001</v>
      </c>
      <c r="I964" s="280"/>
      <c r="J964" s="280"/>
      <c r="K964" s="276"/>
      <c r="L964" s="276"/>
      <c r="M964" s="281"/>
      <c r="N964" s="282"/>
      <c r="O964" s="283"/>
      <c r="P964" s="283"/>
      <c r="Q964" s="283"/>
      <c r="R964" s="283"/>
      <c r="S964" s="283"/>
      <c r="T964" s="283"/>
      <c r="U964" s="283"/>
      <c r="V964" s="283"/>
      <c r="W964" s="283"/>
      <c r="X964" s="284"/>
      <c r="Y964" s="15"/>
      <c r="Z964" s="15"/>
      <c r="AA964" s="15"/>
      <c r="AB964" s="15"/>
      <c r="AC964" s="15"/>
      <c r="AD964" s="15"/>
      <c r="AE964" s="15"/>
      <c r="AT964" s="285" t="s">
        <v>196</v>
      </c>
      <c r="AU964" s="285" t="s">
        <v>84</v>
      </c>
      <c r="AV964" s="15" t="s">
        <v>190</v>
      </c>
      <c r="AW964" s="15" t="s">
        <v>5</v>
      </c>
      <c r="AX964" s="15" t="s">
        <v>82</v>
      </c>
      <c r="AY964" s="285" t="s">
        <v>182</v>
      </c>
    </row>
    <row r="965" s="2" customFormat="1" ht="37.8" customHeight="1">
      <c r="A965" s="39"/>
      <c r="B965" s="40"/>
      <c r="C965" s="233" t="s">
        <v>628</v>
      </c>
      <c r="D965" s="233" t="s">
        <v>185</v>
      </c>
      <c r="E965" s="234" t="s">
        <v>1260</v>
      </c>
      <c r="F965" s="235" t="s">
        <v>1261</v>
      </c>
      <c r="G965" s="236" t="s">
        <v>416</v>
      </c>
      <c r="H965" s="237">
        <v>66.400000000000006</v>
      </c>
      <c r="I965" s="238"/>
      <c r="J965" s="238"/>
      <c r="K965" s="239">
        <f>ROUND(P965*H965,2)</f>
        <v>0</v>
      </c>
      <c r="L965" s="235" t="s">
        <v>189</v>
      </c>
      <c r="M965" s="45"/>
      <c r="N965" s="240" t="s">
        <v>1</v>
      </c>
      <c r="O965" s="241" t="s">
        <v>38</v>
      </c>
      <c r="P965" s="242">
        <f>I965+J965</f>
        <v>0</v>
      </c>
      <c r="Q965" s="242">
        <f>ROUND(I965*H965,2)</f>
        <v>0</v>
      </c>
      <c r="R965" s="242">
        <f>ROUND(J965*H965,2)</f>
        <v>0</v>
      </c>
      <c r="S965" s="92"/>
      <c r="T965" s="243">
        <f>S965*H965</f>
        <v>0</v>
      </c>
      <c r="U965" s="243">
        <v>0</v>
      </c>
      <c r="V965" s="243">
        <f>U965*H965</f>
        <v>0</v>
      </c>
      <c r="W965" s="243">
        <v>0</v>
      </c>
      <c r="X965" s="244">
        <f>W965*H965</f>
        <v>0</v>
      </c>
      <c r="Y965" s="39"/>
      <c r="Z965" s="39"/>
      <c r="AA965" s="39"/>
      <c r="AB965" s="39"/>
      <c r="AC965" s="39"/>
      <c r="AD965" s="39"/>
      <c r="AE965" s="39"/>
      <c r="AR965" s="245" t="s">
        <v>190</v>
      </c>
      <c r="AT965" s="245" t="s">
        <v>185</v>
      </c>
      <c r="AU965" s="245" t="s">
        <v>84</v>
      </c>
      <c r="AY965" s="18" t="s">
        <v>182</v>
      </c>
      <c r="BE965" s="246">
        <f>IF(O965="základní",K965,0)</f>
        <v>0</v>
      </c>
      <c r="BF965" s="246">
        <f>IF(O965="snížená",K965,0)</f>
        <v>0</v>
      </c>
      <c r="BG965" s="246">
        <f>IF(O965="zákl. přenesená",K965,0)</f>
        <v>0</v>
      </c>
      <c r="BH965" s="246">
        <f>IF(O965="sníž. přenesená",K965,0)</f>
        <v>0</v>
      </c>
      <c r="BI965" s="246">
        <f>IF(O965="nulová",K965,0)</f>
        <v>0</v>
      </c>
      <c r="BJ965" s="18" t="s">
        <v>82</v>
      </c>
      <c r="BK965" s="246">
        <f>ROUND(P965*H965,2)</f>
        <v>0</v>
      </c>
      <c r="BL965" s="18" t="s">
        <v>190</v>
      </c>
      <c r="BM965" s="245" t="s">
        <v>1262</v>
      </c>
    </row>
    <row r="966" s="2" customFormat="1">
      <c r="A966" s="39"/>
      <c r="B966" s="40"/>
      <c r="C966" s="41"/>
      <c r="D966" s="247" t="s">
        <v>192</v>
      </c>
      <c r="E966" s="41"/>
      <c r="F966" s="248" t="s">
        <v>1261</v>
      </c>
      <c r="G966" s="41"/>
      <c r="H966" s="41"/>
      <c r="I966" s="249"/>
      <c r="J966" s="249"/>
      <c r="K966" s="41"/>
      <c r="L966" s="41"/>
      <c r="M966" s="45"/>
      <c r="N966" s="250"/>
      <c r="O966" s="251"/>
      <c r="P966" s="92"/>
      <c r="Q966" s="92"/>
      <c r="R966" s="92"/>
      <c r="S966" s="92"/>
      <c r="T966" s="92"/>
      <c r="U966" s="92"/>
      <c r="V966" s="92"/>
      <c r="W966" s="92"/>
      <c r="X966" s="93"/>
      <c r="Y966" s="39"/>
      <c r="Z966" s="39"/>
      <c r="AA966" s="39"/>
      <c r="AB966" s="39"/>
      <c r="AC966" s="39"/>
      <c r="AD966" s="39"/>
      <c r="AE966" s="39"/>
      <c r="AT966" s="18" t="s">
        <v>192</v>
      </c>
      <c r="AU966" s="18" t="s">
        <v>84</v>
      </c>
    </row>
    <row r="967" s="2" customFormat="1">
      <c r="A967" s="39"/>
      <c r="B967" s="40"/>
      <c r="C967" s="41"/>
      <c r="D967" s="252" t="s">
        <v>194</v>
      </c>
      <c r="E967" s="41"/>
      <c r="F967" s="253" t="s">
        <v>1263</v>
      </c>
      <c r="G967" s="41"/>
      <c r="H967" s="41"/>
      <c r="I967" s="249"/>
      <c r="J967" s="249"/>
      <c r="K967" s="41"/>
      <c r="L967" s="41"/>
      <c r="M967" s="45"/>
      <c r="N967" s="250"/>
      <c r="O967" s="251"/>
      <c r="P967" s="92"/>
      <c r="Q967" s="92"/>
      <c r="R967" s="92"/>
      <c r="S967" s="92"/>
      <c r="T967" s="92"/>
      <c r="U967" s="92"/>
      <c r="V967" s="92"/>
      <c r="W967" s="92"/>
      <c r="X967" s="93"/>
      <c r="Y967" s="39"/>
      <c r="Z967" s="39"/>
      <c r="AA967" s="39"/>
      <c r="AB967" s="39"/>
      <c r="AC967" s="39"/>
      <c r="AD967" s="39"/>
      <c r="AE967" s="39"/>
      <c r="AT967" s="18" t="s">
        <v>194</v>
      </c>
      <c r="AU967" s="18" t="s">
        <v>84</v>
      </c>
    </row>
    <row r="968" s="14" customFormat="1">
      <c r="A968" s="14"/>
      <c r="B968" s="265"/>
      <c r="C968" s="266"/>
      <c r="D968" s="247" t="s">
        <v>196</v>
      </c>
      <c r="E968" s="267" t="s">
        <v>1</v>
      </c>
      <c r="F968" s="268" t="s">
        <v>1264</v>
      </c>
      <c r="G968" s="266"/>
      <c r="H968" s="267" t="s">
        <v>1</v>
      </c>
      <c r="I968" s="269"/>
      <c r="J968" s="269"/>
      <c r="K968" s="266"/>
      <c r="L968" s="266"/>
      <c r="M968" s="270"/>
      <c r="N968" s="271"/>
      <c r="O968" s="272"/>
      <c r="P968" s="272"/>
      <c r="Q968" s="272"/>
      <c r="R968" s="272"/>
      <c r="S968" s="272"/>
      <c r="T968" s="272"/>
      <c r="U968" s="272"/>
      <c r="V968" s="272"/>
      <c r="W968" s="272"/>
      <c r="X968" s="273"/>
      <c r="Y968" s="14"/>
      <c r="Z968" s="14"/>
      <c r="AA968" s="14"/>
      <c r="AB968" s="14"/>
      <c r="AC968" s="14"/>
      <c r="AD968" s="14"/>
      <c r="AE968" s="14"/>
      <c r="AT968" s="274" t="s">
        <v>196</v>
      </c>
      <c r="AU968" s="274" t="s">
        <v>84</v>
      </c>
      <c r="AV968" s="14" t="s">
        <v>82</v>
      </c>
      <c r="AW968" s="14" t="s">
        <v>5</v>
      </c>
      <c r="AX968" s="14" t="s">
        <v>75</v>
      </c>
      <c r="AY968" s="274" t="s">
        <v>182</v>
      </c>
    </row>
    <row r="969" s="13" customFormat="1">
      <c r="A969" s="13"/>
      <c r="B969" s="254"/>
      <c r="C969" s="255"/>
      <c r="D969" s="247" t="s">
        <v>196</v>
      </c>
      <c r="E969" s="256" t="s">
        <v>1</v>
      </c>
      <c r="F969" s="257" t="s">
        <v>901</v>
      </c>
      <c r="G969" s="255"/>
      <c r="H969" s="258">
        <v>66.400000000000006</v>
      </c>
      <c r="I969" s="259"/>
      <c r="J969" s="259"/>
      <c r="K969" s="255"/>
      <c r="L969" s="255"/>
      <c r="M969" s="260"/>
      <c r="N969" s="261"/>
      <c r="O969" s="262"/>
      <c r="P969" s="262"/>
      <c r="Q969" s="262"/>
      <c r="R969" s="262"/>
      <c r="S969" s="262"/>
      <c r="T969" s="262"/>
      <c r="U969" s="262"/>
      <c r="V969" s="262"/>
      <c r="W969" s="262"/>
      <c r="X969" s="263"/>
      <c r="Y969" s="13"/>
      <c r="Z969" s="13"/>
      <c r="AA969" s="13"/>
      <c r="AB969" s="13"/>
      <c r="AC969" s="13"/>
      <c r="AD969" s="13"/>
      <c r="AE969" s="13"/>
      <c r="AT969" s="264" t="s">
        <v>196</v>
      </c>
      <c r="AU969" s="264" t="s">
        <v>84</v>
      </c>
      <c r="AV969" s="13" t="s">
        <v>84</v>
      </c>
      <c r="AW969" s="13" t="s">
        <v>5</v>
      </c>
      <c r="AX969" s="13" t="s">
        <v>75</v>
      </c>
      <c r="AY969" s="264" t="s">
        <v>182</v>
      </c>
    </row>
    <row r="970" s="15" customFormat="1">
      <c r="A970" s="15"/>
      <c r="B970" s="275"/>
      <c r="C970" s="276"/>
      <c r="D970" s="247" t="s">
        <v>196</v>
      </c>
      <c r="E970" s="277" t="s">
        <v>1</v>
      </c>
      <c r="F970" s="278" t="s">
        <v>208</v>
      </c>
      <c r="G970" s="276"/>
      <c r="H970" s="279">
        <v>66.400000000000006</v>
      </c>
      <c r="I970" s="280"/>
      <c r="J970" s="280"/>
      <c r="K970" s="276"/>
      <c r="L970" s="276"/>
      <c r="M970" s="281"/>
      <c r="N970" s="282"/>
      <c r="O970" s="283"/>
      <c r="P970" s="283"/>
      <c r="Q970" s="283"/>
      <c r="R970" s="283"/>
      <c r="S970" s="283"/>
      <c r="T970" s="283"/>
      <c r="U970" s="283"/>
      <c r="V970" s="283"/>
      <c r="W970" s="283"/>
      <c r="X970" s="284"/>
      <c r="Y970" s="15"/>
      <c r="Z970" s="15"/>
      <c r="AA970" s="15"/>
      <c r="AB970" s="15"/>
      <c r="AC970" s="15"/>
      <c r="AD970" s="15"/>
      <c r="AE970" s="15"/>
      <c r="AT970" s="285" t="s">
        <v>196</v>
      </c>
      <c r="AU970" s="285" t="s">
        <v>84</v>
      </c>
      <c r="AV970" s="15" t="s">
        <v>190</v>
      </c>
      <c r="AW970" s="15" t="s">
        <v>5</v>
      </c>
      <c r="AX970" s="15" t="s">
        <v>82</v>
      </c>
      <c r="AY970" s="285" t="s">
        <v>182</v>
      </c>
    </row>
    <row r="971" s="2" customFormat="1" ht="24.15" customHeight="1">
      <c r="A971" s="39"/>
      <c r="B971" s="40"/>
      <c r="C971" s="233" t="s">
        <v>635</v>
      </c>
      <c r="D971" s="233" t="s">
        <v>185</v>
      </c>
      <c r="E971" s="234" t="s">
        <v>1265</v>
      </c>
      <c r="F971" s="235" t="s">
        <v>1266</v>
      </c>
      <c r="G971" s="236" t="s">
        <v>416</v>
      </c>
      <c r="H971" s="237">
        <v>11.1</v>
      </c>
      <c r="I971" s="238"/>
      <c r="J971" s="238"/>
      <c r="K971" s="239">
        <f>ROUND(P971*H971,2)</f>
        <v>0</v>
      </c>
      <c r="L971" s="235" t="s">
        <v>189</v>
      </c>
      <c r="M971" s="45"/>
      <c r="N971" s="240" t="s">
        <v>1</v>
      </c>
      <c r="O971" s="241" t="s">
        <v>38</v>
      </c>
      <c r="P971" s="242">
        <f>I971+J971</f>
        <v>0</v>
      </c>
      <c r="Q971" s="242">
        <f>ROUND(I971*H971,2)</f>
        <v>0</v>
      </c>
      <c r="R971" s="242">
        <f>ROUND(J971*H971,2)</f>
        <v>0</v>
      </c>
      <c r="S971" s="92"/>
      <c r="T971" s="243">
        <f>S971*H971</f>
        <v>0</v>
      </c>
      <c r="U971" s="243">
        <v>0</v>
      </c>
      <c r="V971" s="243">
        <f>U971*H971</f>
        <v>0</v>
      </c>
      <c r="W971" s="243">
        <v>0</v>
      </c>
      <c r="X971" s="244">
        <f>W971*H971</f>
        <v>0</v>
      </c>
      <c r="Y971" s="39"/>
      <c r="Z971" s="39"/>
      <c r="AA971" s="39"/>
      <c r="AB971" s="39"/>
      <c r="AC971" s="39"/>
      <c r="AD971" s="39"/>
      <c r="AE971" s="39"/>
      <c r="AR971" s="245" t="s">
        <v>190</v>
      </c>
      <c r="AT971" s="245" t="s">
        <v>185</v>
      </c>
      <c r="AU971" s="245" t="s">
        <v>84</v>
      </c>
      <c r="AY971" s="18" t="s">
        <v>182</v>
      </c>
      <c r="BE971" s="246">
        <f>IF(O971="základní",K971,0)</f>
        <v>0</v>
      </c>
      <c r="BF971" s="246">
        <f>IF(O971="snížená",K971,0)</f>
        <v>0</v>
      </c>
      <c r="BG971" s="246">
        <f>IF(O971="zákl. přenesená",K971,0)</f>
        <v>0</v>
      </c>
      <c r="BH971" s="246">
        <f>IF(O971="sníž. přenesená",K971,0)</f>
        <v>0</v>
      </c>
      <c r="BI971" s="246">
        <f>IF(O971="nulová",K971,0)</f>
        <v>0</v>
      </c>
      <c r="BJ971" s="18" t="s">
        <v>82</v>
      </c>
      <c r="BK971" s="246">
        <f>ROUND(P971*H971,2)</f>
        <v>0</v>
      </c>
      <c r="BL971" s="18" t="s">
        <v>190</v>
      </c>
      <c r="BM971" s="245" t="s">
        <v>1267</v>
      </c>
    </row>
    <row r="972" s="2" customFormat="1">
      <c r="A972" s="39"/>
      <c r="B972" s="40"/>
      <c r="C972" s="41"/>
      <c r="D972" s="247" t="s">
        <v>192</v>
      </c>
      <c r="E972" s="41"/>
      <c r="F972" s="248" t="s">
        <v>1266</v>
      </c>
      <c r="G972" s="41"/>
      <c r="H972" s="41"/>
      <c r="I972" s="249"/>
      <c r="J972" s="249"/>
      <c r="K972" s="41"/>
      <c r="L972" s="41"/>
      <c r="M972" s="45"/>
      <c r="N972" s="250"/>
      <c r="O972" s="251"/>
      <c r="P972" s="92"/>
      <c r="Q972" s="92"/>
      <c r="R972" s="92"/>
      <c r="S972" s="92"/>
      <c r="T972" s="92"/>
      <c r="U972" s="92"/>
      <c r="V972" s="92"/>
      <c r="W972" s="92"/>
      <c r="X972" s="93"/>
      <c r="Y972" s="39"/>
      <c r="Z972" s="39"/>
      <c r="AA972" s="39"/>
      <c r="AB972" s="39"/>
      <c r="AC972" s="39"/>
      <c r="AD972" s="39"/>
      <c r="AE972" s="39"/>
      <c r="AT972" s="18" t="s">
        <v>192</v>
      </c>
      <c r="AU972" s="18" t="s">
        <v>84</v>
      </c>
    </row>
    <row r="973" s="2" customFormat="1">
      <c r="A973" s="39"/>
      <c r="B973" s="40"/>
      <c r="C973" s="41"/>
      <c r="D973" s="252" t="s">
        <v>194</v>
      </c>
      <c r="E973" s="41"/>
      <c r="F973" s="253" t="s">
        <v>1268</v>
      </c>
      <c r="G973" s="41"/>
      <c r="H973" s="41"/>
      <c r="I973" s="249"/>
      <c r="J973" s="249"/>
      <c r="K973" s="41"/>
      <c r="L973" s="41"/>
      <c r="M973" s="45"/>
      <c r="N973" s="250"/>
      <c r="O973" s="251"/>
      <c r="P973" s="92"/>
      <c r="Q973" s="92"/>
      <c r="R973" s="92"/>
      <c r="S973" s="92"/>
      <c r="T973" s="92"/>
      <c r="U973" s="92"/>
      <c r="V973" s="92"/>
      <c r="W973" s="92"/>
      <c r="X973" s="93"/>
      <c r="Y973" s="39"/>
      <c r="Z973" s="39"/>
      <c r="AA973" s="39"/>
      <c r="AB973" s="39"/>
      <c r="AC973" s="39"/>
      <c r="AD973" s="39"/>
      <c r="AE973" s="39"/>
      <c r="AT973" s="18" t="s">
        <v>194</v>
      </c>
      <c r="AU973" s="18" t="s">
        <v>84</v>
      </c>
    </row>
    <row r="974" s="14" customFormat="1">
      <c r="A974" s="14"/>
      <c r="B974" s="265"/>
      <c r="C974" s="266"/>
      <c r="D974" s="247" t="s">
        <v>196</v>
      </c>
      <c r="E974" s="267" t="s">
        <v>1</v>
      </c>
      <c r="F974" s="268" t="s">
        <v>1269</v>
      </c>
      <c r="G974" s="266"/>
      <c r="H974" s="267" t="s">
        <v>1</v>
      </c>
      <c r="I974" s="269"/>
      <c r="J974" s="269"/>
      <c r="K974" s="266"/>
      <c r="L974" s="266"/>
      <c r="M974" s="270"/>
      <c r="N974" s="271"/>
      <c r="O974" s="272"/>
      <c r="P974" s="272"/>
      <c r="Q974" s="272"/>
      <c r="R974" s="272"/>
      <c r="S974" s="272"/>
      <c r="T974" s="272"/>
      <c r="U974" s="272"/>
      <c r="V974" s="272"/>
      <c r="W974" s="272"/>
      <c r="X974" s="273"/>
      <c r="Y974" s="14"/>
      <c r="Z974" s="14"/>
      <c r="AA974" s="14"/>
      <c r="AB974" s="14"/>
      <c r="AC974" s="14"/>
      <c r="AD974" s="14"/>
      <c r="AE974" s="14"/>
      <c r="AT974" s="274" t="s">
        <v>196</v>
      </c>
      <c r="AU974" s="274" t="s">
        <v>84</v>
      </c>
      <c r="AV974" s="14" t="s">
        <v>82</v>
      </c>
      <c r="AW974" s="14" t="s">
        <v>5</v>
      </c>
      <c r="AX974" s="14" t="s">
        <v>75</v>
      </c>
      <c r="AY974" s="274" t="s">
        <v>182</v>
      </c>
    </row>
    <row r="975" s="13" customFormat="1">
      <c r="A975" s="13"/>
      <c r="B975" s="254"/>
      <c r="C975" s="255"/>
      <c r="D975" s="247" t="s">
        <v>196</v>
      </c>
      <c r="E975" s="256" t="s">
        <v>1</v>
      </c>
      <c r="F975" s="257" t="s">
        <v>1270</v>
      </c>
      <c r="G975" s="255"/>
      <c r="H975" s="258">
        <v>11.1</v>
      </c>
      <c r="I975" s="259"/>
      <c r="J975" s="259"/>
      <c r="K975" s="255"/>
      <c r="L975" s="255"/>
      <c r="M975" s="260"/>
      <c r="N975" s="261"/>
      <c r="O975" s="262"/>
      <c r="P975" s="262"/>
      <c r="Q975" s="262"/>
      <c r="R975" s="262"/>
      <c r="S975" s="262"/>
      <c r="T975" s="262"/>
      <c r="U975" s="262"/>
      <c r="V975" s="262"/>
      <c r="W975" s="262"/>
      <c r="X975" s="263"/>
      <c r="Y975" s="13"/>
      <c r="Z975" s="13"/>
      <c r="AA975" s="13"/>
      <c r="AB975" s="13"/>
      <c r="AC975" s="13"/>
      <c r="AD975" s="13"/>
      <c r="AE975" s="13"/>
      <c r="AT975" s="264" t="s">
        <v>196</v>
      </c>
      <c r="AU975" s="264" t="s">
        <v>84</v>
      </c>
      <c r="AV975" s="13" t="s">
        <v>84</v>
      </c>
      <c r="AW975" s="13" t="s">
        <v>5</v>
      </c>
      <c r="AX975" s="13" t="s">
        <v>75</v>
      </c>
      <c r="AY975" s="264" t="s">
        <v>182</v>
      </c>
    </row>
    <row r="976" s="15" customFormat="1">
      <c r="A976" s="15"/>
      <c r="B976" s="275"/>
      <c r="C976" s="276"/>
      <c r="D976" s="247" t="s">
        <v>196</v>
      </c>
      <c r="E976" s="277" t="s">
        <v>1</v>
      </c>
      <c r="F976" s="278" t="s">
        <v>208</v>
      </c>
      <c r="G976" s="276"/>
      <c r="H976" s="279">
        <v>11.1</v>
      </c>
      <c r="I976" s="280"/>
      <c r="J976" s="280"/>
      <c r="K976" s="276"/>
      <c r="L976" s="276"/>
      <c r="M976" s="281"/>
      <c r="N976" s="282"/>
      <c r="O976" s="283"/>
      <c r="P976" s="283"/>
      <c r="Q976" s="283"/>
      <c r="R976" s="283"/>
      <c r="S976" s="283"/>
      <c r="T976" s="283"/>
      <c r="U976" s="283"/>
      <c r="V976" s="283"/>
      <c r="W976" s="283"/>
      <c r="X976" s="284"/>
      <c r="Y976" s="15"/>
      <c r="Z976" s="15"/>
      <c r="AA976" s="15"/>
      <c r="AB976" s="15"/>
      <c r="AC976" s="15"/>
      <c r="AD976" s="15"/>
      <c r="AE976" s="15"/>
      <c r="AT976" s="285" t="s">
        <v>196</v>
      </c>
      <c r="AU976" s="285" t="s">
        <v>84</v>
      </c>
      <c r="AV976" s="15" t="s">
        <v>190</v>
      </c>
      <c r="AW976" s="15" t="s">
        <v>5</v>
      </c>
      <c r="AX976" s="15" t="s">
        <v>82</v>
      </c>
      <c r="AY976" s="285" t="s">
        <v>182</v>
      </c>
    </row>
    <row r="977" s="2" customFormat="1" ht="37.8" customHeight="1">
      <c r="A977" s="39"/>
      <c r="B977" s="40"/>
      <c r="C977" s="233" t="s">
        <v>642</v>
      </c>
      <c r="D977" s="233" t="s">
        <v>185</v>
      </c>
      <c r="E977" s="234" t="s">
        <v>1271</v>
      </c>
      <c r="F977" s="235" t="s">
        <v>1272</v>
      </c>
      <c r="G977" s="236" t="s">
        <v>188</v>
      </c>
      <c r="H977" s="237">
        <v>580.02300000000002</v>
      </c>
      <c r="I977" s="238"/>
      <c r="J977" s="238"/>
      <c r="K977" s="239">
        <f>ROUND(P977*H977,2)</f>
        <v>0</v>
      </c>
      <c r="L977" s="235" t="s">
        <v>189</v>
      </c>
      <c r="M977" s="45"/>
      <c r="N977" s="240" t="s">
        <v>1</v>
      </c>
      <c r="O977" s="241" t="s">
        <v>38</v>
      </c>
      <c r="P977" s="242">
        <f>I977+J977</f>
        <v>0</v>
      </c>
      <c r="Q977" s="242">
        <f>ROUND(I977*H977,2)</f>
        <v>0</v>
      </c>
      <c r="R977" s="242">
        <f>ROUND(J977*H977,2)</f>
        <v>0</v>
      </c>
      <c r="S977" s="92"/>
      <c r="T977" s="243">
        <f>S977*H977</f>
        <v>0</v>
      </c>
      <c r="U977" s="243">
        <v>0</v>
      </c>
      <c r="V977" s="243">
        <f>U977*H977</f>
        <v>0</v>
      </c>
      <c r="W977" s="243">
        <v>0</v>
      </c>
      <c r="X977" s="244">
        <f>W977*H977</f>
        <v>0</v>
      </c>
      <c r="Y977" s="39"/>
      <c r="Z977" s="39"/>
      <c r="AA977" s="39"/>
      <c r="AB977" s="39"/>
      <c r="AC977" s="39"/>
      <c r="AD977" s="39"/>
      <c r="AE977" s="39"/>
      <c r="AR977" s="245" t="s">
        <v>190</v>
      </c>
      <c r="AT977" s="245" t="s">
        <v>185</v>
      </c>
      <c r="AU977" s="245" t="s">
        <v>84</v>
      </c>
      <c r="AY977" s="18" t="s">
        <v>182</v>
      </c>
      <c r="BE977" s="246">
        <f>IF(O977="základní",K977,0)</f>
        <v>0</v>
      </c>
      <c r="BF977" s="246">
        <f>IF(O977="snížená",K977,0)</f>
        <v>0</v>
      </c>
      <c r="BG977" s="246">
        <f>IF(O977="zákl. přenesená",K977,0)</f>
        <v>0</v>
      </c>
      <c r="BH977" s="246">
        <f>IF(O977="sníž. přenesená",K977,0)</f>
        <v>0</v>
      </c>
      <c r="BI977" s="246">
        <f>IF(O977="nulová",K977,0)</f>
        <v>0</v>
      </c>
      <c r="BJ977" s="18" t="s">
        <v>82</v>
      </c>
      <c r="BK977" s="246">
        <f>ROUND(P977*H977,2)</f>
        <v>0</v>
      </c>
      <c r="BL977" s="18" t="s">
        <v>190</v>
      </c>
      <c r="BM977" s="245" t="s">
        <v>1273</v>
      </c>
    </row>
    <row r="978" s="2" customFormat="1">
      <c r="A978" s="39"/>
      <c r="B978" s="40"/>
      <c r="C978" s="41"/>
      <c r="D978" s="247" t="s">
        <v>192</v>
      </c>
      <c r="E978" s="41"/>
      <c r="F978" s="248" t="s">
        <v>1272</v>
      </c>
      <c r="G978" s="41"/>
      <c r="H978" s="41"/>
      <c r="I978" s="249"/>
      <c r="J978" s="249"/>
      <c r="K978" s="41"/>
      <c r="L978" s="41"/>
      <c r="M978" s="45"/>
      <c r="N978" s="250"/>
      <c r="O978" s="251"/>
      <c r="P978" s="92"/>
      <c r="Q978" s="92"/>
      <c r="R978" s="92"/>
      <c r="S978" s="92"/>
      <c r="T978" s="92"/>
      <c r="U978" s="92"/>
      <c r="V978" s="92"/>
      <c r="W978" s="92"/>
      <c r="X978" s="93"/>
      <c r="Y978" s="39"/>
      <c r="Z978" s="39"/>
      <c r="AA978" s="39"/>
      <c r="AB978" s="39"/>
      <c r="AC978" s="39"/>
      <c r="AD978" s="39"/>
      <c r="AE978" s="39"/>
      <c r="AT978" s="18" t="s">
        <v>192</v>
      </c>
      <c r="AU978" s="18" t="s">
        <v>84</v>
      </c>
    </row>
    <row r="979" s="2" customFormat="1">
      <c r="A979" s="39"/>
      <c r="B979" s="40"/>
      <c r="C979" s="41"/>
      <c r="D979" s="252" t="s">
        <v>194</v>
      </c>
      <c r="E979" s="41"/>
      <c r="F979" s="253" t="s">
        <v>1274</v>
      </c>
      <c r="G979" s="41"/>
      <c r="H979" s="41"/>
      <c r="I979" s="249"/>
      <c r="J979" s="249"/>
      <c r="K979" s="41"/>
      <c r="L979" s="41"/>
      <c r="M979" s="45"/>
      <c r="N979" s="250"/>
      <c r="O979" s="251"/>
      <c r="P979" s="92"/>
      <c r="Q979" s="92"/>
      <c r="R979" s="92"/>
      <c r="S979" s="92"/>
      <c r="T979" s="92"/>
      <c r="U979" s="92"/>
      <c r="V979" s="92"/>
      <c r="W979" s="92"/>
      <c r="X979" s="93"/>
      <c r="Y979" s="39"/>
      <c r="Z979" s="39"/>
      <c r="AA979" s="39"/>
      <c r="AB979" s="39"/>
      <c r="AC979" s="39"/>
      <c r="AD979" s="39"/>
      <c r="AE979" s="39"/>
      <c r="AT979" s="18" t="s">
        <v>194</v>
      </c>
      <c r="AU979" s="18" t="s">
        <v>84</v>
      </c>
    </row>
    <row r="980" s="13" customFormat="1">
      <c r="A980" s="13"/>
      <c r="B980" s="254"/>
      <c r="C980" s="255"/>
      <c r="D980" s="247" t="s">
        <v>196</v>
      </c>
      <c r="E980" s="256" t="s">
        <v>1</v>
      </c>
      <c r="F980" s="257" t="s">
        <v>1275</v>
      </c>
      <c r="G980" s="255"/>
      <c r="H980" s="258">
        <v>288.923</v>
      </c>
      <c r="I980" s="259"/>
      <c r="J980" s="259"/>
      <c r="K980" s="255"/>
      <c r="L980" s="255"/>
      <c r="M980" s="260"/>
      <c r="N980" s="261"/>
      <c r="O980" s="262"/>
      <c r="P980" s="262"/>
      <c r="Q980" s="262"/>
      <c r="R980" s="262"/>
      <c r="S980" s="262"/>
      <c r="T980" s="262"/>
      <c r="U980" s="262"/>
      <c r="V980" s="262"/>
      <c r="W980" s="262"/>
      <c r="X980" s="263"/>
      <c r="Y980" s="13"/>
      <c r="Z980" s="13"/>
      <c r="AA980" s="13"/>
      <c r="AB980" s="13"/>
      <c r="AC980" s="13"/>
      <c r="AD980" s="13"/>
      <c r="AE980" s="13"/>
      <c r="AT980" s="264" t="s">
        <v>196</v>
      </c>
      <c r="AU980" s="264" t="s">
        <v>84</v>
      </c>
      <c r="AV980" s="13" t="s">
        <v>84</v>
      </c>
      <c r="AW980" s="13" t="s">
        <v>5</v>
      </c>
      <c r="AX980" s="13" t="s">
        <v>75</v>
      </c>
      <c r="AY980" s="264" t="s">
        <v>182</v>
      </c>
    </row>
    <row r="981" s="13" customFormat="1">
      <c r="A981" s="13"/>
      <c r="B981" s="254"/>
      <c r="C981" s="255"/>
      <c r="D981" s="247" t="s">
        <v>196</v>
      </c>
      <c r="E981" s="256" t="s">
        <v>1</v>
      </c>
      <c r="F981" s="257" t="s">
        <v>1054</v>
      </c>
      <c r="G981" s="255"/>
      <c r="H981" s="258">
        <v>167.48400000000001</v>
      </c>
      <c r="I981" s="259"/>
      <c r="J981" s="259"/>
      <c r="K981" s="255"/>
      <c r="L981" s="255"/>
      <c r="M981" s="260"/>
      <c r="N981" s="261"/>
      <c r="O981" s="262"/>
      <c r="P981" s="262"/>
      <c r="Q981" s="262"/>
      <c r="R981" s="262"/>
      <c r="S981" s="262"/>
      <c r="T981" s="262"/>
      <c r="U981" s="262"/>
      <c r="V981" s="262"/>
      <c r="W981" s="262"/>
      <c r="X981" s="263"/>
      <c r="Y981" s="13"/>
      <c r="Z981" s="13"/>
      <c r="AA981" s="13"/>
      <c r="AB981" s="13"/>
      <c r="AC981" s="13"/>
      <c r="AD981" s="13"/>
      <c r="AE981" s="13"/>
      <c r="AT981" s="264" t="s">
        <v>196</v>
      </c>
      <c r="AU981" s="264" t="s">
        <v>84</v>
      </c>
      <c r="AV981" s="13" t="s">
        <v>84</v>
      </c>
      <c r="AW981" s="13" t="s">
        <v>5</v>
      </c>
      <c r="AX981" s="13" t="s">
        <v>75</v>
      </c>
      <c r="AY981" s="264" t="s">
        <v>182</v>
      </c>
    </row>
    <row r="982" s="13" customFormat="1">
      <c r="A982" s="13"/>
      <c r="B982" s="254"/>
      <c r="C982" s="255"/>
      <c r="D982" s="247" t="s">
        <v>196</v>
      </c>
      <c r="E982" s="256" t="s">
        <v>1</v>
      </c>
      <c r="F982" s="257" t="s">
        <v>1276</v>
      </c>
      <c r="G982" s="255"/>
      <c r="H982" s="258">
        <v>123.616</v>
      </c>
      <c r="I982" s="259"/>
      <c r="J982" s="259"/>
      <c r="K982" s="255"/>
      <c r="L982" s="255"/>
      <c r="M982" s="260"/>
      <c r="N982" s="261"/>
      <c r="O982" s="262"/>
      <c r="P982" s="262"/>
      <c r="Q982" s="262"/>
      <c r="R982" s="262"/>
      <c r="S982" s="262"/>
      <c r="T982" s="262"/>
      <c r="U982" s="262"/>
      <c r="V982" s="262"/>
      <c r="W982" s="262"/>
      <c r="X982" s="263"/>
      <c r="Y982" s="13"/>
      <c r="Z982" s="13"/>
      <c r="AA982" s="13"/>
      <c r="AB982" s="13"/>
      <c r="AC982" s="13"/>
      <c r="AD982" s="13"/>
      <c r="AE982" s="13"/>
      <c r="AT982" s="264" t="s">
        <v>196</v>
      </c>
      <c r="AU982" s="264" t="s">
        <v>84</v>
      </c>
      <c r="AV982" s="13" t="s">
        <v>84</v>
      </c>
      <c r="AW982" s="13" t="s">
        <v>5</v>
      </c>
      <c r="AX982" s="13" t="s">
        <v>75</v>
      </c>
      <c r="AY982" s="264" t="s">
        <v>182</v>
      </c>
    </row>
    <row r="983" s="15" customFormat="1">
      <c r="A983" s="15"/>
      <c r="B983" s="275"/>
      <c r="C983" s="276"/>
      <c r="D983" s="247" t="s">
        <v>196</v>
      </c>
      <c r="E983" s="277" t="s">
        <v>1</v>
      </c>
      <c r="F983" s="278" t="s">
        <v>208</v>
      </c>
      <c r="G983" s="276"/>
      <c r="H983" s="279">
        <v>580.02300000000002</v>
      </c>
      <c r="I983" s="280"/>
      <c r="J983" s="280"/>
      <c r="K983" s="276"/>
      <c r="L983" s="276"/>
      <c r="M983" s="281"/>
      <c r="N983" s="282"/>
      <c r="O983" s="283"/>
      <c r="P983" s="283"/>
      <c r="Q983" s="283"/>
      <c r="R983" s="283"/>
      <c r="S983" s="283"/>
      <c r="T983" s="283"/>
      <c r="U983" s="283"/>
      <c r="V983" s="283"/>
      <c r="W983" s="283"/>
      <c r="X983" s="284"/>
      <c r="Y983" s="15"/>
      <c r="Z983" s="15"/>
      <c r="AA983" s="15"/>
      <c r="AB983" s="15"/>
      <c r="AC983" s="15"/>
      <c r="AD983" s="15"/>
      <c r="AE983" s="15"/>
      <c r="AT983" s="285" t="s">
        <v>196</v>
      </c>
      <c r="AU983" s="285" t="s">
        <v>84</v>
      </c>
      <c r="AV983" s="15" t="s">
        <v>190</v>
      </c>
      <c r="AW983" s="15" t="s">
        <v>5</v>
      </c>
      <c r="AX983" s="15" t="s">
        <v>82</v>
      </c>
      <c r="AY983" s="285" t="s">
        <v>182</v>
      </c>
    </row>
    <row r="984" s="2" customFormat="1" ht="37.8" customHeight="1">
      <c r="A984" s="39"/>
      <c r="B984" s="40"/>
      <c r="C984" s="233" t="s">
        <v>1277</v>
      </c>
      <c r="D984" s="233" t="s">
        <v>185</v>
      </c>
      <c r="E984" s="234" t="s">
        <v>1278</v>
      </c>
      <c r="F984" s="235" t="s">
        <v>1279</v>
      </c>
      <c r="G984" s="236" t="s">
        <v>188</v>
      </c>
      <c r="H984" s="237">
        <v>83.700999999999993</v>
      </c>
      <c r="I984" s="238"/>
      <c r="J984" s="238"/>
      <c r="K984" s="239">
        <f>ROUND(P984*H984,2)</f>
        <v>0</v>
      </c>
      <c r="L984" s="235" t="s">
        <v>189</v>
      </c>
      <c r="M984" s="45"/>
      <c r="N984" s="240" t="s">
        <v>1</v>
      </c>
      <c r="O984" s="241" t="s">
        <v>38</v>
      </c>
      <c r="P984" s="242">
        <f>I984+J984</f>
        <v>0</v>
      </c>
      <c r="Q984" s="242">
        <f>ROUND(I984*H984,2)</f>
        <v>0</v>
      </c>
      <c r="R984" s="242">
        <f>ROUND(J984*H984,2)</f>
        <v>0</v>
      </c>
      <c r="S984" s="92"/>
      <c r="T984" s="243">
        <f>S984*H984</f>
        <v>0</v>
      </c>
      <c r="U984" s="243">
        <v>0</v>
      </c>
      <c r="V984" s="243">
        <f>U984*H984</f>
        <v>0</v>
      </c>
      <c r="W984" s="243">
        <v>0</v>
      </c>
      <c r="X984" s="244">
        <f>W984*H984</f>
        <v>0</v>
      </c>
      <c r="Y984" s="39"/>
      <c r="Z984" s="39"/>
      <c r="AA984" s="39"/>
      <c r="AB984" s="39"/>
      <c r="AC984" s="39"/>
      <c r="AD984" s="39"/>
      <c r="AE984" s="39"/>
      <c r="AR984" s="245" t="s">
        <v>190</v>
      </c>
      <c r="AT984" s="245" t="s">
        <v>185</v>
      </c>
      <c r="AU984" s="245" t="s">
        <v>84</v>
      </c>
      <c r="AY984" s="18" t="s">
        <v>182</v>
      </c>
      <c r="BE984" s="246">
        <f>IF(O984="základní",K984,0)</f>
        <v>0</v>
      </c>
      <c r="BF984" s="246">
        <f>IF(O984="snížená",K984,0)</f>
        <v>0</v>
      </c>
      <c r="BG984" s="246">
        <f>IF(O984="zákl. přenesená",K984,0)</f>
        <v>0</v>
      </c>
      <c r="BH984" s="246">
        <f>IF(O984="sníž. přenesená",K984,0)</f>
        <v>0</v>
      </c>
      <c r="BI984" s="246">
        <f>IF(O984="nulová",K984,0)</f>
        <v>0</v>
      </c>
      <c r="BJ984" s="18" t="s">
        <v>82</v>
      </c>
      <c r="BK984" s="246">
        <f>ROUND(P984*H984,2)</f>
        <v>0</v>
      </c>
      <c r="BL984" s="18" t="s">
        <v>190</v>
      </c>
      <c r="BM984" s="245" t="s">
        <v>1280</v>
      </c>
    </row>
    <row r="985" s="2" customFormat="1">
      <c r="A985" s="39"/>
      <c r="B985" s="40"/>
      <c r="C985" s="41"/>
      <c r="D985" s="247" t="s">
        <v>192</v>
      </c>
      <c r="E985" s="41"/>
      <c r="F985" s="248" t="s">
        <v>1279</v>
      </c>
      <c r="G985" s="41"/>
      <c r="H985" s="41"/>
      <c r="I985" s="249"/>
      <c r="J985" s="249"/>
      <c r="K985" s="41"/>
      <c r="L985" s="41"/>
      <c r="M985" s="45"/>
      <c r="N985" s="250"/>
      <c r="O985" s="251"/>
      <c r="P985" s="92"/>
      <c r="Q985" s="92"/>
      <c r="R985" s="92"/>
      <c r="S985" s="92"/>
      <c r="T985" s="92"/>
      <c r="U985" s="92"/>
      <c r="V985" s="92"/>
      <c r="W985" s="92"/>
      <c r="X985" s="93"/>
      <c r="Y985" s="39"/>
      <c r="Z985" s="39"/>
      <c r="AA985" s="39"/>
      <c r="AB985" s="39"/>
      <c r="AC985" s="39"/>
      <c r="AD985" s="39"/>
      <c r="AE985" s="39"/>
      <c r="AT985" s="18" t="s">
        <v>192</v>
      </c>
      <c r="AU985" s="18" t="s">
        <v>84</v>
      </c>
    </row>
    <row r="986" s="2" customFormat="1">
      <c r="A986" s="39"/>
      <c r="B986" s="40"/>
      <c r="C986" s="41"/>
      <c r="D986" s="252" t="s">
        <v>194</v>
      </c>
      <c r="E986" s="41"/>
      <c r="F986" s="253" t="s">
        <v>1281</v>
      </c>
      <c r="G986" s="41"/>
      <c r="H986" s="41"/>
      <c r="I986" s="249"/>
      <c r="J986" s="249"/>
      <c r="K986" s="41"/>
      <c r="L986" s="41"/>
      <c r="M986" s="45"/>
      <c r="N986" s="250"/>
      <c r="O986" s="251"/>
      <c r="P986" s="92"/>
      <c r="Q986" s="92"/>
      <c r="R986" s="92"/>
      <c r="S986" s="92"/>
      <c r="T986" s="92"/>
      <c r="U986" s="92"/>
      <c r="V986" s="92"/>
      <c r="W986" s="92"/>
      <c r="X986" s="93"/>
      <c r="Y986" s="39"/>
      <c r="Z986" s="39"/>
      <c r="AA986" s="39"/>
      <c r="AB986" s="39"/>
      <c r="AC986" s="39"/>
      <c r="AD986" s="39"/>
      <c r="AE986" s="39"/>
      <c r="AT986" s="18" t="s">
        <v>194</v>
      </c>
      <c r="AU986" s="18" t="s">
        <v>84</v>
      </c>
    </row>
    <row r="987" s="14" customFormat="1">
      <c r="A987" s="14"/>
      <c r="B987" s="265"/>
      <c r="C987" s="266"/>
      <c r="D987" s="247" t="s">
        <v>196</v>
      </c>
      <c r="E987" s="267" t="s">
        <v>1</v>
      </c>
      <c r="F987" s="268" t="s">
        <v>958</v>
      </c>
      <c r="G987" s="266"/>
      <c r="H987" s="267" t="s">
        <v>1</v>
      </c>
      <c r="I987" s="269"/>
      <c r="J987" s="269"/>
      <c r="K987" s="266"/>
      <c r="L987" s="266"/>
      <c r="M987" s="270"/>
      <c r="N987" s="271"/>
      <c r="O987" s="272"/>
      <c r="P987" s="272"/>
      <c r="Q987" s="272"/>
      <c r="R987" s="272"/>
      <c r="S987" s="272"/>
      <c r="T987" s="272"/>
      <c r="U987" s="272"/>
      <c r="V987" s="272"/>
      <c r="W987" s="272"/>
      <c r="X987" s="273"/>
      <c r="Y987" s="14"/>
      <c r="Z987" s="14"/>
      <c r="AA987" s="14"/>
      <c r="AB987" s="14"/>
      <c r="AC987" s="14"/>
      <c r="AD987" s="14"/>
      <c r="AE987" s="14"/>
      <c r="AT987" s="274" t="s">
        <v>196</v>
      </c>
      <c r="AU987" s="274" t="s">
        <v>84</v>
      </c>
      <c r="AV987" s="14" t="s">
        <v>82</v>
      </c>
      <c r="AW987" s="14" t="s">
        <v>5</v>
      </c>
      <c r="AX987" s="14" t="s">
        <v>75</v>
      </c>
      <c r="AY987" s="274" t="s">
        <v>182</v>
      </c>
    </row>
    <row r="988" s="13" customFormat="1">
      <c r="A988" s="13"/>
      <c r="B988" s="254"/>
      <c r="C988" s="255"/>
      <c r="D988" s="247" t="s">
        <v>196</v>
      </c>
      <c r="E988" s="256" t="s">
        <v>1</v>
      </c>
      <c r="F988" s="257" t="s">
        <v>1282</v>
      </c>
      <c r="G988" s="255"/>
      <c r="H988" s="258">
        <v>2.25</v>
      </c>
      <c r="I988" s="259"/>
      <c r="J988" s="259"/>
      <c r="K988" s="255"/>
      <c r="L988" s="255"/>
      <c r="M988" s="260"/>
      <c r="N988" s="261"/>
      <c r="O988" s="262"/>
      <c r="P988" s="262"/>
      <c r="Q988" s="262"/>
      <c r="R988" s="262"/>
      <c r="S988" s="262"/>
      <c r="T988" s="262"/>
      <c r="U988" s="262"/>
      <c r="V988" s="262"/>
      <c r="W988" s="262"/>
      <c r="X988" s="263"/>
      <c r="Y988" s="13"/>
      <c r="Z988" s="13"/>
      <c r="AA988" s="13"/>
      <c r="AB988" s="13"/>
      <c r="AC988" s="13"/>
      <c r="AD988" s="13"/>
      <c r="AE988" s="13"/>
      <c r="AT988" s="264" t="s">
        <v>196</v>
      </c>
      <c r="AU988" s="264" t="s">
        <v>84</v>
      </c>
      <c r="AV988" s="13" t="s">
        <v>84</v>
      </c>
      <c r="AW988" s="13" t="s">
        <v>5</v>
      </c>
      <c r="AX988" s="13" t="s">
        <v>75</v>
      </c>
      <c r="AY988" s="264" t="s">
        <v>182</v>
      </c>
    </row>
    <row r="989" s="14" customFormat="1">
      <c r="A989" s="14"/>
      <c r="B989" s="265"/>
      <c r="C989" s="266"/>
      <c r="D989" s="247" t="s">
        <v>196</v>
      </c>
      <c r="E989" s="267" t="s">
        <v>1</v>
      </c>
      <c r="F989" s="268" t="s">
        <v>1283</v>
      </c>
      <c r="G989" s="266"/>
      <c r="H989" s="267" t="s">
        <v>1</v>
      </c>
      <c r="I989" s="269"/>
      <c r="J989" s="269"/>
      <c r="K989" s="266"/>
      <c r="L989" s="266"/>
      <c r="M989" s="270"/>
      <c r="N989" s="271"/>
      <c r="O989" s="272"/>
      <c r="P989" s="272"/>
      <c r="Q989" s="272"/>
      <c r="R989" s="272"/>
      <c r="S989" s="272"/>
      <c r="T989" s="272"/>
      <c r="U989" s="272"/>
      <c r="V989" s="272"/>
      <c r="W989" s="272"/>
      <c r="X989" s="273"/>
      <c r="Y989" s="14"/>
      <c r="Z989" s="14"/>
      <c r="AA989" s="14"/>
      <c r="AB989" s="14"/>
      <c r="AC989" s="14"/>
      <c r="AD989" s="14"/>
      <c r="AE989" s="14"/>
      <c r="AT989" s="274" t="s">
        <v>196</v>
      </c>
      <c r="AU989" s="274" t="s">
        <v>84</v>
      </c>
      <c r="AV989" s="14" t="s">
        <v>82</v>
      </c>
      <c r="AW989" s="14" t="s">
        <v>5</v>
      </c>
      <c r="AX989" s="14" t="s">
        <v>75</v>
      </c>
      <c r="AY989" s="274" t="s">
        <v>182</v>
      </c>
    </row>
    <row r="990" s="13" customFormat="1">
      <c r="A990" s="13"/>
      <c r="B990" s="254"/>
      <c r="C990" s="255"/>
      <c r="D990" s="247" t="s">
        <v>196</v>
      </c>
      <c r="E990" s="256" t="s">
        <v>1</v>
      </c>
      <c r="F990" s="257" t="s">
        <v>1284</v>
      </c>
      <c r="G990" s="255"/>
      <c r="H990" s="258">
        <v>9.3300000000000001</v>
      </c>
      <c r="I990" s="259"/>
      <c r="J990" s="259"/>
      <c r="K990" s="255"/>
      <c r="L990" s="255"/>
      <c r="M990" s="260"/>
      <c r="N990" s="261"/>
      <c r="O990" s="262"/>
      <c r="P990" s="262"/>
      <c r="Q990" s="262"/>
      <c r="R990" s="262"/>
      <c r="S990" s="262"/>
      <c r="T990" s="262"/>
      <c r="U990" s="262"/>
      <c r="V990" s="262"/>
      <c r="W990" s="262"/>
      <c r="X990" s="263"/>
      <c r="Y990" s="13"/>
      <c r="Z990" s="13"/>
      <c r="AA990" s="13"/>
      <c r="AB990" s="13"/>
      <c r="AC990" s="13"/>
      <c r="AD990" s="13"/>
      <c r="AE990" s="13"/>
      <c r="AT990" s="264" t="s">
        <v>196</v>
      </c>
      <c r="AU990" s="264" t="s">
        <v>84</v>
      </c>
      <c r="AV990" s="13" t="s">
        <v>84</v>
      </c>
      <c r="AW990" s="13" t="s">
        <v>5</v>
      </c>
      <c r="AX990" s="13" t="s">
        <v>75</v>
      </c>
      <c r="AY990" s="264" t="s">
        <v>182</v>
      </c>
    </row>
    <row r="991" s="13" customFormat="1">
      <c r="A991" s="13"/>
      <c r="B991" s="254"/>
      <c r="C991" s="255"/>
      <c r="D991" s="247" t="s">
        <v>196</v>
      </c>
      <c r="E991" s="256" t="s">
        <v>1</v>
      </c>
      <c r="F991" s="257" t="s">
        <v>1285</v>
      </c>
      <c r="G991" s="255"/>
      <c r="H991" s="258">
        <v>2.25</v>
      </c>
      <c r="I991" s="259"/>
      <c r="J991" s="259"/>
      <c r="K991" s="255"/>
      <c r="L991" s="255"/>
      <c r="M991" s="260"/>
      <c r="N991" s="261"/>
      <c r="O991" s="262"/>
      <c r="P991" s="262"/>
      <c r="Q991" s="262"/>
      <c r="R991" s="262"/>
      <c r="S991" s="262"/>
      <c r="T991" s="262"/>
      <c r="U991" s="262"/>
      <c r="V991" s="262"/>
      <c r="W991" s="262"/>
      <c r="X991" s="263"/>
      <c r="Y991" s="13"/>
      <c r="Z991" s="13"/>
      <c r="AA991" s="13"/>
      <c r="AB991" s="13"/>
      <c r="AC991" s="13"/>
      <c r="AD991" s="13"/>
      <c r="AE991" s="13"/>
      <c r="AT991" s="264" t="s">
        <v>196</v>
      </c>
      <c r="AU991" s="264" t="s">
        <v>84</v>
      </c>
      <c r="AV991" s="13" t="s">
        <v>84</v>
      </c>
      <c r="AW991" s="13" t="s">
        <v>5</v>
      </c>
      <c r="AX991" s="13" t="s">
        <v>75</v>
      </c>
      <c r="AY991" s="264" t="s">
        <v>182</v>
      </c>
    </row>
    <row r="992" s="14" customFormat="1">
      <c r="A992" s="14"/>
      <c r="B992" s="265"/>
      <c r="C992" s="266"/>
      <c r="D992" s="247" t="s">
        <v>196</v>
      </c>
      <c r="E992" s="267" t="s">
        <v>1</v>
      </c>
      <c r="F992" s="268" t="s">
        <v>925</v>
      </c>
      <c r="G992" s="266"/>
      <c r="H992" s="267" t="s">
        <v>1</v>
      </c>
      <c r="I992" s="269"/>
      <c r="J992" s="269"/>
      <c r="K992" s="266"/>
      <c r="L992" s="266"/>
      <c r="M992" s="270"/>
      <c r="N992" s="271"/>
      <c r="O992" s="272"/>
      <c r="P992" s="272"/>
      <c r="Q992" s="272"/>
      <c r="R992" s="272"/>
      <c r="S992" s="272"/>
      <c r="T992" s="272"/>
      <c r="U992" s="272"/>
      <c r="V992" s="272"/>
      <c r="W992" s="272"/>
      <c r="X992" s="273"/>
      <c r="Y992" s="14"/>
      <c r="Z992" s="14"/>
      <c r="AA992" s="14"/>
      <c r="AB992" s="14"/>
      <c r="AC992" s="14"/>
      <c r="AD992" s="14"/>
      <c r="AE992" s="14"/>
      <c r="AT992" s="274" t="s">
        <v>196</v>
      </c>
      <c r="AU992" s="274" t="s">
        <v>84</v>
      </c>
      <c r="AV992" s="14" t="s">
        <v>82</v>
      </c>
      <c r="AW992" s="14" t="s">
        <v>5</v>
      </c>
      <c r="AX992" s="14" t="s">
        <v>75</v>
      </c>
      <c r="AY992" s="274" t="s">
        <v>182</v>
      </c>
    </row>
    <row r="993" s="13" customFormat="1">
      <c r="A993" s="13"/>
      <c r="B993" s="254"/>
      <c r="C993" s="255"/>
      <c r="D993" s="247" t="s">
        <v>196</v>
      </c>
      <c r="E993" s="256" t="s">
        <v>1</v>
      </c>
      <c r="F993" s="257" t="s">
        <v>1286</v>
      </c>
      <c r="G993" s="255"/>
      <c r="H993" s="258">
        <v>3.6000000000000001</v>
      </c>
      <c r="I993" s="259"/>
      <c r="J993" s="259"/>
      <c r="K993" s="255"/>
      <c r="L993" s="255"/>
      <c r="M993" s="260"/>
      <c r="N993" s="261"/>
      <c r="O993" s="262"/>
      <c r="P993" s="262"/>
      <c r="Q993" s="262"/>
      <c r="R993" s="262"/>
      <c r="S993" s="262"/>
      <c r="T993" s="262"/>
      <c r="U993" s="262"/>
      <c r="V993" s="262"/>
      <c r="W993" s="262"/>
      <c r="X993" s="263"/>
      <c r="Y993" s="13"/>
      <c r="Z993" s="13"/>
      <c r="AA993" s="13"/>
      <c r="AB993" s="13"/>
      <c r="AC993" s="13"/>
      <c r="AD993" s="13"/>
      <c r="AE993" s="13"/>
      <c r="AT993" s="264" t="s">
        <v>196</v>
      </c>
      <c r="AU993" s="264" t="s">
        <v>84</v>
      </c>
      <c r="AV993" s="13" t="s">
        <v>84</v>
      </c>
      <c r="AW993" s="13" t="s">
        <v>5</v>
      </c>
      <c r="AX993" s="13" t="s">
        <v>75</v>
      </c>
      <c r="AY993" s="264" t="s">
        <v>182</v>
      </c>
    </row>
    <row r="994" s="14" customFormat="1">
      <c r="A994" s="14"/>
      <c r="B994" s="265"/>
      <c r="C994" s="266"/>
      <c r="D994" s="247" t="s">
        <v>196</v>
      </c>
      <c r="E994" s="267" t="s">
        <v>1</v>
      </c>
      <c r="F994" s="268" t="s">
        <v>1027</v>
      </c>
      <c r="G994" s="266"/>
      <c r="H994" s="267" t="s">
        <v>1</v>
      </c>
      <c r="I994" s="269"/>
      <c r="J994" s="269"/>
      <c r="K994" s="266"/>
      <c r="L994" s="266"/>
      <c r="M994" s="270"/>
      <c r="N994" s="271"/>
      <c r="O994" s="272"/>
      <c r="P994" s="272"/>
      <c r="Q994" s="272"/>
      <c r="R994" s="272"/>
      <c r="S994" s="272"/>
      <c r="T994" s="272"/>
      <c r="U994" s="272"/>
      <c r="V994" s="272"/>
      <c r="W994" s="272"/>
      <c r="X994" s="273"/>
      <c r="Y994" s="14"/>
      <c r="Z994" s="14"/>
      <c r="AA994" s="14"/>
      <c r="AB994" s="14"/>
      <c r="AC994" s="14"/>
      <c r="AD994" s="14"/>
      <c r="AE994" s="14"/>
      <c r="AT994" s="274" t="s">
        <v>196</v>
      </c>
      <c r="AU994" s="274" t="s">
        <v>84</v>
      </c>
      <c r="AV994" s="14" t="s">
        <v>82</v>
      </c>
      <c r="AW994" s="14" t="s">
        <v>5</v>
      </c>
      <c r="AX994" s="14" t="s">
        <v>75</v>
      </c>
      <c r="AY994" s="274" t="s">
        <v>182</v>
      </c>
    </row>
    <row r="995" s="13" customFormat="1">
      <c r="A995" s="13"/>
      <c r="B995" s="254"/>
      <c r="C995" s="255"/>
      <c r="D995" s="247" t="s">
        <v>196</v>
      </c>
      <c r="E995" s="256" t="s">
        <v>1</v>
      </c>
      <c r="F995" s="257" t="s">
        <v>1287</v>
      </c>
      <c r="G995" s="255"/>
      <c r="H995" s="258">
        <v>6.8099999999999996</v>
      </c>
      <c r="I995" s="259"/>
      <c r="J995" s="259"/>
      <c r="K995" s="255"/>
      <c r="L995" s="255"/>
      <c r="M995" s="260"/>
      <c r="N995" s="261"/>
      <c r="O995" s="262"/>
      <c r="P995" s="262"/>
      <c r="Q995" s="262"/>
      <c r="R995" s="262"/>
      <c r="S995" s="262"/>
      <c r="T995" s="262"/>
      <c r="U995" s="262"/>
      <c r="V995" s="262"/>
      <c r="W995" s="262"/>
      <c r="X995" s="263"/>
      <c r="Y995" s="13"/>
      <c r="Z995" s="13"/>
      <c r="AA995" s="13"/>
      <c r="AB995" s="13"/>
      <c r="AC995" s="13"/>
      <c r="AD995" s="13"/>
      <c r="AE995" s="13"/>
      <c r="AT995" s="264" t="s">
        <v>196</v>
      </c>
      <c r="AU995" s="264" t="s">
        <v>84</v>
      </c>
      <c r="AV995" s="13" t="s">
        <v>84</v>
      </c>
      <c r="AW995" s="13" t="s">
        <v>5</v>
      </c>
      <c r="AX995" s="13" t="s">
        <v>75</v>
      </c>
      <c r="AY995" s="264" t="s">
        <v>182</v>
      </c>
    </row>
    <row r="996" s="13" customFormat="1">
      <c r="A996" s="13"/>
      <c r="B996" s="254"/>
      <c r="C996" s="255"/>
      <c r="D996" s="247" t="s">
        <v>196</v>
      </c>
      <c r="E996" s="256" t="s">
        <v>1</v>
      </c>
      <c r="F996" s="257" t="s">
        <v>1288</v>
      </c>
      <c r="G996" s="255"/>
      <c r="H996" s="258">
        <v>-0.90000000000000002</v>
      </c>
      <c r="I996" s="259"/>
      <c r="J996" s="259"/>
      <c r="K996" s="255"/>
      <c r="L996" s="255"/>
      <c r="M996" s="260"/>
      <c r="N996" s="261"/>
      <c r="O996" s="262"/>
      <c r="P996" s="262"/>
      <c r="Q996" s="262"/>
      <c r="R996" s="262"/>
      <c r="S996" s="262"/>
      <c r="T996" s="262"/>
      <c r="U996" s="262"/>
      <c r="V996" s="262"/>
      <c r="W996" s="262"/>
      <c r="X996" s="263"/>
      <c r="Y996" s="13"/>
      <c r="Z996" s="13"/>
      <c r="AA996" s="13"/>
      <c r="AB996" s="13"/>
      <c r="AC996" s="13"/>
      <c r="AD996" s="13"/>
      <c r="AE996" s="13"/>
      <c r="AT996" s="264" t="s">
        <v>196</v>
      </c>
      <c r="AU996" s="264" t="s">
        <v>84</v>
      </c>
      <c r="AV996" s="13" t="s">
        <v>84</v>
      </c>
      <c r="AW996" s="13" t="s">
        <v>5</v>
      </c>
      <c r="AX996" s="13" t="s">
        <v>75</v>
      </c>
      <c r="AY996" s="264" t="s">
        <v>182</v>
      </c>
    </row>
    <row r="997" s="14" customFormat="1">
      <c r="A997" s="14"/>
      <c r="B997" s="265"/>
      <c r="C997" s="266"/>
      <c r="D997" s="247" t="s">
        <v>196</v>
      </c>
      <c r="E997" s="267" t="s">
        <v>1</v>
      </c>
      <c r="F997" s="268" t="s">
        <v>1174</v>
      </c>
      <c r="G997" s="266"/>
      <c r="H997" s="267" t="s">
        <v>1</v>
      </c>
      <c r="I997" s="269"/>
      <c r="J997" s="269"/>
      <c r="K997" s="266"/>
      <c r="L997" s="266"/>
      <c r="M997" s="270"/>
      <c r="N997" s="271"/>
      <c r="O997" s="272"/>
      <c r="P997" s="272"/>
      <c r="Q997" s="272"/>
      <c r="R997" s="272"/>
      <c r="S997" s="272"/>
      <c r="T997" s="272"/>
      <c r="U997" s="272"/>
      <c r="V997" s="272"/>
      <c r="W997" s="272"/>
      <c r="X997" s="273"/>
      <c r="Y997" s="14"/>
      <c r="Z997" s="14"/>
      <c r="AA997" s="14"/>
      <c r="AB997" s="14"/>
      <c r="AC997" s="14"/>
      <c r="AD997" s="14"/>
      <c r="AE997" s="14"/>
      <c r="AT997" s="274" t="s">
        <v>196</v>
      </c>
      <c r="AU997" s="274" t="s">
        <v>84</v>
      </c>
      <c r="AV997" s="14" t="s">
        <v>82</v>
      </c>
      <c r="AW997" s="14" t="s">
        <v>5</v>
      </c>
      <c r="AX997" s="14" t="s">
        <v>75</v>
      </c>
      <c r="AY997" s="274" t="s">
        <v>182</v>
      </c>
    </row>
    <row r="998" s="13" customFormat="1">
      <c r="A998" s="13"/>
      <c r="B998" s="254"/>
      <c r="C998" s="255"/>
      <c r="D998" s="247" t="s">
        <v>196</v>
      </c>
      <c r="E998" s="256" t="s">
        <v>1</v>
      </c>
      <c r="F998" s="257" t="s">
        <v>1289</v>
      </c>
      <c r="G998" s="255"/>
      <c r="H998" s="258">
        <v>21.588000000000001</v>
      </c>
      <c r="I998" s="259"/>
      <c r="J998" s="259"/>
      <c r="K998" s="255"/>
      <c r="L998" s="255"/>
      <c r="M998" s="260"/>
      <c r="N998" s="261"/>
      <c r="O998" s="262"/>
      <c r="P998" s="262"/>
      <c r="Q998" s="262"/>
      <c r="R998" s="262"/>
      <c r="S998" s="262"/>
      <c r="T998" s="262"/>
      <c r="U998" s="262"/>
      <c r="V998" s="262"/>
      <c r="W998" s="262"/>
      <c r="X998" s="263"/>
      <c r="Y998" s="13"/>
      <c r="Z998" s="13"/>
      <c r="AA998" s="13"/>
      <c r="AB998" s="13"/>
      <c r="AC998" s="13"/>
      <c r="AD998" s="13"/>
      <c r="AE998" s="13"/>
      <c r="AT998" s="264" t="s">
        <v>196</v>
      </c>
      <c r="AU998" s="264" t="s">
        <v>84</v>
      </c>
      <c r="AV998" s="13" t="s">
        <v>84</v>
      </c>
      <c r="AW998" s="13" t="s">
        <v>5</v>
      </c>
      <c r="AX998" s="13" t="s">
        <v>75</v>
      </c>
      <c r="AY998" s="264" t="s">
        <v>182</v>
      </c>
    </row>
    <row r="999" s="13" customFormat="1">
      <c r="A999" s="13"/>
      <c r="B999" s="254"/>
      <c r="C999" s="255"/>
      <c r="D999" s="247" t="s">
        <v>196</v>
      </c>
      <c r="E999" s="256" t="s">
        <v>1</v>
      </c>
      <c r="F999" s="257" t="s">
        <v>1290</v>
      </c>
      <c r="G999" s="255"/>
      <c r="H999" s="258">
        <v>-1.6000000000000001</v>
      </c>
      <c r="I999" s="259"/>
      <c r="J999" s="259"/>
      <c r="K999" s="255"/>
      <c r="L999" s="255"/>
      <c r="M999" s="260"/>
      <c r="N999" s="261"/>
      <c r="O999" s="262"/>
      <c r="P999" s="262"/>
      <c r="Q999" s="262"/>
      <c r="R999" s="262"/>
      <c r="S999" s="262"/>
      <c r="T999" s="262"/>
      <c r="U999" s="262"/>
      <c r="V999" s="262"/>
      <c r="W999" s="262"/>
      <c r="X999" s="263"/>
      <c r="Y999" s="13"/>
      <c r="Z999" s="13"/>
      <c r="AA999" s="13"/>
      <c r="AB999" s="13"/>
      <c r="AC999" s="13"/>
      <c r="AD999" s="13"/>
      <c r="AE999" s="13"/>
      <c r="AT999" s="264" t="s">
        <v>196</v>
      </c>
      <c r="AU999" s="264" t="s">
        <v>84</v>
      </c>
      <c r="AV999" s="13" t="s">
        <v>84</v>
      </c>
      <c r="AW999" s="13" t="s">
        <v>5</v>
      </c>
      <c r="AX999" s="13" t="s">
        <v>75</v>
      </c>
      <c r="AY999" s="264" t="s">
        <v>182</v>
      </c>
    </row>
    <row r="1000" s="13" customFormat="1">
      <c r="A1000" s="13"/>
      <c r="B1000" s="254"/>
      <c r="C1000" s="255"/>
      <c r="D1000" s="247" t="s">
        <v>196</v>
      </c>
      <c r="E1000" s="256" t="s">
        <v>1</v>
      </c>
      <c r="F1000" s="257" t="s">
        <v>1291</v>
      </c>
      <c r="G1000" s="255"/>
      <c r="H1000" s="258">
        <v>-1.2</v>
      </c>
      <c r="I1000" s="259"/>
      <c r="J1000" s="259"/>
      <c r="K1000" s="255"/>
      <c r="L1000" s="255"/>
      <c r="M1000" s="260"/>
      <c r="N1000" s="261"/>
      <c r="O1000" s="262"/>
      <c r="P1000" s="262"/>
      <c r="Q1000" s="262"/>
      <c r="R1000" s="262"/>
      <c r="S1000" s="262"/>
      <c r="T1000" s="262"/>
      <c r="U1000" s="262"/>
      <c r="V1000" s="262"/>
      <c r="W1000" s="262"/>
      <c r="X1000" s="263"/>
      <c r="Y1000" s="13"/>
      <c r="Z1000" s="13"/>
      <c r="AA1000" s="13"/>
      <c r="AB1000" s="13"/>
      <c r="AC1000" s="13"/>
      <c r="AD1000" s="13"/>
      <c r="AE1000" s="13"/>
      <c r="AT1000" s="264" t="s">
        <v>196</v>
      </c>
      <c r="AU1000" s="264" t="s">
        <v>84</v>
      </c>
      <c r="AV1000" s="13" t="s">
        <v>84</v>
      </c>
      <c r="AW1000" s="13" t="s">
        <v>5</v>
      </c>
      <c r="AX1000" s="13" t="s">
        <v>75</v>
      </c>
      <c r="AY1000" s="264" t="s">
        <v>182</v>
      </c>
    </row>
    <row r="1001" s="14" customFormat="1">
      <c r="A1001" s="14"/>
      <c r="B1001" s="265"/>
      <c r="C1001" s="266"/>
      <c r="D1001" s="247" t="s">
        <v>196</v>
      </c>
      <c r="E1001" s="267" t="s">
        <v>1</v>
      </c>
      <c r="F1001" s="268" t="s">
        <v>1176</v>
      </c>
      <c r="G1001" s="266"/>
      <c r="H1001" s="267" t="s">
        <v>1</v>
      </c>
      <c r="I1001" s="269"/>
      <c r="J1001" s="269"/>
      <c r="K1001" s="266"/>
      <c r="L1001" s="266"/>
      <c r="M1001" s="270"/>
      <c r="N1001" s="271"/>
      <c r="O1001" s="272"/>
      <c r="P1001" s="272"/>
      <c r="Q1001" s="272"/>
      <c r="R1001" s="272"/>
      <c r="S1001" s="272"/>
      <c r="T1001" s="272"/>
      <c r="U1001" s="272"/>
      <c r="V1001" s="272"/>
      <c r="W1001" s="272"/>
      <c r="X1001" s="273"/>
      <c r="Y1001" s="14"/>
      <c r="Z1001" s="14"/>
      <c r="AA1001" s="14"/>
      <c r="AB1001" s="14"/>
      <c r="AC1001" s="14"/>
      <c r="AD1001" s="14"/>
      <c r="AE1001" s="14"/>
      <c r="AT1001" s="274" t="s">
        <v>196</v>
      </c>
      <c r="AU1001" s="274" t="s">
        <v>84</v>
      </c>
      <c r="AV1001" s="14" t="s">
        <v>82</v>
      </c>
      <c r="AW1001" s="14" t="s">
        <v>5</v>
      </c>
      <c r="AX1001" s="14" t="s">
        <v>75</v>
      </c>
      <c r="AY1001" s="274" t="s">
        <v>182</v>
      </c>
    </row>
    <row r="1002" s="13" customFormat="1">
      <c r="A1002" s="13"/>
      <c r="B1002" s="254"/>
      <c r="C1002" s="255"/>
      <c r="D1002" s="247" t="s">
        <v>196</v>
      </c>
      <c r="E1002" s="256" t="s">
        <v>1</v>
      </c>
      <c r="F1002" s="257" t="s">
        <v>1292</v>
      </c>
      <c r="G1002" s="255"/>
      <c r="H1002" s="258">
        <v>18.648</v>
      </c>
      <c r="I1002" s="259"/>
      <c r="J1002" s="259"/>
      <c r="K1002" s="255"/>
      <c r="L1002" s="255"/>
      <c r="M1002" s="260"/>
      <c r="N1002" s="261"/>
      <c r="O1002" s="262"/>
      <c r="P1002" s="262"/>
      <c r="Q1002" s="262"/>
      <c r="R1002" s="262"/>
      <c r="S1002" s="262"/>
      <c r="T1002" s="262"/>
      <c r="U1002" s="262"/>
      <c r="V1002" s="262"/>
      <c r="W1002" s="262"/>
      <c r="X1002" s="263"/>
      <c r="Y1002" s="13"/>
      <c r="Z1002" s="13"/>
      <c r="AA1002" s="13"/>
      <c r="AB1002" s="13"/>
      <c r="AC1002" s="13"/>
      <c r="AD1002" s="13"/>
      <c r="AE1002" s="13"/>
      <c r="AT1002" s="264" t="s">
        <v>196</v>
      </c>
      <c r="AU1002" s="264" t="s">
        <v>84</v>
      </c>
      <c r="AV1002" s="13" t="s">
        <v>84</v>
      </c>
      <c r="AW1002" s="13" t="s">
        <v>5</v>
      </c>
      <c r="AX1002" s="13" t="s">
        <v>75</v>
      </c>
      <c r="AY1002" s="264" t="s">
        <v>182</v>
      </c>
    </row>
    <row r="1003" s="13" customFormat="1">
      <c r="A1003" s="13"/>
      <c r="B1003" s="254"/>
      <c r="C1003" s="255"/>
      <c r="D1003" s="247" t="s">
        <v>196</v>
      </c>
      <c r="E1003" s="256" t="s">
        <v>1</v>
      </c>
      <c r="F1003" s="257" t="s">
        <v>1290</v>
      </c>
      <c r="G1003" s="255"/>
      <c r="H1003" s="258">
        <v>-1.6000000000000001</v>
      </c>
      <c r="I1003" s="259"/>
      <c r="J1003" s="259"/>
      <c r="K1003" s="255"/>
      <c r="L1003" s="255"/>
      <c r="M1003" s="260"/>
      <c r="N1003" s="261"/>
      <c r="O1003" s="262"/>
      <c r="P1003" s="262"/>
      <c r="Q1003" s="262"/>
      <c r="R1003" s="262"/>
      <c r="S1003" s="262"/>
      <c r="T1003" s="262"/>
      <c r="U1003" s="262"/>
      <c r="V1003" s="262"/>
      <c r="W1003" s="262"/>
      <c r="X1003" s="263"/>
      <c r="Y1003" s="13"/>
      <c r="Z1003" s="13"/>
      <c r="AA1003" s="13"/>
      <c r="AB1003" s="13"/>
      <c r="AC1003" s="13"/>
      <c r="AD1003" s="13"/>
      <c r="AE1003" s="13"/>
      <c r="AT1003" s="264" t="s">
        <v>196</v>
      </c>
      <c r="AU1003" s="264" t="s">
        <v>84</v>
      </c>
      <c r="AV1003" s="13" t="s">
        <v>84</v>
      </c>
      <c r="AW1003" s="13" t="s">
        <v>5</v>
      </c>
      <c r="AX1003" s="13" t="s">
        <v>75</v>
      </c>
      <c r="AY1003" s="264" t="s">
        <v>182</v>
      </c>
    </row>
    <row r="1004" s="13" customFormat="1">
      <c r="A1004" s="13"/>
      <c r="B1004" s="254"/>
      <c r="C1004" s="255"/>
      <c r="D1004" s="247" t="s">
        <v>196</v>
      </c>
      <c r="E1004" s="256" t="s">
        <v>1</v>
      </c>
      <c r="F1004" s="257" t="s">
        <v>1291</v>
      </c>
      <c r="G1004" s="255"/>
      <c r="H1004" s="258">
        <v>-1.2</v>
      </c>
      <c r="I1004" s="259"/>
      <c r="J1004" s="259"/>
      <c r="K1004" s="255"/>
      <c r="L1004" s="255"/>
      <c r="M1004" s="260"/>
      <c r="N1004" s="261"/>
      <c r="O1004" s="262"/>
      <c r="P1004" s="262"/>
      <c r="Q1004" s="262"/>
      <c r="R1004" s="262"/>
      <c r="S1004" s="262"/>
      <c r="T1004" s="262"/>
      <c r="U1004" s="262"/>
      <c r="V1004" s="262"/>
      <c r="W1004" s="262"/>
      <c r="X1004" s="263"/>
      <c r="Y1004" s="13"/>
      <c r="Z1004" s="13"/>
      <c r="AA1004" s="13"/>
      <c r="AB1004" s="13"/>
      <c r="AC1004" s="13"/>
      <c r="AD1004" s="13"/>
      <c r="AE1004" s="13"/>
      <c r="AT1004" s="264" t="s">
        <v>196</v>
      </c>
      <c r="AU1004" s="264" t="s">
        <v>84</v>
      </c>
      <c r="AV1004" s="13" t="s">
        <v>84</v>
      </c>
      <c r="AW1004" s="13" t="s">
        <v>5</v>
      </c>
      <c r="AX1004" s="13" t="s">
        <v>75</v>
      </c>
      <c r="AY1004" s="264" t="s">
        <v>182</v>
      </c>
    </row>
    <row r="1005" s="14" customFormat="1">
      <c r="A1005" s="14"/>
      <c r="B1005" s="265"/>
      <c r="C1005" s="266"/>
      <c r="D1005" s="247" t="s">
        <v>196</v>
      </c>
      <c r="E1005" s="267" t="s">
        <v>1</v>
      </c>
      <c r="F1005" s="268" t="s">
        <v>1178</v>
      </c>
      <c r="G1005" s="266"/>
      <c r="H1005" s="267" t="s">
        <v>1</v>
      </c>
      <c r="I1005" s="269"/>
      <c r="J1005" s="269"/>
      <c r="K1005" s="266"/>
      <c r="L1005" s="266"/>
      <c r="M1005" s="270"/>
      <c r="N1005" s="271"/>
      <c r="O1005" s="272"/>
      <c r="P1005" s="272"/>
      <c r="Q1005" s="272"/>
      <c r="R1005" s="272"/>
      <c r="S1005" s="272"/>
      <c r="T1005" s="272"/>
      <c r="U1005" s="272"/>
      <c r="V1005" s="272"/>
      <c r="W1005" s="272"/>
      <c r="X1005" s="273"/>
      <c r="Y1005" s="14"/>
      <c r="Z1005" s="14"/>
      <c r="AA1005" s="14"/>
      <c r="AB1005" s="14"/>
      <c r="AC1005" s="14"/>
      <c r="AD1005" s="14"/>
      <c r="AE1005" s="14"/>
      <c r="AT1005" s="274" t="s">
        <v>196</v>
      </c>
      <c r="AU1005" s="274" t="s">
        <v>84</v>
      </c>
      <c r="AV1005" s="14" t="s">
        <v>82</v>
      </c>
      <c r="AW1005" s="14" t="s">
        <v>5</v>
      </c>
      <c r="AX1005" s="14" t="s">
        <v>75</v>
      </c>
      <c r="AY1005" s="274" t="s">
        <v>182</v>
      </c>
    </row>
    <row r="1006" s="13" customFormat="1">
      <c r="A1006" s="13"/>
      <c r="B1006" s="254"/>
      <c r="C1006" s="255"/>
      <c r="D1006" s="247" t="s">
        <v>196</v>
      </c>
      <c r="E1006" s="256" t="s">
        <v>1</v>
      </c>
      <c r="F1006" s="257" t="s">
        <v>1293</v>
      </c>
      <c r="G1006" s="255"/>
      <c r="H1006" s="258">
        <v>7.2000000000000002</v>
      </c>
      <c r="I1006" s="259"/>
      <c r="J1006" s="259"/>
      <c r="K1006" s="255"/>
      <c r="L1006" s="255"/>
      <c r="M1006" s="260"/>
      <c r="N1006" s="261"/>
      <c r="O1006" s="262"/>
      <c r="P1006" s="262"/>
      <c r="Q1006" s="262"/>
      <c r="R1006" s="262"/>
      <c r="S1006" s="262"/>
      <c r="T1006" s="262"/>
      <c r="U1006" s="262"/>
      <c r="V1006" s="262"/>
      <c r="W1006" s="262"/>
      <c r="X1006" s="263"/>
      <c r="Y1006" s="13"/>
      <c r="Z1006" s="13"/>
      <c r="AA1006" s="13"/>
      <c r="AB1006" s="13"/>
      <c r="AC1006" s="13"/>
      <c r="AD1006" s="13"/>
      <c r="AE1006" s="13"/>
      <c r="AT1006" s="264" t="s">
        <v>196</v>
      </c>
      <c r="AU1006" s="264" t="s">
        <v>84</v>
      </c>
      <c r="AV1006" s="13" t="s">
        <v>84</v>
      </c>
      <c r="AW1006" s="13" t="s">
        <v>5</v>
      </c>
      <c r="AX1006" s="13" t="s">
        <v>75</v>
      </c>
      <c r="AY1006" s="264" t="s">
        <v>182</v>
      </c>
    </row>
    <row r="1007" s="13" customFormat="1">
      <c r="A1007" s="13"/>
      <c r="B1007" s="254"/>
      <c r="C1007" s="255"/>
      <c r="D1007" s="247" t="s">
        <v>196</v>
      </c>
      <c r="E1007" s="256" t="s">
        <v>1</v>
      </c>
      <c r="F1007" s="257" t="s">
        <v>1288</v>
      </c>
      <c r="G1007" s="255"/>
      <c r="H1007" s="258">
        <v>-0.90000000000000002</v>
      </c>
      <c r="I1007" s="259"/>
      <c r="J1007" s="259"/>
      <c r="K1007" s="255"/>
      <c r="L1007" s="255"/>
      <c r="M1007" s="260"/>
      <c r="N1007" s="261"/>
      <c r="O1007" s="262"/>
      <c r="P1007" s="262"/>
      <c r="Q1007" s="262"/>
      <c r="R1007" s="262"/>
      <c r="S1007" s="262"/>
      <c r="T1007" s="262"/>
      <c r="U1007" s="262"/>
      <c r="V1007" s="262"/>
      <c r="W1007" s="262"/>
      <c r="X1007" s="263"/>
      <c r="Y1007" s="13"/>
      <c r="Z1007" s="13"/>
      <c r="AA1007" s="13"/>
      <c r="AB1007" s="13"/>
      <c r="AC1007" s="13"/>
      <c r="AD1007" s="13"/>
      <c r="AE1007" s="13"/>
      <c r="AT1007" s="264" t="s">
        <v>196</v>
      </c>
      <c r="AU1007" s="264" t="s">
        <v>84</v>
      </c>
      <c r="AV1007" s="13" t="s">
        <v>84</v>
      </c>
      <c r="AW1007" s="13" t="s">
        <v>5</v>
      </c>
      <c r="AX1007" s="13" t="s">
        <v>75</v>
      </c>
      <c r="AY1007" s="264" t="s">
        <v>182</v>
      </c>
    </row>
    <row r="1008" s="14" customFormat="1">
      <c r="A1008" s="14"/>
      <c r="B1008" s="265"/>
      <c r="C1008" s="266"/>
      <c r="D1008" s="247" t="s">
        <v>196</v>
      </c>
      <c r="E1008" s="267" t="s">
        <v>1</v>
      </c>
      <c r="F1008" s="268" t="s">
        <v>1180</v>
      </c>
      <c r="G1008" s="266"/>
      <c r="H1008" s="267" t="s">
        <v>1</v>
      </c>
      <c r="I1008" s="269"/>
      <c r="J1008" s="269"/>
      <c r="K1008" s="266"/>
      <c r="L1008" s="266"/>
      <c r="M1008" s="270"/>
      <c r="N1008" s="271"/>
      <c r="O1008" s="272"/>
      <c r="P1008" s="272"/>
      <c r="Q1008" s="272"/>
      <c r="R1008" s="272"/>
      <c r="S1008" s="272"/>
      <c r="T1008" s="272"/>
      <c r="U1008" s="272"/>
      <c r="V1008" s="272"/>
      <c r="W1008" s="272"/>
      <c r="X1008" s="273"/>
      <c r="Y1008" s="14"/>
      <c r="Z1008" s="14"/>
      <c r="AA1008" s="14"/>
      <c r="AB1008" s="14"/>
      <c r="AC1008" s="14"/>
      <c r="AD1008" s="14"/>
      <c r="AE1008" s="14"/>
      <c r="AT1008" s="274" t="s">
        <v>196</v>
      </c>
      <c r="AU1008" s="274" t="s">
        <v>84</v>
      </c>
      <c r="AV1008" s="14" t="s">
        <v>82</v>
      </c>
      <c r="AW1008" s="14" t="s">
        <v>5</v>
      </c>
      <c r="AX1008" s="14" t="s">
        <v>75</v>
      </c>
      <c r="AY1008" s="274" t="s">
        <v>182</v>
      </c>
    </row>
    <row r="1009" s="13" customFormat="1">
      <c r="A1009" s="13"/>
      <c r="B1009" s="254"/>
      <c r="C1009" s="255"/>
      <c r="D1009" s="247" t="s">
        <v>196</v>
      </c>
      <c r="E1009" s="256" t="s">
        <v>1</v>
      </c>
      <c r="F1009" s="257" t="s">
        <v>1294</v>
      </c>
      <c r="G1009" s="255"/>
      <c r="H1009" s="258">
        <v>7.0800000000000001</v>
      </c>
      <c r="I1009" s="259"/>
      <c r="J1009" s="259"/>
      <c r="K1009" s="255"/>
      <c r="L1009" s="255"/>
      <c r="M1009" s="260"/>
      <c r="N1009" s="261"/>
      <c r="O1009" s="262"/>
      <c r="P1009" s="262"/>
      <c r="Q1009" s="262"/>
      <c r="R1009" s="262"/>
      <c r="S1009" s="262"/>
      <c r="T1009" s="262"/>
      <c r="U1009" s="262"/>
      <c r="V1009" s="262"/>
      <c r="W1009" s="262"/>
      <c r="X1009" s="263"/>
      <c r="Y1009" s="13"/>
      <c r="Z1009" s="13"/>
      <c r="AA1009" s="13"/>
      <c r="AB1009" s="13"/>
      <c r="AC1009" s="13"/>
      <c r="AD1009" s="13"/>
      <c r="AE1009" s="13"/>
      <c r="AT1009" s="264" t="s">
        <v>196</v>
      </c>
      <c r="AU1009" s="264" t="s">
        <v>84</v>
      </c>
      <c r="AV1009" s="13" t="s">
        <v>84</v>
      </c>
      <c r="AW1009" s="13" t="s">
        <v>5</v>
      </c>
      <c r="AX1009" s="13" t="s">
        <v>75</v>
      </c>
      <c r="AY1009" s="264" t="s">
        <v>182</v>
      </c>
    </row>
    <row r="1010" s="13" customFormat="1">
      <c r="A1010" s="13"/>
      <c r="B1010" s="254"/>
      <c r="C1010" s="255"/>
      <c r="D1010" s="247" t="s">
        <v>196</v>
      </c>
      <c r="E1010" s="256" t="s">
        <v>1</v>
      </c>
      <c r="F1010" s="257" t="s">
        <v>1288</v>
      </c>
      <c r="G1010" s="255"/>
      <c r="H1010" s="258">
        <v>-0.90000000000000002</v>
      </c>
      <c r="I1010" s="259"/>
      <c r="J1010" s="259"/>
      <c r="K1010" s="255"/>
      <c r="L1010" s="255"/>
      <c r="M1010" s="260"/>
      <c r="N1010" s="261"/>
      <c r="O1010" s="262"/>
      <c r="P1010" s="262"/>
      <c r="Q1010" s="262"/>
      <c r="R1010" s="262"/>
      <c r="S1010" s="262"/>
      <c r="T1010" s="262"/>
      <c r="U1010" s="262"/>
      <c r="V1010" s="262"/>
      <c r="W1010" s="262"/>
      <c r="X1010" s="263"/>
      <c r="Y1010" s="13"/>
      <c r="Z1010" s="13"/>
      <c r="AA1010" s="13"/>
      <c r="AB1010" s="13"/>
      <c r="AC1010" s="13"/>
      <c r="AD1010" s="13"/>
      <c r="AE1010" s="13"/>
      <c r="AT1010" s="264" t="s">
        <v>196</v>
      </c>
      <c r="AU1010" s="264" t="s">
        <v>84</v>
      </c>
      <c r="AV1010" s="13" t="s">
        <v>84</v>
      </c>
      <c r="AW1010" s="13" t="s">
        <v>5</v>
      </c>
      <c r="AX1010" s="13" t="s">
        <v>75</v>
      </c>
      <c r="AY1010" s="264" t="s">
        <v>182</v>
      </c>
    </row>
    <row r="1011" s="13" customFormat="1">
      <c r="A1011" s="13"/>
      <c r="B1011" s="254"/>
      <c r="C1011" s="255"/>
      <c r="D1011" s="247" t="s">
        <v>196</v>
      </c>
      <c r="E1011" s="256" t="s">
        <v>1</v>
      </c>
      <c r="F1011" s="257" t="s">
        <v>1295</v>
      </c>
      <c r="G1011" s="255"/>
      <c r="H1011" s="258">
        <v>7.5</v>
      </c>
      <c r="I1011" s="259"/>
      <c r="J1011" s="259"/>
      <c r="K1011" s="255"/>
      <c r="L1011" s="255"/>
      <c r="M1011" s="260"/>
      <c r="N1011" s="261"/>
      <c r="O1011" s="262"/>
      <c r="P1011" s="262"/>
      <c r="Q1011" s="262"/>
      <c r="R1011" s="262"/>
      <c r="S1011" s="262"/>
      <c r="T1011" s="262"/>
      <c r="U1011" s="262"/>
      <c r="V1011" s="262"/>
      <c r="W1011" s="262"/>
      <c r="X1011" s="263"/>
      <c r="Y1011" s="13"/>
      <c r="Z1011" s="13"/>
      <c r="AA1011" s="13"/>
      <c r="AB1011" s="13"/>
      <c r="AC1011" s="13"/>
      <c r="AD1011" s="13"/>
      <c r="AE1011" s="13"/>
      <c r="AT1011" s="264" t="s">
        <v>196</v>
      </c>
      <c r="AU1011" s="264" t="s">
        <v>84</v>
      </c>
      <c r="AV1011" s="13" t="s">
        <v>84</v>
      </c>
      <c r="AW1011" s="13" t="s">
        <v>5</v>
      </c>
      <c r="AX1011" s="13" t="s">
        <v>75</v>
      </c>
      <c r="AY1011" s="264" t="s">
        <v>182</v>
      </c>
    </row>
    <row r="1012" s="13" customFormat="1">
      <c r="A1012" s="13"/>
      <c r="B1012" s="254"/>
      <c r="C1012" s="255"/>
      <c r="D1012" s="247" t="s">
        <v>196</v>
      </c>
      <c r="E1012" s="256" t="s">
        <v>1</v>
      </c>
      <c r="F1012" s="257" t="s">
        <v>1288</v>
      </c>
      <c r="G1012" s="255"/>
      <c r="H1012" s="258">
        <v>-0.90000000000000002</v>
      </c>
      <c r="I1012" s="259"/>
      <c r="J1012" s="259"/>
      <c r="K1012" s="255"/>
      <c r="L1012" s="255"/>
      <c r="M1012" s="260"/>
      <c r="N1012" s="261"/>
      <c r="O1012" s="262"/>
      <c r="P1012" s="262"/>
      <c r="Q1012" s="262"/>
      <c r="R1012" s="262"/>
      <c r="S1012" s="262"/>
      <c r="T1012" s="262"/>
      <c r="U1012" s="262"/>
      <c r="V1012" s="262"/>
      <c r="W1012" s="262"/>
      <c r="X1012" s="263"/>
      <c r="Y1012" s="13"/>
      <c r="Z1012" s="13"/>
      <c r="AA1012" s="13"/>
      <c r="AB1012" s="13"/>
      <c r="AC1012" s="13"/>
      <c r="AD1012" s="13"/>
      <c r="AE1012" s="13"/>
      <c r="AT1012" s="264" t="s">
        <v>196</v>
      </c>
      <c r="AU1012" s="264" t="s">
        <v>84</v>
      </c>
      <c r="AV1012" s="13" t="s">
        <v>84</v>
      </c>
      <c r="AW1012" s="13" t="s">
        <v>5</v>
      </c>
      <c r="AX1012" s="13" t="s">
        <v>75</v>
      </c>
      <c r="AY1012" s="264" t="s">
        <v>182</v>
      </c>
    </row>
    <row r="1013" s="14" customFormat="1">
      <c r="A1013" s="14"/>
      <c r="B1013" s="265"/>
      <c r="C1013" s="266"/>
      <c r="D1013" s="247" t="s">
        <v>196</v>
      </c>
      <c r="E1013" s="267" t="s">
        <v>1</v>
      </c>
      <c r="F1013" s="268" t="s">
        <v>1296</v>
      </c>
      <c r="G1013" s="266"/>
      <c r="H1013" s="267" t="s">
        <v>1</v>
      </c>
      <c r="I1013" s="269"/>
      <c r="J1013" s="269"/>
      <c r="K1013" s="266"/>
      <c r="L1013" s="266"/>
      <c r="M1013" s="270"/>
      <c r="N1013" s="271"/>
      <c r="O1013" s="272"/>
      <c r="P1013" s="272"/>
      <c r="Q1013" s="272"/>
      <c r="R1013" s="272"/>
      <c r="S1013" s="272"/>
      <c r="T1013" s="272"/>
      <c r="U1013" s="272"/>
      <c r="V1013" s="272"/>
      <c r="W1013" s="272"/>
      <c r="X1013" s="273"/>
      <c r="Y1013" s="14"/>
      <c r="Z1013" s="14"/>
      <c r="AA1013" s="14"/>
      <c r="AB1013" s="14"/>
      <c r="AC1013" s="14"/>
      <c r="AD1013" s="14"/>
      <c r="AE1013" s="14"/>
      <c r="AT1013" s="274" t="s">
        <v>196</v>
      </c>
      <c r="AU1013" s="274" t="s">
        <v>84</v>
      </c>
      <c r="AV1013" s="14" t="s">
        <v>82</v>
      </c>
      <c r="AW1013" s="14" t="s">
        <v>5</v>
      </c>
      <c r="AX1013" s="14" t="s">
        <v>75</v>
      </c>
      <c r="AY1013" s="274" t="s">
        <v>182</v>
      </c>
    </row>
    <row r="1014" s="13" customFormat="1">
      <c r="A1014" s="13"/>
      <c r="B1014" s="254"/>
      <c r="C1014" s="255"/>
      <c r="D1014" s="247" t="s">
        <v>196</v>
      </c>
      <c r="E1014" s="256" t="s">
        <v>1</v>
      </c>
      <c r="F1014" s="257" t="s">
        <v>1297</v>
      </c>
      <c r="G1014" s="255"/>
      <c r="H1014" s="258">
        <v>6.6449999999999996</v>
      </c>
      <c r="I1014" s="259"/>
      <c r="J1014" s="259"/>
      <c r="K1014" s="255"/>
      <c r="L1014" s="255"/>
      <c r="M1014" s="260"/>
      <c r="N1014" s="261"/>
      <c r="O1014" s="262"/>
      <c r="P1014" s="262"/>
      <c r="Q1014" s="262"/>
      <c r="R1014" s="262"/>
      <c r="S1014" s="262"/>
      <c r="T1014" s="262"/>
      <c r="U1014" s="262"/>
      <c r="V1014" s="262"/>
      <c r="W1014" s="262"/>
      <c r="X1014" s="263"/>
      <c r="Y1014" s="13"/>
      <c r="Z1014" s="13"/>
      <c r="AA1014" s="13"/>
      <c r="AB1014" s="13"/>
      <c r="AC1014" s="13"/>
      <c r="AD1014" s="13"/>
      <c r="AE1014" s="13"/>
      <c r="AT1014" s="264" t="s">
        <v>196</v>
      </c>
      <c r="AU1014" s="264" t="s">
        <v>84</v>
      </c>
      <c r="AV1014" s="13" t="s">
        <v>84</v>
      </c>
      <c r="AW1014" s="13" t="s">
        <v>5</v>
      </c>
      <c r="AX1014" s="13" t="s">
        <v>75</v>
      </c>
      <c r="AY1014" s="264" t="s">
        <v>182</v>
      </c>
    </row>
    <row r="1015" s="15" customFormat="1">
      <c r="A1015" s="15"/>
      <c r="B1015" s="275"/>
      <c r="C1015" s="276"/>
      <c r="D1015" s="247" t="s">
        <v>196</v>
      </c>
      <c r="E1015" s="277" t="s">
        <v>1</v>
      </c>
      <c r="F1015" s="278" t="s">
        <v>208</v>
      </c>
      <c r="G1015" s="276"/>
      <c r="H1015" s="279">
        <v>83.700999999999993</v>
      </c>
      <c r="I1015" s="280"/>
      <c r="J1015" s="280"/>
      <c r="K1015" s="276"/>
      <c r="L1015" s="276"/>
      <c r="M1015" s="281"/>
      <c r="N1015" s="282"/>
      <c r="O1015" s="283"/>
      <c r="P1015" s="283"/>
      <c r="Q1015" s="283"/>
      <c r="R1015" s="283"/>
      <c r="S1015" s="283"/>
      <c r="T1015" s="283"/>
      <c r="U1015" s="283"/>
      <c r="V1015" s="283"/>
      <c r="W1015" s="283"/>
      <c r="X1015" s="284"/>
      <c r="Y1015" s="15"/>
      <c r="Z1015" s="15"/>
      <c r="AA1015" s="15"/>
      <c r="AB1015" s="15"/>
      <c r="AC1015" s="15"/>
      <c r="AD1015" s="15"/>
      <c r="AE1015" s="15"/>
      <c r="AT1015" s="285" t="s">
        <v>196</v>
      </c>
      <c r="AU1015" s="285" t="s">
        <v>84</v>
      </c>
      <c r="AV1015" s="15" t="s">
        <v>190</v>
      </c>
      <c r="AW1015" s="15" t="s">
        <v>5</v>
      </c>
      <c r="AX1015" s="15" t="s">
        <v>82</v>
      </c>
      <c r="AY1015" s="285" t="s">
        <v>182</v>
      </c>
    </row>
    <row r="1016" s="12" customFormat="1" ht="22.8" customHeight="1">
      <c r="A1016" s="12"/>
      <c r="B1016" s="216"/>
      <c r="C1016" s="217"/>
      <c r="D1016" s="218" t="s">
        <v>74</v>
      </c>
      <c r="E1016" s="231" t="s">
        <v>238</v>
      </c>
      <c r="F1016" s="231" t="s">
        <v>239</v>
      </c>
      <c r="G1016" s="217"/>
      <c r="H1016" s="217"/>
      <c r="I1016" s="220"/>
      <c r="J1016" s="220"/>
      <c r="K1016" s="232">
        <f>BK1016</f>
        <v>0</v>
      </c>
      <c r="L1016" s="217"/>
      <c r="M1016" s="222"/>
      <c r="N1016" s="223"/>
      <c r="O1016" s="224"/>
      <c r="P1016" s="224"/>
      <c r="Q1016" s="225">
        <f>SUM(Q1017:Q1030)</f>
        <v>0</v>
      </c>
      <c r="R1016" s="225">
        <f>SUM(R1017:R1030)</f>
        <v>0</v>
      </c>
      <c r="S1016" s="224"/>
      <c r="T1016" s="226">
        <f>SUM(T1017:T1030)</f>
        <v>0</v>
      </c>
      <c r="U1016" s="224"/>
      <c r="V1016" s="226">
        <f>SUM(V1017:V1030)</f>
        <v>0</v>
      </c>
      <c r="W1016" s="224"/>
      <c r="X1016" s="227">
        <f>SUM(X1017:X1030)</f>
        <v>0</v>
      </c>
      <c r="Y1016" s="12"/>
      <c r="Z1016" s="12"/>
      <c r="AA1016" s="12"/>
      <c r="AB1016" s="12"/>
      <c r="AC1016" s="12"/>
      <c r="AD1016" s="12"/>
      <c r="AE1016" s="12"/>
      <c r="AR1016" s="228" t="s">
        <v>82</v>
      </c>
      <c r="AT1016" s="229" t="s">
        <v>74</v>
      </c>
      <c r="AU1016" s="229" t="s">
        <v>82</v>
      </c>
      <c r="AY1016" s="228" t="s">
        <v>182</v>
      </c>
      <c r="BK1016" s="230">
        <f>SUM(BK1017:BK1030)</f>
        <v>0</v>
      </c>
    </row>
    <row r="1017" s="2" customFormat="1" ht="37.8" customHeight="1">
      <c r="A1017" s="39"/>
      <c r="B1017" s="40"/>
      <c r="C1017" s="233" t="s">
        <v>915</v>
      </c>
      <c r="D1017" s="233" t="s">
        <v>185</v>
      </c>
      <c r="E1017" s="234" t="s">
        <v>1298</v>
      </c>
      <c r="F1017" s="235" t="s">
        <v>1299</v>
      </c>
      <c r="G1017" s="236" t="s">
        <v>243</v>
      </c>
      <c r="H1017" s="237">
        <v>69.400999999999996</v>
      </c>
      <c r="I1017" s="238"/>
      <c r="J1017" s="238"/>
      <c r="K1017" s="239">
        <f>ROUND(P1017*H1017,2)</f>
        <v>0</v>
      </c>
      <c r="L1017" s="235" t="s">
        <v>189</v>
      </c>
      <c r="M1017" s="45"/>
      <c r="N1017" s="240" t="s">
        <v>1</v>
      </c>
      <c r="O1017" s="241" t="s">
        <v>38</v>
      </c>
      <c r="P1017" s="242">
        <f>I1017+J1017</f>
        <v>0</v>
      </c>
      <c r="Q1017" s="242">
        <f>ROUND(I1017*H1017,2)</f>
        <v>0</v>
      </c>
      <c r="R1017" s="242">
        <f>ROUND(J1017*H1017,2)</f>
        <v>0</v>
      </c>
      <c r="S1017" s="92"/>
      <c r="T1017" s="243">
        <f>S1017*H1017</f>
        <v>0</v>
      </c>
      <c r="U1017" s="243">
        <v>0</v>
      </c>
      <c r="V1017" s="243">
        <f>U1017*H1017</f>
        <v>0</v>
      </c>
      <c r="W1017" s="243">
        <v>0</v>
      </c>
      <c r="X1017" s="244">
        <f>W1017*H1017</f>
        <v>0</v>
      </c>
      <c r="Y1017" s="39"/>
      <c r="Z1017" s="39"/>
      <c r="AA1017" s="39"/>
      <c r="AB1017" s="39"/>
      <c r="AC1017" s="39"/>
      <c r="AD1017" s="39"/>
      <c r="AE1017" s="39"/>
      <c r="AR1017" s="245" t="s">
        <v>190</v>
      </c>
      <c r="AT1017" s="245" t="s">
        <v>185</v>
      </c>
      <c r="AU1017" s="245" t="s">
        <v>84</v>
      </c>
      <c r="AY1017" s="18" t="s">
        <v>182</v>
      </c>
      <c r="BE1017" s="246">
        <f>IF(O1017="základní",K1017,0)</f>
        <v>0</v>
      </c>
      <c r="BF1017" s="246">
        <f>IF(O1017="snížená",K1017,0)</f>
        <v>0</v>
      </c>
      <c r="BG1017" s="246">
        <f>IF(O1017="zákl. přenesená",K1017,0)</f>
        <v>0</v>
      </c>
      <c r="BH1017" s="246">
        <f>IF(O1017="sníž. přenesená",K1017,0)</f>
        <v>0</v>
      </c>
      <c r="BI1017" s="246">
        <f>IF(O1017="nulová",K1017,0)</f>
        <v>0</v>
      </c>
      <c r="BJ1017" s="18" t="s">
        <v>82</v>
      </c>
      <c r="BK1017" s="246">
        <f>ROUND(P1017*H1017,2)</f>
        <v>0</v>
      </c>
      <c r="BL1017" s="18" t="s">
        <v>190</v>
      </c>
      <c r="BM1017" s="245" t="s">
        <v>1300</v>
      </c>
    </row>
    <row r="1018" s="2" customFormat="1">
      <c r="A1018" s="39"/>
      <c r="B1018" s="40"/>
      <c r="C1018" s="41"/>
      <c r="D1018" s="247" t="s">
        <v>192</v>
      </c>
      <c r="E1018" s="41"/>
      <c r="F1018" s="248" t="s">
        <v>1299</v>
      </c>
      <c r="G1018" s="41"/>
      <c r="H1018" s="41"/>
      <c r="I1018" s="249"/>
      <c r="J1018" s="249"/>
      <c r="K1018" s="41"/>
      <c r="L1018" s="41"/>
      <c r="M1018" s="45"/>
      <c r="N1018" s="250"/>
      <c r="O1018" s="251"/>
      <c r="P1018" s="92"/>
      <c r="Q1018" s="92"/>
      <c r="R1018" s="92"/>
      <c r="S1018" s="92"/>
      <c r="T1018" s="92"/>
      <c r="U1018" s="92"/>
      <c r="V1018" s="92"/>
      <c r="W1018" s="92"/>
      <c r="X1018" s="93"/>
      <c r="Y1018" s="39"/>
      <c r="Z1018" s="39"/>
      <c r="AA1018" s="39"/>
      <c r="AB1018" s="39"/>
      <c r="AC1018" s="39"/>
      <c r="AD1018" s="39"/>
      <c r="AE1018" s="39"/>
      <c r="AT1018" s="18" t="s">
        <v>192</v>
      </c>
      <c r="AU1018" s="18" t="s">
        <v>84</v>
      </c>
    </row>
    <row r="1019" s="2" customFormat="1">
      <c r="A1019" s="39"/>
      <c r="B1019" s="40"/>
      <c r="C1019" s="41"/>
      <c r="D1019" s="252" t="s">
        <v>194</v>
      </c>
      <c r="E1019" s="41"/>
      <c r="F1019" s="253" t="s">
        <v>1301</v>
      </c>
      <c r="G1019" s="41"/>
      <c r="H1019" s="41"/>
      <c r="I1019" s="249"/>
      <c r="J1019" s="249"/>
      <c r="K1019" s="41"/>
      <c r="L1019" s="41"/>
      <c r="M1019" s="45"/>
      <c r="N1019" s="250"/>
      <c r="O1019" s="251"/>
      <c r="P1019" s="92"/>
      <c r="Q1019" s="92"/>
      <c r="R1019" s="92"/>
      <c r="S1019" s="92"/>
      <c r="T1019" s="92"/>
      <c r="U1019" s="92"/>
      <c r="V1019" s="92"/>
      <c r="W1019" s="92"/>
      <c r="X1019" s="93"/>
      <c r="Y1019" s="39"/>
      <c r="Z1019" s="39"/>
      <c r="AA1019" s="39"/>
      <c r="AB1019" s="39"/>
      <c r="AC1019" s="39"/>
      <c r="AD1019" s="39"/>
      <c r="AE1019" s="39"/>
      <c r="AT1019" s="18" t="s">
        <v>194</v>
      </c>
      <c r="AU1019" s="18" t="s">
        <v>84</v>
      </c>
    </row>
    <row r="1020" s="2" customFormat="1" ht="33" customHeight="1">
      <c r="A1020" s="39"/>
      <c r="B1020" s="40"/>
      <c r="C1020" s="233" t="s">
        <v>1302</v>
      </c>
      <c r="D1020" s="233" t="s">
        <v>185</v>
      </c>
      <c r="E1020" s="234" t="s">
        <v>247</v>
      </c>
      <c r="F1020" s="235" t="s">
        <v>250</v>
      </c>
      <c r="G1020" s="236" t="s">
        <v>243</v>
      </c>
      <c r="H1020" s="237">
        <v>69.400999999999996</v>
      </c>
      <c r="I1020" s="238"/>
      <c r="J1020" s="238"/>
      <c r="K1020" s="239">
        <f>ROUND(P1020*H1020,2)</f>
        <v>0</v>
      </c>
      <c r="L1020" s="235" t="s">
        <v>189</v>
      </c>
      <c r="M1020" s="45"/>
      <c r="N1020" s="240" t="s">
        <v>1</v>
      </c>
      <c r="O1020" s="241" t="s">
        <v>38</v>
      </c>
      <c r="P1020" s="242">
        <f>I1020+J1020</f>
        <v>0</v>
      </c>
      <c r="Q1020" s="242">
        <f>ROUND(I1020*H1020,2)</f>
        <v>0</v>
      </c>
      <c r="R1020" s="242">
        <f>ROUND(J1020*H1020,2)</f>
        <v>0</v>
      </c>
      <c r="S1020" s="92"/>
      <c r="T1020" s="243">
        <f>S1020*H1020</f>
        <v>0</v>
      </c>
      <c r="U1020" s="243">
        <v>0</v>
      </c>
      <c r="V1020" s="243">
        <f>U1020*H1020</f>
        <v>0</v>
      </c>
      <c r="W1020" s="243">
        <v>0</v>
      </c>
      <c r="X1020" s="244">
        <f>W1020*H1020</f>
        <v>0</v>
      </c>
      <c r="Y1020" s="39"/>
      <c r="Z1020" s="39"/>
      <c r="AA1020" s="39"/>
      <c r="AB1020" s="39"/>
      <c r="AC1020" s="39"/>
      <c r="AD1020" s="39"/>
      <c r="AE1020" s="39"/>
      <c r="AR1020" s="245" t="s">
        <v>190</v>
      </c>
      <c r="AT1020" s="245" t="s">
        <v>185</v>
      </c>
      <c r="AU1020" s="245" t="s">
        <v>84</v>
      </c>
      <c r="AY1020" s="18" t="s">
        <v>182</v>
      </c>
      <c r="BE1020" s="246">
        <f>IF(O1020="základní",K1020,0)</f>
        <v>0</v>
      </c>
      <c r="BF1020" s="246">
        <f>IF(O1020="snížená",K1020,0)</f>
        <v>0</v>
      </c>
      <c r="BG1020" s="246">
        <f>IF(O1020="zákl. přenesená",K1020,0)</f>
        <v>0</v>
      </c>
      <c r="BH1020" s="246">
        <f>IF(O1020="sníž. přenesená",K1020,0)</f>
        <v>0</v>
      </c>
      <c r="BI1020" s="246">
        <f>IF(O1020="nulová",K1020,0)</f>
        <v>0</v>
      </c>
      <c r="BJ1020" s="18" t="s">
        <v>82</v>
      </c>
      <c r="BK1020" s="246">
        <f>ROUND(P1020*H1020,2)</f>
        <v>0</v>
      </c>
      <c r="BL1020" s="18" t="s">
        <v>190</v>
      </c>
      <c r="BM1020" s="245" t="s">
        <v>1303</v>
      </c>
    </row>
    <row r="1021" s="2" customFormat="1">
      <c r="A1021" s="39"/>
      <c r="B1021" s="40"/>
      <c r="C1021" s="41"/>
      <c r="D1021" s="247" t="s">
        <v>192</v>
      </c>
      <c r="E1021" s="41"/>
      <c r="F1021" s="248" t="s">
        <v>250</v>
      </c>
      <c r="G1021" s="41"/>
      <c r="H1021" s="41"/>
      <c r="I1021" s="249"/>
      <c r="J1021" s="249"/>
      <c r="K1021" s="41"/>
      <c r="L1021" s="41"/>
      <c r="M1021" s="45"/>
      <c r="N1021" s="250"/>
      <c r="O1021" s="251"/>
      <c r="P1021" s="92"/>
      <c r="Q1021" s="92"/>
      <c r="R1021" s="92"/>
      <c r="S1021" s="92"/>
      <c r="T1021" s="92"/>
      <c r="U1021" s="92"/>
      <c r="V1021" s="92"/>
      <c r="W1021" s="92"/>
      <c r="X1021" s="93"/>
      <c r="Y1021" s="39"/>
      <c r="Z1021" s="39"/>
      <c r="AA1021" s="39"/>
      <c r="AB1021" s="39"/>
      <c r="AC1021" s="39"/>
      <c r="AD1021" s="39"/>
      <c r="AE1021" s="39"/>
      <c r="AT1021" s="18" t="s">
        <v>192</v>
      </c>
      <c r="AU1021" s="18" t="s">
        <v>84</v>
      </c>
    </row>
    <row r="1022" s="2" customFormat="1">
      <c r="A1022" s="39"/>
      <c r="B1022" s="40"/>
      <c r="C1022" s="41"/>
      <c r="D1022" s="252" t="s">
        <v>194</v>
      </c>
      <c r="E1022" s="41"/>
      <c r="F1022" s="253" t="s">
        <v>251</v>
      </c>
      <c r="G1022" s="41"/>
      <c r="H1022" s="41"/>
      <c r="I1022" s="249"/>
      <c r="J1022" s="249"/>
      <c r="K1022" s="41"/>
      <c r="L1022" s="41"/>
      <c r="M1022" s="45"/>
      <c r="N1022" s="250"/>
      <c r="O1022" s="251"/>
      <c r="P1022" s="92"/>
      <c r="Q1022" s="92"/>
      <c r="R1022" s="92"/>
      <c r="S1022" s="92"/>
      <c r="T1022" s="92"/>
      <c r="U1022" s="92"/>
      <c r="V1022" s="92"/>
      <c r="W1022" s="92"/>
      <c r="X1022" s="93"/>
      <c r="Y1022" s="39"/>
      <c r="Z1022" s="39"/>
      <c r="AA1022" s="39"/>
      <c r="AB1022" s="39"/>
      <c r="AC1022" s="39"/>
      <c r="AD1022" s="39"/>
      <c r="AE1022" s="39"/>
      <c r="AT1022" s="18" t="s">
        <v>194</v>
      </c>
      <c r="AU1022" s="18" t="s">
        <v>84</v>
      </c>
    </row>
    <row r="1023" s="2" customFormat="1" ht="44.25" customHeight="1">
      <c r="A1023" s="39"/>
      <c r="B1023" s="40"/>
      <c r="C1023" s="233" t="s">
        <v>919</v>
      </c>
      <c r="D1023" s="233" t="s">
        <v>185</v>
      </c>
      <c r="E1023" s="234" t="s">
        <v>253</v>
      </c>
      <c r="F1023" s="235" t="s">
        <v>256</v>
      </c>
      <c r="G1023" s="236" t="s">
        <v>243</v>
      </c>
      <c r="H1023" s="237">
        <v>1318.6189999999999</v>
      </c>
      <c r="I1023" s="238"/>
      <c r="J1023" s="238"/>
      <c r="K1023" s="239">
        <f>ROUND(P1023*H1023,2)</f>
        <v>0</v>
      </c>
      <c r="L1023" s="235" t="s">
        <v>189</v>
      </c>
      <c r="M1023" s="45"/>
      <c r="N1023" s="240" t="s">
        <v>1</v>
      </c>
      <c r="O1023" s="241" t="s">
        <v>38</v>
      </c>
      <c r="P1023" s="242">
        <f>I1023+J1023</f>
        <v>0</v>
      </c>
      <c r="Q1023" s="242">
        <f>ROUND(I1023*H1023,2)</f>
        <v>0</v>
      </c>
      <c r="R1023" s="242">
        <f>ROUND(J1023*H1023,2)</f>
        <v>0</v>
      </c>
      <c r="S1023" s="92"/>
      <c r="T1023" s="243">
        <f>S1023*H1023</f>
        <v>0</v>
      </c>
      <c r="U1023" s="243">
        <v>0</v>
      </c>
      <c r="V1023" s="243">
        <f>U1023*H1023</f>
        <v>0</v>
      </c>
      <c r="W1023" s="243">
        <v>0</v>
      </c>
      <c r="X1023" s="244">
        <f>W1023*H1023</f>
        <v>0</v>
      </c>
      <c r="Y1023" s="39"/>
      <c r="Z1023" s="39"/>
      <c r="AA1023" s="39"/>
      <c r="AB1023" s="39"/>
      <c r="AC1023" s="39"/>
      <c r="AD1023" s="39"/>
      <c r="AE1023" s="39"/>
      <c r="AR1023" s="245" t="s">
        <v>190</v>
      </c>
      <c r="AT1023" s="245" t="s">
        <v>185</v>
      </c>
      <c r="AU1023" s="245" t="s">
        <v>84</v>
      </c>
      <c r="AY1023" s="18" t="s">
        <v>182</v>
      </c>
      <c r="BE1023" s="246">
        <f>IF(O1023="základní",K1023,0)</f>
        <v>0</v>
      </c>
      <c r="BF1023" s="246">
        <f>IF(O1023="snížená",K1023,0)</f>
        <v>0</v>
      </c>
      <c r="BG1023" s="246">
        <f>IF(O1023="zákl. přenesená",K1023,0)</f>
        <v>0</v>
      </c>
      <c r="BH1023" s="246">
        <f>IF(O1023="sníž. přenesená",K1023,0)</f>
        <v>0</v>
      </c>
      <c r="BI1023" s="246">
        <f>IF(O1023="nulová",K1023,0)</f>
        <v>0</v>
      </c>
      <c r="BJ1023" s="18" t="s">
        <v>82</v>
      </c>
      <c r="BK1023" s="246">
        <f>ROUND(P1023*H1023,2)</f>
        <v>0</v>
      </c>
      <c r="BL1023" s="18" t="s">
        <v>190</v>
      </c>
      <c r="BM1023" s="245" t="s">
        <v>1304</v>
      </c>
    </row>
    <row r="1024" s="2" customFormat="1">
      <c r="A1024" s="39"/>
      <c r="B1024" s="40"/>
      <c r="C1024" s="41"/>
      <c r="D1024" s="247" t="s">
        <v>192</v>
      </c>
      <c r="E1024" s="41"/>
      <c r="F1024" s="248" t="s">
        <v>256</v>
      </c>
      <c r="G1024" s="41"/>
      <c r="H1024" s="41"/>
      <c r="I1024" s="249"/>
      <c r="J1024" s="249"/>
      <c r="K1024" s="41"/>
      <c r="L1024" s="41"/>
      <c r="M1024" s="45"/>
      <c r="N1024" s="250"/>
      <c r="O1024" s="251"/>
      <c r="P1024" s="92"/>
      <c r="Q1024" s="92"/>
      <c r="R1024" s="92"/>
      <c r="S1024" s="92"/>
      <c r="T1024" s="92"/>
      <c r="U1024" s="92"/>
      <c r="V1024" s="92"/>
      <c r="W1024" s="92"/>
      <c r="X1024" s="93"/>
      <c r="Y1024" s="39"/>
      <c r="Z1024" s="39"/>
      <c r="AA1024" s="39"/>
      <c r="AB1024" s="39"/>
      <c r="AC1024" s="39"/>
      <c r="AD1024" s="39"/>
      <c r="AE1024" s="39"/>
      <c r="AT1024" s="18" t="s">
        <v>192</v>
      </c>
      <c r="AU1024" s="18" t="s">
        <v>84</v>
      </c>
    </row>
    <row r="1025" s="2" customFormat="1">
      <c r="A1025" s="39"/>
      <c r="B1025" s="40"/>
      <c r="C1025" s="41"/>
      <c r="D1025" s="252" t="s">
        <v>194</v>
      </c>
      <c r="E1025" s="41"/>
      <c r="F1025" s="253" t="s">
        <v>257</v>
      </c>
      <c r="G1025" s="41"/>
      <c r="H1025" s="41"/>
      <c r="I1025" s="249"/>
      <c r="J1025" s="249"/>
      <c r="K1025" s="41"/>
      <c r="L1025" s="41"/>
      <c r="M1025" s="45"/>
      <c r="N1025" s="250"/>
      <c r="O1025" s="251"/>
      <c r="P1025" s="92"/>
      <c r="Q1025" s="92"/>
      <c r="R1025" s="92"/>
      <c r="S1025" s="92"/>
      <c r="T1025" s="92"/>
      <c r="U1025" s="92"/>
      <c r="V1025" s="92"/>
      <c r="W1025" s="92"/>
      <c r="X1025" s="93"/>
      <c r="Y1025" s="39"/>
      <c r="Z1025" s="39"/>
      <c r="AA1025" s="39"/>
      <c r="AB1025" s="39"/>
      <c r="AC1025" s="39"/>
      <c r="AD1025" s="39"/>
      <c r="AE1025" s="39"/>
      <c r="AT1025" s="18" t="s">
        <v>194</v>
      </c>
      <c r="AU1025" s="18" t="s">
        <v>84</v>
      </c>
    </row>
    <row r="1026" s="13" customFormat="1">
      <c r="A1026" s="13"/>
      <c r="B1026" s="254"/>
      <c r="C1026" s="255"/>
      <c r="D1026" s="247" t="s">
        <v>196</v>
      </c>
      <c r="E1026" s="256" t="s">
        <v>1</v>
      </c>
      <c r="F1026" s="257" t="s">
        <v>1305</v>
      </c>
      <c r="G1026" s="255"/>
      <c r="H1026" s="258">
        <v>1318.6189999999999</v>
      </c>
      <c r="I1026" s="259"/>
      <c r="J1026" s="259"/>
      <c r="K1026" s="255"/>
      <c r="L1026" s="255"/>
      <c r="M1026" s="260"/>
      <c r="N1026" s="261"/>
      <c r="O1026" s="262"/>
      <c r="P1026" s="262"/>
      <c r="Q1026" s="262"/>
      <c r="R1026" s="262"/>
      <c r="S1026" s="262"/>
      <c r="T1026" s="262"/>
      <c r="U1026" s="262"/>
      <c r="V1026" s="262"/>
      <c r="W1026" s="262"/>
      <c r="X1026" s="263"/>
      <c r="Y1026" s="13"/>
      <c r="Z1026" s="13"/>
      <c r="AA1026" s="13"/>
      <c r="AB1026" s="13"/>
      <c r="AC1026" s="13"/>
      <c r="AD1026" s="13"/>
      <c r="AE1026" s="13"/>
      <c r="AT1026" s="264" t="s">
        <v>196</v>
      </c>
      <c r="AU1026" s="264" t="s">
        <v>84</v>
      </c>
      <c r="AV1026" s="13" t="s">
        <v>84</v>
      </c>
      <c r="AW1026" s="13" t="s">
        <v>5</v>
      </c>
      <c r="AX1026" s="13" t="s">
        <v>75</v>
      </c>
      <c r="AY1026" s="264" t="s">
        <v>182</v>
      </c>
    </row>
    <row r="1027" s="15" customFormat="1">
      <c r="A1027" s="15"/>
      <c r="B1027" s="275"/>
      <c r="C1027" s="276"/>
      <c r="D1027" s="247" t="s">
        <v>196</v>
      </c>
      <c r="E1027" s="277" t="s">
        <v>1</v>
      </c>
      <c r="F1027" s="278" t="s">
        <v>208</v>
      </c>
      <c r="G1027" s="276"/>
      <c r="H1027" s="279">
        <v>1318.6189999999999</v>
      </c>
      <c r="I1027" s="280"/>
      <c r="J1027" s="280"/>
      <c r="K1027" s="276"/>
      <c r="L1027" s="276"/>
      <c r="M1027" s="281"/>
      <c r="N1027" s="282"/>
      <c r="O1027" s="283"/>
      <c r="P1027" s="283"/>
      <c r="Q1027" s="283"/>
      <c r="R1027" s="283"/>
      <c r="S1027" s="283"/>
      <c r="T1027" s="283"/>
      <c r="U1027" s="283"/>
      <c r="V1027" s="283"/>
      <c r="W1027" s="283"/>
      <c r="X1027" s="284"/>
      <c r="Y1027" s="15"/>
      <c r="Z1027" s="15"/>
      <c r="AA1027" s="15"/>
      <c r="AB1027" s="15"/>
      <c r="AC1027" s="15"/>
      <c r="AD1027" s="15"/>
      <c r="AE1027" s="15"/>
      <c r="AT1027" s="285" t="s">
        <v>196</v>
      </c>
      <c r="AU1027" s="285" t="s">
        <v>84</v>
      </c>
      <c r="AV1027" s="15" t="s">
        <v>190</v>
      </c>
      <c r="AW1027" s="15" t="s">
        <v>5</v>
      </c>
      <c r="AX1027" s="15" t="s">
        <v>82</v>
      </c>
      <c r="AY1027" s="285" t="s">
        <v>182</v>
      </c>
    </row>
    <row r="1028" s="2" customFormat="1" ht="44.25" customHeight="1">
      <c r="A1028" s="39"/>
      <c r="B1028" s="40"/>
      <c r="C1028" s="233" t="s">
        <v>1306</v>
      </c>
      <c r="D1028" s="233" t="s">
        <v>185</v>
      </c>
      <c r="E1028" s="234" t="s">
        <v>260</v>
      </c>
      <c r="F1028" s="235" t="s">
        <v>263</v>
      </c>
      <c r="G1028" s="236" t="s">
        <v>243</v>
      </c>
      <c r="H1028" s="237">
        <v>69.400999999999996</v>
      </c>
      <c r="I1028" s="238"/>
      <c r="J1028" s="238"/>
      <c r="K1028" s="239">
        <f>ROUND(P1028*H1028,2)</f>
        <v>0</v>
      </c>
      <c r="L1028" s="235" t="s">
        <v>189</v>
      </c>
      <c r="M1028" s="45"/>
      <c r="N1028" s="240" t="s">
        <v>1</v>
      </c>
      <c r="O1028" s="241" t="s">
        <v>38</v>
      </c>
      <c r="P1028" s="242">
        <f>I1028+J1028</f>
        <v>0</v>
      </c>
      <c r="Q1028" s="242">
        <f>ROUND(I1028*H1028,2)</f>
        <v>0</v>
      </c>
      <c r="R1028" s="242">
        <f>ROUND(J1028*H1028,2)</f>
        <v>0</v>
      </c>
      <c r="S1028" s="92"/>
      <c r="T1028" s="243">
        <f>S1028*H1028</f>
        <v>0</v>
      </c>
      <c r="U1028" s="243">
        <v>0</v>
      </c>
      <c r="V1028" s="243">
        <f>U1028*H1028</f>
        <v>0</v>
      </c>
      <c r="W1028" s="243">
        <v>0</v>
      </c>
      <c r="X1028" s="244">
        <f>W1028*H1028</f>
        <v>0</v>
      </c>
      <c r="Y1028" s="39"/>
      <c r="Z1028" s="39"/>
      <c r="AA1028" s="39"/>
      <c r="AB1028" s="39"/>
      <c r="AC1028" s="39"/>
      <c r="AD1028" s="39"/>
      <c r="AE1028" s="39"/>
      <c r="AR1028" s="245" t="s">
        <v>190</v>
      </c>
      <c r="AT1028" s="245" t="s">
        <v>185</v>
      </c>
      <c r="AU1028" s="245" t="s">
        <v>84</v>
      </c>
      <c r="AY1028" s="18" t="s">
        <v>182</v>
      </c>
      <c r="BE1028" s="246">
        <f>IF(O1028="základní",K1028,0)</f>
        <v>0</v>
      </c>
      <c r="BF1028" s="246">
        <f>IF(O1028="snížená",K1028,0)</f>
        <v>0</v>
      </c>
      <c r="BG1028" s="246">
        <f>IF(O1028="zákl. přenesená",K1028,0)</f>
        <v>0</v>
      </c>
      <c r="BH1028" s="246">
        <f>IF(O1028="sníž. přenesená",K1028,0)</f>
        <v>0</v>
      </c>
      <c r="BI1028" s="246">
        <f>IF(O1028="nulová",K1028,0)</f>
        <v>0</v>
      </c>
      <c r="BJ1028" s="18" t="s">
        <v>82</v>
      </c>
      <c r="BK1028" s="246">
        <f>ROUND(P1028*H1028,2)</f>
        <v>0</v>
      </c>
      <c r="BL1028" s="18" t="s">
        <v>190</v>
      </c>
      <c r="BM1028" s="245" t="s">
        <v>1307</v>
      </c>
    </row>
    <row r="1029" s="2" customFormat="1">
      <c r="A1029" s="39"/>
      <c r="B1029" s="40"/>
      <c r="C1029" s="41"/>
      <c r="D1029" s="247" t="s">
        <v>192</v>
      </c>
      <c r="E1029" s="41"/>
      <c r="F1029" s="248" t="s">
        <v>263</v>
      </c>
      <c r="G1029" s="41"/>
      <c r="H1029" s="41"/>
      <c r="I1029" s="249"/>
      <c r="J1029" s="249"/>
      <c r="K1029" s="41"/>
      <c r="L1029" s="41"/>
      <c r="M1029" s="45"/>
      <c r="N1029" s="250"/>
      <c r="O1029" s="251"/>
      <c r="P1029" s="92"/>
      <c r="Q1029" s="92"/>
      <c r="R1029" s="92"/>
      <c r="S1029" s="92"/>
      <c r="T1029" s="92"/>
      <c r="U1029" s="92"/>
      <c r="V1029" s="92"/>
      <c r="W1029" s="92"/>
      <c r="X1029" s="93"/>
      <c r="Y1029" s="39"/>
      <c r="Z1029" s="39"/>
      <c r="AA1029" s="39"/>
      <c r="AB1029" s="39"/>
      <c r="AC1029" s="39"/>
      <c r="AD1029" s="39"/>
      <c r="AE1029" s="39"/>
      <c r="AT1029" s="18" t="s">
        <v>192</v>
      </c>
      <c r="AU1029" s="18" t="s">
        <v>84</v>
      </c>
    </row>
    <row r="1030" s="2" customFormat="1">
      <c r="A1030" s="39"/>
      <c r="B1030" s="40"/>
      <c r="C1030" s="41"/>
      <c r="D1030" s="252" t="s">
        <v>194</v>
      </c>
      <c r="E1030" s="41"/>
      <c r="F1030" s="253" t="s">
        <v>264</v>
      </c>
      <c r="G1030" s="41"/>
      <c r="H1030" s="41"/>
      <c r="I1030" s="249"/>
      <c r="J1030" s="249"/>
      <c r="K1030" s="41"/>
      <c r="L1030" s="41"/>
      <c r="M1030" s="45"/>
      <c r="N1030" s="250"/>
      <c r="O1030" s="251"/>
      <c r="P1030" s="92"/>
      <c r="Q1030" s="92"/>
      <c r="R1030" s="92"/>
      <c r="S1030" s="92"/>
      <c r="T1030" s="92"/>
      <c r="U1030" s="92"/>
      <c r="V1030" s="92"/>
      <c r="W1030" s="92"/>
      <c r="X1030" s="93"/>
      <c r="Y1030" s="39"/>
      <c r="Z1030" s="39"/>
      <c r="AA1030" s="39"/>
      <c r="AB1030" s="39"/>
      <c r="AC1030" s="39"/>
      <c r="AD1030" s="39"/>
      <c r="AE1030" s="39"/>
      <c r="AT1030" s="18" t="s">
        <v>194</v>
      </c>
      <c r="AU1030" s="18" t="s">
        <v>84</v>
      </c>
    </row>
    <row r="1031" s="12" customFormat="1" ht="22.8" customHeight="1">
      <c r="A1031" s="12"/>
      <c r="B1031" s="216"/>
      <c r="C1031" s="217"/>
      <c r="D1031" s="218" t="s">
        <v>74</v>
      </c>
      <c r="E1031" s="231" t="s">
        <v>265</v>
      </c>
      <c r="F1031" s="231" t="s">
        <v>266</v>
      </c>
      <c r="G1031" s="217"/>
      <c r="H1031" s="217"/>
      <c r="I1031" s="220"/>
      <c r="J1031" s="220"/>
      <c r="K1031" s="232">
        <f>BK1031</f>
        <v>0</v>
      </c>
      <c r="L1031" s="217"/>
      <c r="M1031" s="222"/>
      <c r="N1031" s="223"/>
      <c r="O1031" s="224"/>
      <c r="P1031" s="224"/>
      <c r="Q1031" s="225">
        <f>SUM(Q1032:Q1034)</f>
        <v>0</v>
      </c>
      <c r="R1031" s="225">
        <f>SUM(R1032:R1034)</f>
        <v>0</v>
      </c>
      <c r="S1031" s="224"/>
      <c r="T1031" s="226">
        <f>SUM(T1032:T1034)</f>
        <v>0</v>
      </c>
      <c r="U1031" s="224"/>
      <c r="V1031" s="226">
        <f>SUM(V1032:V1034)</f>
        <v>0</v>
      </c>
      <c r="W1031" s="224"/>
      <c r="X1031" s="227">
        <f>SUM(X1032:X1034)</f>
        <v>0</v>
      </c>
      <c r="Y1031" s="12"/>
      <c r="Z1031" s="12"/>
      <c r="AA1031" s="12"/>
      <c r="AB1031" s="12"/>
      <c r="AC1031" s="12"/>
      <c r="AD1031" s="12"/>
      <c r="AE1031" s="12"/>
      <c r="AR1031" s="228" t="s">
        <v>82</v>
      </c>
      <c r="AT1031" s="229" t="s">
        <v>74</v>
      </c>
      <c r="AU1031" s="229" t="s">
        <v>82</v>
      </c>
      <c r="AY1031" s="228" t="s">
        <v>182</v>
      </c>
      <c r="BK1031" s="230">
        <f>SUM(BK1032:BK1034)</f>
        <v>0</v>
      </c>
    </row>
    <row r="1032" s="2" customFormat="1" ht="55.5" customHeight="1">
      <c r="A1032" s="39"/>
      <c r="B1032" s="40"/>
      <c r="C1032" s="233" t="s">
        <v>922</v>
      </c>
      <c r="D1032" s="233" t="s">
        <v>185</v>
      </c>
      <c r="E1032" s="234" t="s">
        <v>1308</v>
      </c>
      <c r="F1032" s="235" t="s">
        <v>1309</v>
      </c>
      <c r="G1032" s="236" t="s">
        <v>243</v>
      </c>
      <c r="H1032" s="237">
        <v>24.84</v>
      </c>
      <c r="I1032" s="238"/>
      <c r="J1032" s="238"/>
      <c r="K1032" s="239">
        <f>ROUND(P1032*H1032,2)</f>
        <v>0</v>
      </c>
      <c r="L1032" s="235" t="s">
        <v>189</v>
      </c>
      <c r="M1032" s="45"/>
      <c r="N1032" s="240" t="s">
        <v>1</v>
      </c>
      <c r="O1032" s="241" t="s">
        <v>38</v>
      </c>
      <c r="P1032" s="242">
        <f>I1032+J1032</f>
        <v>0</v>
      </c>
      <c r="Q1032" s="242">
        <f>ROUND(I1032*H1032,2)</f>
        <v>0</v>
      </c>
      <c r="R1032" s="242">
        <f>ROUND(J1032*H1032,2)</f>
        <v>0</v>
      </c>
      <c r="S1032" s="92"/>
      <c r="T1032" s="243">
        <f>S1032*H1032</f>
        <v>0</v>
      </c>
      <c r="U1032" s="243">
        <v>0</v>
      </c>
      <c r="V1032" s="243">
        <f>U1032*H1032</f>
        <v>0</v>
      </c>
      <c r="W1032" s="243">
        <v>0</v>
      </c>
      <c r="X1032" s="244">
        <f>W1032*H1032</f>
        <v>0</v>
      </c>
      <c r="Y1032" s="39"/>
      <c r="Z1032" s="39"/>
      <c r="AA1032" s="39"/>
      <c r="AB1032" s="39"/>
      <c r="AC1032" s="39"/>
      <c r="AD1032" s="39"/>
      <c r="AE1032" s="39"/>
      <c r="AR1032" s="245" t="s">
        <v>190</v>
      </c>
      <c r="AT1032" s="245" t="s">
        <v>185</v>
      </c>
      <c r="AU1032" s="245" t="s">
        <v>84</v>
      </c>
      <c r="AY1032" s="18" t="s">
        <v>182</v>
      </c>
      <c r="BE1032" s="246">
        <f>IF(O1032="základní",K1032,0)</f>
        <v>0</v>
      </c>
      <c r="BF1032" s="246">
        <f>IF(O1032="snížená",K1032,0)</f>
        <v>0</v>
      </c>
      <c r="BG1032" s="246">
        <f>IF(O1032="zákl. přenesená",K1032,0)</f>
        <v>0</v>
      </c>
      <c r="BH1032" s="246">
        <f>IF(O1032="sníž. přenesená",K1032,0)</f>
        <v>0</v>
      </c>
      <c r="BI1032" s="246">
        <f>IF(O1032="nulová",K1032,0)</f>
        <v>0</v>
      </c>
      <c r="BJ1032" s="18" t="s">
        <v>82</v>
      </c>
      <c r="BK1032" s="246">
        <f>ROUND(P1032*H1032,2)</f>
        <v>0</v>
      </c>
      <c r="BL1032" s="18" t="s">
        <v>190</v>
      </c>
      <c r="BM1032" s="245" t="s">
        <v>1310</v>
      </c>
    </row>
    <row r="1033" s="2" customFormat="1">
      <c r="A1033" s="39"/>
      <c r="B1033" s="40"/>
      <c r="C1033" s="41"/>
      <c r="D1033" s="247" t="s">
        <v>192</v>
      </c>
      <c r="E1033" s="41"/>
      <c r="F1033" s="248" t="s">
        <v>1309</v>
      </c>
      <c r="G1033" s="41"/>
      <c r="H1033" s="41"/>
      <c r="I1033" s="249"/>
      <c r="J1033" s="249"/>
      <c r="K1033" s="41"/>
      <c r="L1033" s="41"/>
      <c r="M1033" s="45"/>
      <c r="N1033" s="250"/>
      <c r="O1033" s="251"/>
      <c r="P1033" s="92"/>
      <c r="Q1033" s="92"/>
      <c r="R1033" s="92"/>
      <c r="S1033" s="92"/>
      <c r="T1033" s="92"/>
      <c r="U1033" s="92"/>
      <c r="V1033" s="92"/>
      <c r="W1033" s="92"/>
      <c r="X1033" s="93"/>
      <c r="Y1033" s="39"/>
      <c r="Z1033" s="39"/>
      <c r="AA1033" s="39"/>
      <c r="AB1033" s="39"/>
      <c r="AC1033" s="39"/>
      <c r="AD1033" s="39"/>
      <c r="AE1033" s="39"/>
      <c r="AT1033" s="18" t="s">
        <v>192</v>
      </c>
      <c r="AU1033" s="18" t="s">
        <v>84</v>
      </c>
    </row>
    <row r="1034" s="2" customFormat="1">
      <c r="A1034" s="39"/>
      <c r="B1034" s="40"/>
      <c r="C1034" s="41"/>
      <c r="D1034" s="252" t="s">
        <v>194</v>
      </c>
      <c r="E1034" s="41"/>
      <c r="F1034" s="253" t="s">
        <v>1311</v>
      </c>
      <c r="G1034" s="41"/>
      <c r="H1034" s="41"/>
      <c r="I1034" s="249"/>
      <c r="J1034" s="249"/>
      <c r="K1034" s="41"/>
      <c r="L1034" s="41"/>
      <c r="M1034" s="45"/>
      <c r="N1034" s="250"/>
      <c r="O1034" s="251"/>
      <c r="P1034" s="92"/>
      <c r="Q1034" s="92"/>
      <c r="R1034" s="92"/>
      <c r="S1034" s="92"/>
      <c r="T1034" s="92"/>
      <c r="U1034" s="92"/>
      <c r="V1034" s="92"/>
      <c r="W1034" s="92"/>
      <c r="X1034" s="93"/>
      <c r="Y1034" s="39"/>
      <c r="Z1034" s="39"/>
      <c r="AA1034" s="39"/>
      <c r="AB1034" s="39"/>
      <c r="AC1034" s="39"/>
      <c r="AD1034" s="39"/>
      <c r="AE1034" s="39"/>
      <c r="AT1034" s="18" t="s">
        <v>194</v>
      </c>
      <c r="AU1034" s="18" t="s">
        <v>84</v>
      </c>
    </row>
    <row r="1035" s="12" customFormat="1" ht="25.92" customHeight="1">
      <c r="A1035" s="12"/>
      <c r="B1035" s="216"/>
      <c r="C1035" s="217"/>
      <c r="D1035" s="218" t="s">
        <v>74</v>
      </c>
      <c r="E1035" s="219" t="s">
        <v>273</v>
      </c>
      <c r="F1035" s="219" t="s">
        <v>274</v>
      </c>
      <c r="G1035" s="217"/>
      <c r="H1035" s="217"/>
      <c r="I1035" s="220"/>
      <c r="J1035" s="220"/>
      <c r="K1035" s="221">
        <f>BK1035</f>
        <v>0</v>
      </c>
      <c r="L1035" s="217"/>
      <c r="M1035" s="222"/>
      <c r="N1035" s="223"/>
      <c r="O1035" s="224"/>
      <c r="P1035" s="224"/>
      <c r="Q1035" s="225">
        <f>Q1036+Q1104+Q1131+Q1136+Q1144+Q1160+Q1170</f>
        <v>0</v>
      </c>
      <c r="R1035" s="225">
        <f>R1036+R1104+R1131+R1136+R1144+R1160+R1170</f>
        <v>0</v>
      </c>
      <c r="S1035" s="224"/>
      <c r="T1035" s="226">
        <f>T1036+T1104+T1131+T1136+T1144+T1160+T1170</f>
        <v>0</v>
      </c>
      <c r="U1035" s="224"/>
      <c r="V1035" s="226">
        <f>V1036+V1104+V1131+V1136+V1144+V1160+V1170</f>
        <v>0</v>
      </c>
      <c r="W1035" s="224"/>
      <c r="X1035" s="227">
        <f>X1036+X1104+X1131+X1136+X1144+X1160+X1170</f>
        <v>0</v>
      </c>
      <c r="Y1035" s="12"/>
      <c r="Z1035" s="12"/>
      <c r="AA1035" s="12"/>
      <c r="AB1035" s="12"/>
      <c r="AC1035" s="12"/>
      <c r="AD1035" s="12"/>
      <c r="AE1035" s="12"/>
      <c r="AR1035" s="228" t="s">
        <v>84</v>
      </c>
      <c r="AT1035" s="229" t="s">
        <v>74</v>
      </c>
      <c r="AU1035" s="229" t="s">
        <v>75</v>
      </c>
      <c r="AY1035" s="228" t="s">
        <v>182</v>
      </c>
      <c r="BK1035" s="230">
        <f>BK1036+BK1104+BK1131+BK1136+BK1144+BK1160+BK1170</f>
        <v>0</v>
      </c>
    </row>
    <row r="1036" s="12" customFormat="1" ht="22.8" customHeight="1">
      <c r="A1036" s="12"/>
      <c r="B1036" s="216"/>
      <c r="C1036" s="217"/>
      <c r="D1036" s="218" t="s">
        <v>74</v>
      </c>
      <c r="E1036" s="231" t="s">
        <v>1312</v>
      </c>
      <c r="F1036" s="231" t="s">
        <v>1313</v>
      </c>
      <c r="G1036" s="217"/>
      <c r="H1036" s="217"/>
      <c r="I1036" s="220"/>
      <c r="J1036" s="220"/>
      <c r="K1036" s="232">
        <f>BK1036</f>
        <v>0</v>
      </c>
      <c r="L1036" s="217"/>
      <c r="M1036" s="222"/>
      <c r="N1036" s="223"/>
      <c r="O1036" s="224"/>
      <c r="P1036" s="224"/>
      <c r="Q1036" s="225">
        <f>SUM(Q1037:Q1103)</f>
        <v>0</v>
      </c>
      <c r="R1036" s="225">
        <f>SUM(R1037:R1103)</f>
        <v>0</v>
      </c>
      <c r="S1036" s="224"/>
      <c r="T1036" s="226">
        <f>SUM(T1037:T1103)</f>
        <v>0</v>
      </c>
      <c r="U1036" s="224"/>
      <c r="V1036" s="226">
        <f>SUM(V1037:V1103)</f>
        <v>0</v>
      </c>
      <c r="W1036" s="224"/>
      <c r="X1036" s="227">
        <f>SUM(X1037:X1103)</f>
        <v>0</v>
      </c>
      <c r="Y1036" s="12"/>
      <c r="Z1036" s="12"/>
      <c r="AA1036" s="12"/>
      <c r="AB1036" s="12"/>
      <c r="AC1036" s="12"/>
      <c r="AD1036" s="12"/>
      <c r="AE1036" s="12"/>
      <c r="AR1036" s="228" t="s">
        <v>84</v>
      </c>
      <c r="AT1036" s="229" t="s">
        <v>74</v>
      </c>
      <c r="AU1036" s="229" t="s">
        <v>82</v>
      </c>
      <c r="AY1036" s="228" t="s">
        <v>182</v>
      </c>
      <c r="BK1036" s="230">
        <f>SUM(BK1037:BK1103)</f>
        <v>0</v>
      </c>
    </row>
    <row r="1037" s="2" customFormat="1" ht="24.15" customHeight="1">
      <c r="A1037" s="39"/>
      <c r="B1037" s="40"/>
      <c r="C1037" s="233" t="s">
        <v>1314</v>
      </c>
      <c r="D1037" s="233" t="s">
        <v>185</v>
      </c>
      <c r="E1037" s="234" t="s">
        <v>1315</v>
      </c>
      <c r="F1037" s="235" t="s">
        <v>1316</v>
      </c>
      <c r="G1037" s="236" t="s">
        <v>188</v>
      </c>
      <c r="H1037" s="237">
        <v>142.87700000000001</v>
      </c>
      <c r="I1037" s="238"/>
      <c r="J1037" s="238"/>
      <c r="K1037" s="239">
        <f>ROUND(P1037*H1037,2)</f>
        <v>0</v>
      </c>
      <c r="L1037" s="235" t="s">
        <v>189</v>
      </c>
      <c r="M1037" s="45"/>
      <c r="N1037" s="240" t="s">
        <v>1</v>
      </c>
      <c r="O1037" s="241" t="s">
        <v>38</v>
      </c>
      <c r="P1037" s="242">
        <f>I1037+J1037</f>
        <v>0</v>
      </c>
      <c r="Q1037" s="242">
        <f>ROUND(I1037*H1037,2)</f>
        <v>0</v>
      </c>
      <c r="R1037" s="242">
        <f>ROUND(J1037*H1037,2)</f>
        <v>0</v>
      </c>
      <c r="S1037" s="92"/>
      <c r="T1037" s="243">
        <f>S1037*H1037</f>
        <v>0</v>
      </c>
      <c r="U1037" s="243">
        <v>0</v>
      </c>
      <c r="V1037" s="243">
        <f>U1037*H1037</f>
        <v>0</v>
      </c>
      <c r="W1037" s="243">
        <v>0</v>
      </c>
      <c r="X1037" s="244">
        <f>W1037*H1037</f>
        <v>0</v>
      </c>
      <c r="Y1037" s="39"/>
      <c r="Z1037" s="39"/>
      <c r="AA1037" s="39"/>
      <c r="AB1037" s="39"/>
      <c r="AC1037" s="39"/>
      <c r="AD1037" s="39"/>
      <c r="AE1037" s="39"/>
      <c r="AR1037" s="245" t="s">
        <v>223</v>
      </c>
      <c r="AT1037" s="245" t="s">
        <v>185</v>
      </c>
      <c r="AU1037" s="245" t="s">
        <v>84</v>
      </c>
      <c r="AY1037" s="18" t="s">
        <v>182</v>
      </c>
      <c r="BE1037" s="246">
        <f>IF(O1037="základní",K1037,0)</f>
        <v>0</v>
      </c>
      <c r="BF1037" s="246">
        <f>IF(O1037="snížená",K1037,0)</f>
        <v>0</v>
      </c>
      <c r="BG1037" s="246">
        <f>IF(O1037="zákl. přenesená",K1037,0)</f>
        <v>0</v>
      </c>
      <c r="BH1037" s="246">
        <f>IF(O1037="sníž. přenesená",K1037,0)</f>
        <v>0</v>
      </c>
      <c r="BI1037" s="246">
        <f>IF(O1037="nulová",K1037,0)</f>
        <v>0</v>
      </c>
      <c r="BJ1037" s="18" t="s">
        <v>82</v>
      </c>
      <c r="BK1037" s="246">
        <f>ROUND(P1037*H1037,2)</f>
        <v>0</v>
      </c>
      <c r="BL1037" s="18" t="s">
        <v>223</v>
      </c>
      <c r="BM1037" s="245" t="s">
        <v>1317</v>
      </c>
    </row>
    <row r="1038" s="2" customFormat="1">
      <c r="A1038" s="39"/>
      <c r="B1038" s="40"/>
      <c r="C1038" s="41"/>
      <c r="D1038" s="247" t="s">
        <v>192</v>
      </c>
      <c r="E1038" s="41"/>
      <c r="F1038" s="248" t="s">
        <v>1316</v>
      </c>
      <c r="G1038" s="41"/>
      <c r="H1038" s="41"/>
      <c r="I1038" s="249"/>
      <c r="J1038" s="249"/>
      <c r="K1038" s="41"/>
      <c r="L1038" s="41"/>
      <c r="M1038" s="45"/>
      <c r="N1038" s="250"/>
      <c r="O1038" s="251"/>
      <c r="P1038" s="92"/>
      <c r="Q1038" s="92"/>
      <c r="R1038" s="92"/>
      <c r="S1038" s="92"/>
      <c r="T1038" s="92"/>
      <c r="U1038" s="92"/>
      <c r="V1038" s="92"/>
      <c r="W1038" s="92"/>
      <c r="X1038" s="93"/>
      <c r="Y1038" s="39"/>
      <c r="Z1038" s="39"/>
      <c r="AA1038" s="39"/>
      <c r="AB1038" s="39"/>
      <c r="AC1038" s="39"/>
      <c r="AD1038" s="39"/>
      <c r="AE1038" s="39"/>
      <c r="AT1038" s="18" t="s">
        <v>192</v>
      </c>
      <c r="AU1038" s="18" t="s">
        <v>84</v>
      </c>
    </row>
    <row r="1039" s="2" customFormat="1">
      <c r="A1039" s="39"/>
      <c r="B1039" s="40"/>
      <c r="C1039" s="41"/>
      <c r="D1039" s="252" t="s">
        <v>194</v>
      </c>
      <c r="E1039" s="41"/>
      <c r="F1039" s="253" t="s">
        <v>1318</v>
      </c>
      <c r="G1039" s="41"/>
      <c r="H1039" s="41"/>
      <c r="I1039" s="249"/>
      <c r="J1039" s="249"/>
      <c r="K1039" s="41"/>
      <c r="L1039" s="41"/>
      <c r="M1039" s="45"/>
      <c r="N1039" s="250"/>
      <c r="O1039" s="251"/>
      <c r="P1039" s="92"/>
      <c r="Q1039" s="92"/>
      <c r="R1039" s="92"/>
      <c r="S1039" s="92"/>
      <c r="T1039" s="92"/>
      <c r="U1039" s="92"/>
      <c r="V1039" s="92"/>
      <c r="W1039" s="92"/>
      <c r="X1039" s="93"/>
      <c r="Y1039" s="39"/>
      <c r="Z1039" s="39"/>
      <c r="AA1039" s="39"/>
      <c r="AB1039" s="39"/>
      <c r="AC1039" s="39"/>
      <c r="AD1039" s="39"/>
      <c r="AE1039" s="39"/>
      <c r="AT1039" s="18" t="s">
        <v>194</v>
      </c>
      <c r="AU1039" s="18" t="s">
        <v>84</v>
      </c>
    </row>
    <row r="1040" s="14" customFormat="1">
      <c r="A1040" s="14"/>
      <c r="B1040" s="265"/>
      <c r="C1040" s="266"/>
      <c r="D1040" s="247" t="s">
        <v>196</v>
      </c>
      <c r="E1040" s="267" t="s">
        <v>1</v>
      </c>
      <c r="F1040" s="268" t="s">
        <v>1319</v>
      </c>
      <c r="G1040" s="266"/>
      <c r="H1040" s="267" t="s">
        <v>1</v>
      </c>
      <c r="I1040" s="269"/>
      <c r="J1040" s="269"/>
      <c r="K1040" s="266"/>
      <c r="L1040" s="266"/>
      <c r="M1040" s="270"/>
      <c r="N1040" s="271"/>
      <c r="O1040" s="272"/>
      <c r="P1040" s="272"/>
      <c r="Q1040" s="272"/>
      <c r="R1040" s="272"/>
      <c r="S1040" s="272"/>
      <c r="T1040" s="272"/>
      <c r="U1040" s="272"/>
      <c r="V1040" s="272"/>
      <c r="W1040" s="272"/>
      <c r="X1040" s="273"/>
      <c r="Y1040" s="14"/>
      <c r="Z1040" s="14"/>
      <c r="AA1040" s="14"/>
      <c r="AB1040" s="14"/>
      <c r="AC1040" s="14"/>
      <c r="AD1040" s="14"/>
      <c r="AE1040" s="14"/>
      <c r="AT1040" s="274" t="s">
        <v>196</v>
      </c>
      <c r="AU1040" s="274" t="s">
        <v>84</v>
      </c>
      <c r="AV1040" s="14" t="s">
        <v>82</v>
      </c>
      <c r="AW1040" s="14" t="s">
        <v>5</v>
      </c>
      <c r="AX1040" s="14" t="s">
        <v>75</v>
      </c>
      <c r="AY1040" s="274" t="s">
        <v>182</v>
      </c>
    </row>
    <row r="1041" s="13" customFormat="1">
      <c r="A1041" s="13"/>
      <c r="B1041" s="254"/>
      <c r="C1041" s="255"/>
      <c r="D1041" s="247" t="s">
        <v>196</v>
      </c>
      <c r="E1041" s="256" t="s">
        <v>1</v>
      </c>
      <c r="F1041" s="257" t="s">
        <v>1320</v>
      </c>
      <c r="G1041" s="255"/>
      <c r="H1041" s="258">
        <v>142.87700000000001</v>
      </c>
      <c r="I1041" s="259"/>
      <c r="J1041" s="259"/>
      <c r="K1041" s="255"/>
      <c r="L1041" s="255"/>
      <c r="M1041" s="260"/>
      <c r="N1041" s="261"/>
      <c r="O1041" s="262"/>
      <c r="P1041" s="262"/>
      <c r="Q1041" s="262"/>
      <c r="R1041" s="262"/>
      <c r="S1041" s="262"/>
      <c r="T1041" s="262"/>
      <c r="U1041" s="262"/>
      <c r="V1041" s="262"/>
      <c r="W1041" s="262"/>
      <c r="X1041" s="263"/>
      <c r="Y1041" s="13"/>
      <c r="Z1041" s="13"/>
      <c r="AA1041" s="13"/>
      <c r="AB1041" s="13"/>
      <c r="AC1041" s="13"/>
      <c r="AD1041" s="13"/>
      <c r="AE1041" s="13"/>
      <c r="AT1041" s="264" t="s">
        <v>196</v>
      </c>
      <c r="AU1041" s="264" t="s">
        <v>84</v>
      </c>
      <c r="AV1041" s="13" t="s">
        <v>84</v>
      </c>
      <c r="AW1041" s="13" t="s">
        <v>5</v>
      </c>
      <c r="AX1041" s="13" t="s">
        <v>75</v>
      </c>
      <c r="AY1041" s="264" t="s">
        <v>182</v>
      </c>
    </row>
    <row r="1042" s="15" customFormat="1">
      <c r="A1042" s="15"/>
      <c r="B1042" s="275"/>
      <c r="C1042" s="276"/>
      <c r="D1042" s="247" t="s">
        <v>196</v>
      </c>
      <c r="E1042" s="277" t="s">
        <v>1</v>
      </c>
      <c r="F1042" s="278" t="s">
        <v>208</v>
      </c>
      <c r="G1042" s="276"/>
      <c r="H1042" s="279">
        <v>142.87700000000001</v>
      </c>
      <c r="I1042" s="280"/>
      <c r="J1042" s="280"/>
      <c r="K1042" s="276"/>
      <c r="L1042" s="276"/>
      <c r="M1042" s="281"/>
      <c r="N1042" s="282"/>
      <c r="O1042" s="283"/>
      <c r="P1042" s="283"/>
      <c r="Q1042" s="283"/>
      <c r="R1042" s="283"/>
      <c r="S1042" s="283"/>
      <c r="T1042" s="283"/>
      <c r="U1042" s="283"/>
      <c r="V1042" s="283"/>
      <c r="W1042" s="283"/>
      <c r="X1042" s="284"/>
      <c r="Y1042" s="15"/>
      <c r="Z1042" s="15"/>
      <c r="AA1042" s="15"/>
      <c r="AB1042" s="15"/>
      <c r="AC1042" s="15"/>
      <c r="AD1042" s="15"/>
      <c r="AE1042" s="15"/>
      <c r="AT1042" s="285" t="s">
        <v>196</v>
      </c>
      <c r="AU1042" s="285" t="s">
        <v>84</v>
      </c>
      <c r="AV1042" s="15" t="s">
        <v>190</v>
      </c>
      <c r="AW1042" s="15" t="s">
        <v>5</v>
      </c>
      <c r="AX1042" s="15" t="s">
        <v>82</v>
      </c>
      <c r="AY1042" s="285" t="s">
        <v>182</v>
      </c>
    </row>
    <row r="1043" s="2" customFormat="1" ht="37.8" customHeight="1">
      <c r="A1043" s="39"/>
      <c r="B1043" s="40"/>
      <c r="C1043" s="233" t="s">
        <v>932</v>
      </c>
      <c r="D1043" s="233" t="s">
        <v>185</v>
      </c>
      <c r="E1043" s="234" t="s">
        <v>1321</v>
      </c>
      <c r="F1043" s="235" t="s">
        <v>1322</v>
      </c>
      <c r="G1043" s="236" t="s">
        <v>188</v>
      </c>
      <c r="H1043" s="237">
        <v>9.7249999999999996</v>
      </c>
      <c r="I1043" s="238"/>
      <c r="J1043" s="238"/>
      <c r="K1043" s="239">
        <f>ROUND(P1043*H1043,2)</f>
        <v>0</v>
      </c>
      <c r="L1043" s="235" t="s">
        <v>189</v>
      </c>
      <c r="M1043" s="45"/>
      <c r="N1043" s="240" t="s">
        <v>1</v>
      </c>
      <c r="O1043" s="241" t="s">
        <v>38</v>
      </c>
      <c r="P1043" s="242">
        <f>I1043+J1043</f>
        <v>0</v>
      </c>
      <c r="Q1043" s="242">
        <f>ROUND(I1043*H1043,2)</f>
        <v>0</v>
      </c>
      <c r="R1043" s="242">
        <f>ROUND(J1043*H1043,2)</f>
        <v>0</v>
      </c>
      <c r="S1043" s="92"/>
      <c r="T1043" s="243">
        <f>S1043*H1043</f>
        <v>0</v>
      </c>
      <c r="U1043" s="243">
        <v>0</v>
      </c>
      <c r="V1043" s="243">
        <f>U1043*H1043</f>
        <v>0</v>
      </c>
      <c r="W1043" s="243">
        <v>0</v>
      </c>
      <c r="X1043" s="244">
        <f>W1043*H1043</f>
        <v>0</v>
      </c>
      <c r="Y1043" s="39"/>
      <c r="Z1043" s="39"/>
      <c r="AA1043" s="39"/>
      <c r="AB1043" s="39"/>
      <c r="AC1043" s="39"/>
      <c r="AD1043" s="39"/>
      <c r="AE1043" s="39"/>
      <c r="AR1043" s="245" t="s">
        <v>223</v>
      </c>
      <c r="AT1043" s="245" t="s">
        <v>185</v>
      </c>
      <c r="AU1043" s="245" t="s">
        <v>84</v>
      </c>
      <c r="AY1043" s="18" t="s">
        <v>182</v>
      </c>
      <c r="BE1043" s="246">
        <f>IF(O1043="základní",K1043,0)</f>
        <v>0</v>
      </c>
      <c r="BF1043" s="246">
        <f>IF(O1043="snížená",K1043,0)</f>
        <v>0</v>
      </c>
      <c r="BG1043" s="246">
        <f>IF(O1043="zákl. přenesená",K1043,0)</f>
        <v>0</v>
      </c>
      <c r="BH1043" s="246">
        <f>IF(O1043="sníž. přenesená",K1043,0)</f>
        <v>0</v>
      </c>
      <c r="BI1043" s="246">
        <f>IF(O1043="nulová",K1043,0)</f>
        <v>0</v>
      </c>
      <c r="BJ1043" s="18" t="s">
        <v>82</v>
      </c>
      <c r="BK1043" s="246">
        <f>ROUND(P1043*H1043,2)</f>
        <v>0</v>
      </c>
      <c r="BL1043" s="18" t="s">
        <v>223</v>
      </c>
      <c r="BM1043" s="245" t="s">
        <v>1323</v>
      </c>
    </row>
    <row r="1044" s="2" customFormat="1">
      <c r="A1044" s="39"/>
      <c r="B1044" s="40"/>
      <c r="C1044" s="41"/>
      <c r="D1044" s="247" t="s">
        <v>192</v>
      </c>
      <c r="E1044" s="41"/>
      <c r="F1044" s="248" t="s">
        <v>1322</v>
      </c>
      <c r="G1044" s="41"/>
      <c r="H1044" s="41"/>
      <c r="I1044" s="249"/>
      <c r="J1044" s="249"/>
      <c r="K1044" s="41"/>
      <c r="L1044" s="41"/>
      <c r="M1044" s="45"/>
      <c r="N1044" s="250"/>
      <c r="O1044" s="251"/>
      <c r="P1044" s="92"/>
      <c r="Q1044" s="92"/>
      <c r="R1044" s="92"/>
      <c r="S1044" s="92"/>
      <c r="T1044" s="92"/>
      <c r="U1044" s="92"/>
      <c r="V1044" s="92"/>
      <c r="W1044" s="92"/>
      <c r="X1044" s="93"/>
      <c r="Y1044" s="39"/>
      <c r="Z1044" s="39"/>
      <c r="AA1044" s="39"/>
      <c r="AB1044" s="39"/>
      <c r="AC1044" s="39"/>
      <c r="AD1044" s="39"/>
      <c r="AE1044" s="39"/>
      <c r="AT1044" s="18" t="s">
        <v>192</v>
      </c>
      <c r="AU1044" s="18" t="s">
        <v>84</v>
      </c>
    </row>
    <row r="1045" s="2" customFormat="1">
      <c r="A1045" s="39"/>
      <c r="B1045" s="40"/>
      <c r="C1045" s="41"/>
      <c r="D1045" s="252" t="s">
        <v>194</v>
      </c>
      <c r="E1045" s="41"/>
      <c r="F1045" s="253" t="s">
        <v>1324</v>
      </c>
      <c r="G1045" s="41"/>
      <c r="H1045" s="41"/>
      <c r="I1045" s="249"/>
      <c r="J1045" s="249"/>
      <c r="K1045" s="41"/>
      <c r="L1045" s="41"/>
      <c r="M1045" s="45"/>
      <c r="N1045" s="250"/>
      <c r="O1045" s="251"/>
      <c r="P1045" s="92"/>
      <c r="Q1045" s="92"/>
      <c r="R1045" s="92"/>
      <c r="S1045" s="92"/>
      <c r="T1045" s="92"/>
      <c r="U1045" s="92"/>
      <c r="V1045" s="92"/>
      <c r="W1045" s="92"/>
      <c r="X1045" s="93"/>
      <c r="Y1045" s="39"/>
      <c r="Z1045" s="39"/>
      <c r="AA1045" s="39"/>
      <c r="AB1045" s="39"/>
      <c r="AC1045" s="39"/>
      <c r="AD1045" s="39"/>
      <c r="AE1045" s="39"/>
      <c r="AT1045" s="18" t="s">
        <v>194</v>
      </c>
      <c r="AU1045" s="18" t="s">
        <v>84</v>
      </c>
    </row>
    <row r="1046" s="14" customFormat="1">
      <c r="A1046" s="14"/>
      <c r="B1046" s="265"/>
      <c r="C1046" s="266"/>
      <c r="D1046" s="247" t="s">
        <v>196</v>
      </c>
      <c r="E1046" s="267" t="s">
        <v>1</v>
      </c>
      <c r="F1046" s="268" t="s">
        <v>1325</v>
      </c>
      <c r="G1046" s="266"/>
      <c r="H1046" s="267" t="s">
        <v>1</v>
      </c>
      <c r="I1046" s="269"/>
      <c r="J1046" s="269"/>
      <c r="K1046" s="266"/>
      <c r="L1046" s="266"/>
      <c r="M1046" s="270"/>
      <c r="N1046" s="271"/>
      <c r="O1046" s="272"/>
      <c r="P1046" s="272"/>
      <c r="Q1046" s="272"/>
      <c r="R1046" s="272"/>
      <c r="S1046" s="272"/>
      <c r="T1046" s="272"/>
      <c r="U1046" s="272"/>
      <c r="V1046" s="272"/>
      <c r="W1046" s="272"/>
      <c r="X1046" s="273"/>
      <c r="Y1046" s="14"/>
      <c r="Z1046" s="14"/>
      <c r="AA1046" s="14"/>
      <c r="AB1046" s="14"/>
      <c r="AC1046" s="14"/>
      <c r="AD1046" s="14"/>
      <c r="AE1046" s="14"/>
      <c r="AT1046" s="274" t="s">
        <v>196</v>
      </c>
      <c r="AU1046" s="274" t="s">
        <v>84</v>
      </c>
      <c r="AV1046" s="14" t="s">
        <v>82</v>
      </c>
      <c r="AW1046" s="14" t="s">
        <v>5</v>
      </c>
      <c r="AX1046" s="14" t="s">
        <v>75</v>
      </c>
      <c r="AY1046" s="274" t="s">
        <v>182</v>
      </c>
    </row>
    <row r="1047" s="13" customFormat="1">
      <c r="A1047" s="13"/>
      <c r="B1047" s="254"/>
      <c r="C1047" s="255"/>
      <c r="D1047" s="247" t="s">
        <v>196</v>
      </c>
      <c r="E1047" s="256" t="s">
        <v>1</v>
      </c>
      <c r="F1047" s="257" t="s">
        <v>1326</v>
      </c>
      <c r="G1047" s="255"/>
      <c r="H1047" s="258">
        <v>1.1000000000000001</v>
      </c>
      <c r="I1047" s="259"/>
      <c r="J1047" s="259"/>
      <c r="K1047" s="255"/>
      <c r="L1047" s="255"/>
      <c r="M1047" s="260"/>
      <c r="N1047" s="261"/>
      <c r="O1047" s="262"/>
      <c r="P1047" s="262"/>
      <c r="Q1047" s="262"/>
      <c r="R1047" s="262"/>
      <c r="S1047" s="262"/>
      <c r="T1047" s="262"/>
      <c r="U1047" s="262"/>
      <c r="V1047" s="262"/>
      <c r="W1047" s="262"/>
      <c r="X1047" s="263"/>
      <c r="Y1047" s="13"/>
      <c r="Z1047" s="13"/>
      <c r="AA1047" s="13"/>
      <c r="AB1047" s="13"/>
      <c r="AC1047" s="13"/>
      <c r="AD1047" s="13"/>
      <c r="AE1047" s="13"/>
      <c r="AT1047" s="264" t="s">
        <v>196</v>
      </c>
      <c r="AU1047" s="264" t="s">
        <v>84</v>
      </c>
      <c r="AV1047" s="13" t="s">
        <v>84</v>
      </c>
      <c r="AW1047" s="13" t="s">
        <v>5</v>
      </c>
      <c r="AX1047" s="13" t="s">
        <v>75</v>
      </c>
      <c r="AY1047" s="264" t="s">
        <v>182</v>
      </c>
    </row>
    <row r="1048" s="13" customFormat="1">
      <c r="A1048" s="13"/>
      <c r="B1048" s="254"/>
      <c r="C1048" s="255"/>
      <c r="D1048" s="247" t="s">
        <v>196</v>
      </c>
      <c r="E1048" s="256" t="s">
        <v>1</v>
      </c>
      <c r="F1048" s="257" t="s">
        <v>1327</v>
      </c>
      <c r="G1048" s="255"/>
      <c r="H1048" s="258">
        <v>1.55</v>
      </c>
      <c r="I1048" s="259"/>
      <c r="J1048" s="259"/>
      <c r="K1048" s="255"/>
      <c r="L1048" s="255"/>
      <c r="M1048" s="260"/>
      <c r="N1048" s="261"/>
      <c r="O1048" s="262"/>
      <c r="P1048" s="262"/>
      <c r="Q1048" s="262"/>
      <c r="R1048" s="262"/>
      <c r="S1048" s="262"/>
      <c r="T1048" s="262"/>
      <c r="U1048" s="262"/>
      <c r="V1048" s="262"/>
      <c r="W1048" s="262"/>
      <c r="X1048" s="263"/>
      <c r="Y1048" s="13"/>
      <c r="Z1048" s="13"/>
      <c r="AA1048" s="13"/>
      <c r="AB1048" s="13"/>
      <c r="AC1048" s="13"/>
      <c r="AD1048" s="13"/>
      <c r="AE1048" s="13"/>
      <c r="AT1048" s="264" t="s">
        <v>196</v>
      </c>
      <c r="AU1048" s="264" t="s">
        <v>84</v>
      </c>
      <c r="AV1048" s="13" t="s">
        <v>84</v>
      </c>
      <c r="AW1048" s="13" t="s">
        <v>5</v>
      </c>
      <c r="AX1048" s="13" t="s">
        <v>75</v>
      </c>
      <c r="AY1048" s="264" t="s">
        <v>182</v>
      </c>
    </row>
    <row r="1049" s="13" customFormat="1">
      <c r="A1049" s="13"/>
      <c r="B1049" s="254"/>
      <c r="C1049" s="255"/>
      <c r="D1049" s="247" t="s">
        <v>196</v>
      </c>
      <c r="E1049" s="256" t="s">
        <v>1</v>
      </c>
      <c r="F1049" s="257" t="s">
        <v>1328</v>
      </c>
      <c r="G1049" s="255"/>
      <c r="H1049" s="258">
        <v>1.75</v>
      </c>
      <c r="I1049" s="259"/>
      <c r="J1049" s="259"/>
      <c r="K1049" s="255"/>
      <c r="L1049" s="255"/>
      <c r="M1049" s="260"/>
      <c r="N1049" s="261"/>
      <c r="O1049" s="262"/>
      <c r="P1049" s="262"/>
      <c r="Q1049" s="262"/>
      <c r="R1049" s="262"/>
      <c r="S1049" s="262"/>
      <c r="T1049" s="262"/>
      <c r="U1049" s="262"/>
      <c r="V1049" s="262"/>
      <c r="W1049" s="262"/>
      <c r="X1049" s="263"/>
      <c r="Y1049" s="13"/>
      <c r="Z1049" s="13"/>
      <c r="AA1049" s="13"/>
      <c r="AB1049" s="13"/>
      <c r="AC1049" s="13"/>
      <c r="AD1049" s="13"/>
      <c r="AE1049" s="13"/>
      <c r="AT1049" s="264" t="s">
        <v>196</v>
      </c>
      <c r="AU1049" s="264" t="s">
        <v>84</v>
      </c>
      <c r="AV1049" s="13" t="s">
        <v>84</v>
      </c>
      <c r="AW1049" s="13" t="s">
        <v>5</v>
      </c>
      <c r="AX1049" s="13" t="s">
        <v>75</v>
      </c>
      <c r="AY1049" s="264" t="s">
        <v>182</v>
      </c>
    </row>
    <row r="1050" s="13" customFormat="1">
      <c r="A1050" s="13"/>
      <c r="B1050" s="254"/>
      <c r="C1050" s="255"/>
      <c r="D1050" s="247" t="s">
        <v>196</v>
      </c>
      <c r="E1050" s="256" t="s">
        <v>1</v>
      </c>
      <c r="F1050" s="257" t="s">
        <v>1329</v>
      </c>
      <c r="G1050" s="255"/>
      <c r="H1050" s="258">
        <v>1.9750000000000001</v>
      </c>
      <c r="I1050" s="259"/>
      <c r="J1050" s="259"/>
      <c r="K1050" s="255"/>
      <c r="L1050" s="255"/>
      <c r="M1050" s="260"/>
      <c r="N1050" s="261"/>
      <c r="O1050" s="262"/>
      <c r="P1050" s="262"/>
      <c r="Q1050" s="262"/>
      <c r="R1050" s="262"/>
      <c r="S1050" s="262"/>
      <c r="T1050" s="262"/>
      <c r="U1050" s="262"/>
      <c r="V1050" s="262"/>
      <c r="W1050" s="262"/>
      <c r="X1050" s="263"/>
      <c r="Y1050" s="13"/>
      <c r="Z1050" s="13"/>
      <c r="AA1050" s="13"/>
      <c r="AB1050" s="13"/>
      <c r="AC1050" s="13"/>
      <c r="AD1050" s="13"/>
      <c r="AE1050" s="13"/>
      <c r="AT1050" s="264" t="s">
        <v>196</v>
      </c>
      <c r="AU1050" s="264" t="s">
        <v>84</v>
      </c>
      <c r="AV1050" s="13" t="s">
        <v>84</v>
      </c>
      <c r="AW1050" s="13" t="s">
        <v>5</v>
      </c>
      <c r="AX1050" s="13" t="s">
        <v>75</v>
      </c>
      <c r="AY1050" s="264" t="s">
        <v>182</v>
      </c>
    </row>
    <row r="1051" s="13" customFormat="1">
      <c r="A1051" s="13"/>
      <c r="B1051" s="254"/>
      <c r="C1051" s="255"/>
      <c r="D1051" s="247" t="s">
        <v>196</v>
      </c>
      <c r="E1051" s="256" t="s">
        <v>1</v>
      </c>
      <c r="F1051" s="257" t="s">
        <v>1330</v>
      </c>
      <c r="G1051" s="255"/>
      <c r="H1051" s="258">
        <v>1.1499999999999999</v>
      </c>
      <c r="I1051" s="259"/>
      <c r="J1051" s="259"/>
      <c r="K1051" s="255"/>
      <c r="L1051" s="255"/>
      <c r="M1051" s="260"/>
      <c r="N1051" s="261"/>
      <c r="O1051" s="262"/>
      <c r="P1051" s="262"/>
      <c r="Q1051" s="262"/>
      <c r="R1051" s="262"/>
      <c r="S1051" s="262"/>
      <c r="T1051" s="262"/>
      <c r="U1051" s="262"/>
      <c r="V1051" s="262"/>
      <c r="W1051" s="262"/>
      <c r="X1051" s="263"/>
      <c r="Y1051" s="13"/>
      <c r="Z1051" s="13"/>
      <c r="AA1051" s="13"/>
      <c r="AB1051" s="13"/>
      <c r="AC1051" s="13"/>
      <c r="AD1051" s="13"/>
      <c r="AE1051" s="13"/>
      <c r="AT1051" s="264" t="s">
        <v>196</v>
      </c>
      <c r="AU1051" s="264" t="s">
        <v>84</v>
      </c>
      <c r="AV1051" s="13" t="s">
        <v>84</v>
      </c>
      <c r="AW1051" s="13" t="s">
        <v>5</v>
      </c>
      <c r="AX1051" s="13" t="s">
        <v>75</v>
      </c>
      <c r="AY1051" s="264" t="s">
        <v>182</v>
      </c>
    </row>
    <row r="1052" s="13" customFormat="1">
      <c r="A1052" s="13"/>
      <c r="B1052" s="254"/>
      <c r="C1052" s="255"/>
      <c r="D1052" s="247" t="s">
        <v>196</v>
      </c>
      <c r="E1052" s="256" t="s">
        <v>1</v>
      </c>
      <c r="F1052" s="257" t="s">
        <v>1331</v>
      </c>
      <c r="G1052" s="255"/>
      <c r="H1052" s="258">
        <v>2.2000000000000002</v>
      </c>
      <c r="I1052" s="259"/>
      <c r="J1052" s="259"/>
      <c r="K1052" s="255"/>
      <c r="L1052" s="255"/>
      <c r="M1052" s="260"/>
      <c r="N1052" s="261"/>
      <c r="O1052" s="262"/>
      <c r="P1052" s="262"/>
      <c r="Q1052" s="262"/>
      <c r="R1052" s="262"/>
      <c r="S1052" s="262"/>
      <c r="T1052" s="262"/>
      <c r="U1052" s="262"/>
      <c r="V1052" s="262"/>
      <c r="W1052" s="262"/>
      <c r="X1052" s="263"/>
      <c r="Y1052" s="13"/>
      <c r="Z1052" s="13"/>
      <c r="AA1052" s="13"/>
      <c r="AB1052" s="13"/>
      <c r="AC1052" s="13"/>
      <c r="AD1052" s="13"/>
      <c r="AE1052" s="13"/>
      <c r="AT1052" s="264" t="s">
        <v>196</v>
      </c>
      <c r="AU1052" s="264" t="s">
        <v>84</v>
      </c>
      <c r="AV1052" s="13" t="s">
        <v>84</v>
      </c>
      <c r="AW1052" s="13" t="s">
        <v>5</v>
      </c>
      <c r="AX1052" s="13" t="s">
        <v>75</v>
      </c>
      <c r="AY1052" s="264" t="s">
        <v>182</v>
      </c>
    </row>
    <row r="1053" s="15" customFormat="1">
      <c r="A1053" s="15"/>
      <c r="B1053" s="275"/>
      <c r="C1053" s="276"/>
      <c r="D1053" s="247" t="s">
        <v>196</v>
      </c>
      <c r="E1053" s="277" t="s">
        <v>1</v>
      </c>
      <c r="F1053" s="278" t="s">
        <v>208</v>
      </c>
      <c r="G1053" s="276"/>
      <c r="H1053" s="279">
        <v>9.7249999999999996</v>
      </c>
      <c r="I1053" s="280"/>
      <c r="J1053" s="280"/>
      <c r="K1053" s="276"/>
      <c r="L1053" s="276"/>
      <c r="M1053" s="281"/>
      <c r="N1053" s="282"/>
      <c r="O1053" s="283"/>
      <c r="P1053" s="283"/>
      <c r="Q1053" s="283"/>
      <c r="R1053" s="283"/>
      <c r="S1053" s="283"/>
      <c r="T1053" s="283"/>
      <c r="U1053" s="283"/>
      <c r="V1053" s="283"/>
      <c r="W1053" s="283"/>
      <c r="X1053" s="284"/>
      <c r="Y1053" s="15"/>
      <c r="Z1053" s="15"/>
      <c r="AA1053" s="15"/>
      <c r="AB1053" s="15"/>
      <c r="AC1053" s="15"/>
      <c r="AD1053" s="15"/>
      <c r="AE1053" s="15"/>
      <c r="AT1053" s="285" t="s">
        <v>196</v>
      </c>
      <c r="AU1053" s="285" t="s">
        <v>84</v>
      </c>
      <c r="AV1053" s="15" t="s">
        <v>190</v>
      </c>
      <c r="AW1053" s="15" t="s">
        <v>5</v>
      </c>
      <c r="AX1053" s="15" t="s">
        <v>82</v>
      </c>
      <c r="AY1053" s="285" t="s">
        <v>182</v>
      </c>
    </row>
    <row r="1054" s="2" customFormat="1" ht="24.15" customHeight="1">
      <c r="A1054" s="39"/>
      <c r="B1054" s="40"/>
      <c r="C1054" s="286" t="s">
        <v>1332</v>
      </c>
      <c r="D1054" s="286" t="s">
        <v>290</v>
      </c>
      <c r="E1054" s="287" t="s">
        <v>1333</v>
      </c>
      <c r="F1054" s="288" t="s">
        <v>1334</v>
      </c>
      <c r="G1054" s="289" t="s">
        <v>243</v>
      </c>
      <c r="H1054" s="290">
        <v>0.0030000000000000001</v>
      </c>
      <c r="I1054" s="291"/>
      <c r="J1054" s="292"/>
      <c r="K1054" s="293">
        <f>ROUND(P1054*H1054,2)</f>
        <v>0</v>
      </c>
      <c r="L1054" s="288" t="s">
        <v>189</v>
      </c>
      <c r="M1054" s="294"/>
      <c r="N1054" s="295" t="s">
        <v>1</v>
      </c>
      <c r="O1054" s="241" t="s">
        <v>38</v>
      </c>
      <c r="P1054" s="242">
        <f>I1054+J1054</f>
        <v>0</v>
      </c>
      <c r="Q1054" s="242">
        <f>ROUND(I1054*H1054,2)</f>
        <v>0</v>
      </c>
      <c r="R1054" s="242">
        <f>ROUND(J1054*H1054,2)</f>
        <v>0</v>
      </c>
      <c r="S1054" s="92"/>
      <c r="T1054" s="243">
        <f>S1054*H1054</f>
        <v>0</v>
      </c>
      <c r="U1054" s="243">
        <v>0</v>
      </c>
      <c r="V1054" s="243">
        <f>U1054*H1054</f>
        <v>0</v>
      </c>
      <c r="W1054" s="243">
        <v>0</v>
      </c>
      <c r="X1054" s="244">
        <f>W1054*H1054</f>
        <v>0</v>
      </c>
      <c r="Y1054" s="39"/>
      <c r="Z1054" s="39"/>
      <c r="AA1054" s="39"/>
      <c r="AB1054" s="39"/>
      <c r="AC1054" s="39"/>
      <c r="AD1054" s="39"/>
      <c r="AE1054" s="39"/>
      <c r="AR1054" s="245" t="s">
        <v>293</v>
      </c>
      <c r="AT1054" s="245" t="s">
        <v>290</v>
      </c>
      <c r="AU1054" s="245" t="s">
        <v>84</v>
      </c>
      <c r="AY1054" s="18" t="s">
        <v>182</v>
      </c>
      <c r="BE1054" s="246">
        <f>IF(O1054="základní",K1054,0)</f>
        <v>0</v>
      </c>
      <c r="BF1054" s="246">
        <f>IF(O1054="snížená",K1054,0)</f>
        <v>0</v>
      </c>
      <c r="BG1054" s="246">
        <f>IF(O1054="zákl. přenesená",K1054,0)</f>
        <v>0</v>
      </c>
      <c r="BH1054" s="246">
        <f>IF(O1054="sníž. přenesená",K1054,0)</f>
        <v>0</v>
      </c>
      <c r="BI1054" s="246">
        <f>IF(O1054="nulová",K1054,0)</f>
        <v>0</v>
      </c>
      <c r="BJ1054" s="18" t="s">
        <v>82</v>
      </c>
      <c r="BK1054" s="246">
        <f>ROUND(P1054*H1054,2)</f>
        <v>0</v>
      </c>
      <c r="BL1054" s="18" t="s">
        <v>223</v>
      </c>
      <c r="BM1054" s="245" t="s">
        <v>1335</v>
      </c>
    </row>
    <row r="1055" s="2" customFormat="1">
      <c r="A1055" s="39"/>
      <c r="B1055" s="40"/>
      <c r="C1055" s="41"/>
      <c r="D1055" s="247" t="s">
        <v>192</v>
      </c>
      <c r="E1055" s="41"/>
      <c r="F1055" s="248" t="s">
        <v>1334</v>
      </c>
      <c r="G1055" s="41"/>
      <c r="H1055" s="41"/>
      <c r="I1055" s="249"/>
      <c r="J1055" s="249"/>
      <c r="K1055" s="41"/>
      <c r="L1055" s="41"/>
      <c r="M1055" s="45"/>
      <c r="N1055" s="250"/>
      <c r="O1055" s="251"/>
      <c r="P1055" s="92"/>
      <c r="Q1055" s="92"/>
      <c r="R1055" s="92"/>
      <c r="S1055" s="92"/>
      <c r="T1055" s="92"/>
      <c r="U1055" s="92"/>
      <c r="V1055" s="92"/>
      <c r="W1055" s="92"/>
      <c r="X1055" s="93"/>
      <c r="Y1055" s="39"/>
      <c r="Z1055" s="39"/>
      <c r="AA1055" s="39"/>
      <c r="AB1055" s="39"/>
      <c r="AC1055" s="39"/>
      <c r="AD1055" s="39"/>
      <c r="AE1055" s="39"/>
      <c r="AT1055" s="18" t="s">
        <v>192</v>
      </c>
      <c r="AU1055" s="18" t="s">
        <v>84</v>
      </c>
    </row>
    <row r="1056" s="13" customFormat="1">
      <c r="A1056" s="13"/>
      <c r="B1056" s="254"/>
      <c r="C1056" s="255"/>
      <c r="D1056" s="247" t="s">
        <v>196</v>
      </c>
      <c r="E1056" s="256" t="s">
        <v>1</v>
      </c>
      <c r="F1056" s="257" t="s">
        <v>1336</v>
      </c>
      <c r="G1056" s="255"/>
      <c r="H1056" s="258">
        <v>0.0030000000000000001</v>
      </c>
      <c r="I1056" s="259"/>
      <c r="J1056" s="259"/>
      <c r="K1056" s="255"/>
      <c r="L1056" s="255"/>
      <c r="M1056" s="260"/>
      <c r="N1056" s="261"/>
      <c r="O1056" s="262"/>
      <c r="P1056" s="262"/>
      <c r="Q1056" s="262"/>
      <c r="R1056" s="262"/>
      <c r="S1056" s="262"/>
      <c r="T1056" s="262"/>
      <c r="U1056" s="262"/>
      <c r="V1056" s="262"/>
      <c r="W1056" s="262"/>
      <c r="X1056" s="263"/>
      <c r="Y1056" s="13"/>
      <c r="Z1056" s="13"/>
      <c r="AA1056" s="13"/>
      <c r="AB1056" s="13"/>
      <c r="AC1056" s="13"/>
      <c r="AD1056" s="13"/>
      <c r="AE1056" s="13"/>
      <c r="AT1056" s="264" t="s">
        <v>196</v>
      </c>
      <c r="AU1056" s="264" t="s">
        <v>84</v>
      </c>
      <c r="AV1056" s="13" t="s">
        <v>84</v>
      </c>
      <c r="AW1056" s="13" t="s">
        <v>5</v>
      </c>
      <c r="AX1056" s="13" t="s">
        <v>75</v>
      </c>
      <c r="AY1056" s="264" t="s">
        <v>182</v>
      </c>
    </row>
    <row r="1057" s="15" customFormat="1">
      <c r="A1057" s="15"/>
      <c r="B1057" s="275"/>
      <c r="C1057" s="276"/>
      <c r="D1057" s="247" t="s">
        <v>196</v>
      </c>
      <c r="E1057" s="277" t="s">
        <v>1</v>
      </c>
      <c r="F1057" s="278" t="s">
        <v>208</v>
      </c>
      <c r="G1057" s="276"/>
      <c r="H1057" s="279">
        <v>0.0030000000000000001</v>
      </c>
      <c r="I1057" s="280"/>
      <c r="J1057" s="280"/>
      <c r="K1057" s="276"/>
      <c r="L1057" s="276"/>
      <c r="M1057" s="281"/>
      <c r="N1057" s="282"/>
      <c r="O1057" s="283"/>
      <c r="P1057" s="283"/>
      <c r="Q1057" s="283"/>
      <c r="R1057" s="283"/>
      <c r="S1057" s="283"/>
      <c r="T1057" s="283"/>
      <c r="U1057" s="283"/>
      <c r="V1057" s="283"/>
      <c r="W1057" s="283"/>
      <c r="X1057" s="284"/>
      <c r="Y1057" s="15"/>
      <c r="Z1057" s="15"/>
      <c r="AA1057" s="15"/>
      <c r="AB1057" s="15"/>
      <c r="AC1057" s="15"/>
      <c r="AD1057" s="15"/>
      <c r="AE1057" s="15"/>
      <c r="AT1057" s="285" t="s">
        <v>196</v>
      </c>
      <c r="AU1057" s="285" t="s">
        <v>84</v>
      </c>
      <c r="AV1057" s="15" t="s">
        <v>190</v>
      </c>
      <c r="AW1057" s="15" t="s">
        <v>5</v>
      </c>
      <c r="AX1057" s="15" t="s">
        <v>82</v>
      </c>
      <c r="AY1057" s="285" t="s">
        <v>182</v>
      </c>
    </row>
    <row r="1058" s="2" customFormat="1" ht="24.15" customHeight="1">
      <c r="A1058" s="39"/>
      <c r="B1058" s="40"/>
      <c r="C1058" s="233" t="s">
        <v>936</v>
      </c>
      <c r="D1058" s="233" t="s">
        <v>185</v>
      </c>
      <c r="E1058" s="234" t="s">
        <v>1337</v>
      </c>
      <c r="F1058" s="235" t="s">
        <v>1338</v>
      </c>
      <c r="G1058" s="236" t="s">
        <v>188</v>
      </c>
      <c r="H1058" s="237">
        <v>9.7249999999999996</v>
      </c>
      <c r="I1058" s="238"/>
      <c r="J1058" s="238"/>
      <c r="K1058" s="239">
        <f>ROUND(P1058*H1058,2)</f>
        <v>0</v>
      </c>
      <c r="L1058" s="235" t="s">
        <v>189</v>
      </c>
      <c r="M1058" s="45"/>
      <c r="N1058" s="240" t="s">
        <v>1</v>
      </c>
      <c r="O1058" s="241" t="s">
        <v>38</v>
      </c>
      <c r="P1058" s="242">
        <f>I1058+J1058</f>
        <v>0</v>
      </c>
      <c r="Q1058" s="242">
        <f>ROUND(I1058*H1058,2)</f>
        <v>0</v>
      </c>
      <c r="R1058" s="242">
        <f>ROUND(J1058*H1058,2)</f>
        <v>0</v>
      </c>
      <c r="S1058" s="92"/>
      <c r="T1058" s="243">
        <f>S1058*H1058</f>
        <v>0</v>
      </c>
      <c r="U1058" s="243">
        <v>0</v>
      </c>
      <c r="V1058" s="243">
        <f>U1058*H1058</f>
        <v>0</v>
      </c>
      <c r="W1058" s="243">
        <v>0</v>
      </c>
      <c r="X1058" s="244">
        <f>W1058*H1058</f>
        <v>0</v>
      </c>
      <c r="Y1058" s="39"/>
      <c r="Z1058" s="39"/>
      <c r="AA1058" s="39"/>
      <c r="AB1058" s="39"/>
      <c r="AC1058" s="39"/>
      <c r="AD1058" s="39"/>
      <c r="AE1058" s="39"/>
      <c r="AR1058" s="245" t="s">
        <v>223</v>
      </c>
      <c r="AT1058" s="245" t="s">
        <v>185</v>
      </c>
      <c r="AU1058" s="245" t="s">
        <v>84</v>
      </c>
      <c r="AY1058" s="18" t="s">
        <v>182</v>
      </c>
      <c r="BE1058" s="246">
        <f>IF(O1058="základní",K1058,0)</f>
        <v>0</v>
      </c>
      <c r="BF1058" s="246">
        <f>IF(O1058="snížená",K1058,0)</f>
        <v>0</v>
      </c>
      <c r="BG1058" s="246">
        <f>IF(O1058="zákl. přenesená",K1058,0)</f>
        <v>0</v>
      </c>
      <c r="BH1058" s="246">
        <f>IF(O1058="sníž. přenesená",K1058,0)</f>
        <v>0</v>
      </c>
      <c r="BI1058" s="246">
        <f>IF(O1058="nulová",K1058,0)</f>
        <v>0</v>
      </c>
      <c r="BJ1058" s="18" t="s">
        <v>82</v>
      </c>
      <c r="BK1058" s="246">
        <f>ROUND(P1058*H1058,2)</f>
        <v>0</v>
      </c>
      <c r="BL1058" s="18" t="s">
        <v>223</v>
      </c>
      <c r="BM1058" s="245" t="s">
        <v>1339</v>
      </c>
    </row>
    <row r="1059" s="2" customFormat="1">
      <c r="A1059" s="39"/>
      <c r="B1059" s="40"/>
      <c r="C1059" s="41"/>
      <c r="D1059" s="247" t="s">
        <v>192</v>
      </c>
      <c r="E1059" s="41"/>
      <c r="F1059" s="248" t="s">
        <v>1338</v>
      </c>
      <c r="G1059" s="41"/>
      <c r="H1059" s="41"/>
      <c r="I1059" s="249"/>
      <c r="J1059" s="249"/>
      <c r="K1059" s="41"/>
      <c r="L1059" s="41"/>
      <c r="M1059" s="45"/>
      <c r="N1059" s="250"/>
      <c r="O1059" s="251"/>
      <c r="P1059" s="92"/>
      <c r="Q1059" s="92"/>
      <c r="R1059" s="92"/>
      <c r="S1059" s="92"/>
      <c r="T1059" s="92"/>
      <c r="U1059" s="92"/>
      <c r="V1059" s="92"/>
      <c r="W1059" s="92"/>
      <c r="X1059" s="93"/>
      <c r="Y1059" s="39"/>
      <c r="Z1059" s="39"/>
      <c r="AA1059" s="39"/>
      <c r="AB1059" s="39"/>
      <c r="AC1059" s="39"/>
      <c r="AD1059" s="39"/>
      <c r="AE1059" s="39"/>
      <c r="AT1059" s="18" t="s">
        <v>192</v>
      </c>
      <c r="AU1059" s="18" t="s">
        <v>84</v>
      </c>
    </row>
    <row r="1060" s="2" customFormat="1">
      <c r="A1060" s="39"/>
      <c r="B1060" s="40"/>
      <c r="C1060" s="41"/>
      <c r="D1060" s="252" t="s">
        <v>194</v>
      </c>
      <c r="E1060" s="41"/>
      <c r="F1060" s="253" t="s">
        <v>1340</v>
      </c>
      <c r="G1060" s="41"/>
      <c r="H1060" s="41"/>
      <c r="I1060" s="249"/>
      <c r="J1060" s="249"/>
      <c r="K1060" s="41"/>
      <c r="L1060" s="41"/>
      <c r="M1060" s="45"/>
      <c r="N1060" s="250"/>
      <c r="O1060" s="251"/>
      <c r="P1060" s="92"/>
      <c r="Q1060" s="92"/>
      <c r="R1060" s="92"/>
      <c r="S1060" s="92"/>
      <c r="T1060" s="92"/>
      <c r="U1060" s="92"/>
      <c r="V1060" s="92"/>
      <c r="W1060" s="92"/>
      <c r="X1060" s="93"/>
      <c r="Y1060" s="39"/>
      <c r="Z1060" s="39"/>
      <c r="AA1060" s="39"/>
      <c r="AB1060" s="39"/>
      <c r="AC1060" s="39"/>
      <c r="AD1060" s="39"/>
      <c r="AE1060" s="39"/>
      <c r="AT1060" s="18" t="s">
        <v>194</v>
      </c>
      <c r="AU1060" s="18" t="s">
        <v>84</v>
      </c>
    </row>
    <row r="1061" s="2" customFormat="1" ht="49.05" customHeight="1">
      <c r="A1061" s="39"/>
      <c r="B1061" s="40"/>
      <c r="C1061" s="286" t="s">
        <v>1341</v>
      </c>
      <c r="D1061" s="286" t="s">
        <v>290</v>
      </c>
      <c r="E1061" s="287" t="s">
        <v>1342</v>
      </c>
      <c r="F1061" s="288" t="s">
        <v>1343</v>
      </c>
      <c r="G1061" s="289" t="s">
        <v>188</v>
      </c>
      <c r="H1061" s="290">
        <v>12.156000000000001</v>
      </c>
      <c r="I1061" s="291"/>
      <c r="J1061" s="292"/>
      <c r="K1061" s="293">
        <f>ROUND(P1061*H1061,2)</f>
        <v>0</v>
      </c>
      <c r="L1061" s="288" t="s">
        <v>189</v>
      </c>
      <c r="M1061" s="294"/>
      <c r="N1061" s="295" t="s">
        <v>1</v>
      </c>
      <c r="O1061" s="241" t="s">
        <v>38</v>
      </c>
      <c r="P1061" s="242">
        <f>I1061+J1061</f>
        <v>0</v>
      </c>
      <c r="Q1061" s="242">
        <f>ROUND(I1061*H1061,2)</f>
        <v>0</v>
      </c>
      <c r="R1061" s="242">
        <f>ROUND(J1061*H1061,2)</f>
        <v>0</v>
      </c>
      <c r="S1061" s="92"/>
      <c r="T1061" s="243">
        <f>S1061*H1061</f>
        <v>0</v>
      </c>
      <c r="U1061" s="243">
        <v>0</v>
      </c>
      <c r="V1061" s="243">
        <f>U1061*H1061</f>
        <v>0</v>
      </c>
      <c r="W1061" s="243">
        <v>0</v>
      </c>
      <c r="X1061" s="244">
        <f>W1061*H1061</f>
        <v>0</v>
      </c>
      <c r="Y1061" s="39"/>
      <c r="Z1061" s="39"/>
      <c r="AA1061" s="39"/>
      <c r="AB1061" s="39"/>
      <c r="AC1061" s="39"/>
      <c r="AD1061" s="39"/>
      <c r="AE1061" s="39"/>
      <c r="AR1061" s="245" t="s">
        <v>293</v>
      </c>
      <c r="AT1061" s="245" t="s">
        <v>290</v>
      </c>
      <c r="AU1061" s="245" t="s">
        <v>84</v>
      </c>
      <c r="AY1061" s="18" t="s">
        <v>182</v>
      </c>
      <c r="BE1061" s="246">
        <f>IF(O1061="základní",K1061,0)</f>
        <v>0</v>
      </c>
      <c r="BF1061" s="246">
        <f>IF(O1061="snížená",K1061,0)</f>
        <v>0</v>
      </c>
      <c r="BG1061" s="246">
        <f>IF(O1061="zákl. přenesená",K1061,0)</f>
        <v>0</v>
      </c>
      <c r="BH1061" s="246">
        <f>IF(O1061="sníž. přenesená",K1061,0)</f>
        <v>0</v>
      </c>
      <c r="BI1061" s="246">
        <f>IF(O1061="nulová",K1061,0)</f>
        <v>0</v>
      </c>
      <c r="BJ1061" s="18" t="s">
        <v>82</v>
      </c>
      <c r="BK1061" s="246">
        <f>ROUND(P1061*H1061,2)</f>
        <v>0</v>
      </c>
      <c r="BL1061" s="18" t="s">
        <v>223</v>
      </c>
      <c r="BM1061" s="245" t="s">
        <v>1344</v>
      </c>
    </row>
    <row r="1062" s="2" customFormat="1">
      <c r="A1062" s="39"/>
      <c r="B1062" s="40"/>
      <c r="C1062" s="41"/>
      <c r="D1062" s="247" t="s">
        <v>192</v>
      </c>
      <c r="E1062" s="41"/>
      <c r="F1062" s="248" t="s">
        <v>1343</v>
      </c>
      <c r="G1062" s="41"/>
      <c r="H1062" s="41"/>
      <c r="I1062" s="249"/>
      <c r="J1062" s="249"/>
      <c r="K1062" s="41"/>
      <c r="L1062" s="41"/>
      <c r="M1062" s="45"/>
      <c r="N1062" s="250"/>
      <c r="O1062" s="251"/>
      <c r="P1062" s="92"/>
      <c r="Q1062" s="92"/>
      <c r="R1062" s="92"/>
      <c r="S1062" s="92"/>
      <c r="T1062" s="92"/>
      <c r="U1062" s="92"/>
      <c r="V1062" s="92"/>
      <c r="W1062" s="92"/>
      <c r="X1062" s="93"/>
      <c r="Y1062" s="39"/>
      <c r="Z1062" s="39"/>
      <c r="AA1062" s="39"/>
      <c r="AB1062" s="39"/>
      <c r="AC1062" s="39"/>
      <c r="AD1062" s="39"/>
      <c r="AE1062" s="39"/>
      <c r="AT1062" s="18" t="s">
        <v>192</v>
      </c>
      <c r="AU1062" s="18" t="s">
        <v>84</v>
      </c>
    </row>
    <row r="1063" s="13" customFormat="1">
      <c r="A1063" s="13"/>
      <c r="B1063" s="254"/>
      <c r="C1063" s="255"/>
      <c r="D1063" s="247" t="s">
        <v>196</v>
      </c>
      <c r="E1063" s="256" t="s">
        <v>1</v>
      </c>
      <c r="F1063" s="257" t="s">
        <v>1345</v>
      </c>
      <c r="G1063" s="255"/>
      <c r="H1063" s="258">
        <v>12.156000000000001</v>
      </c>
      <c r="I1063" s="259"/>
      <c r="J1063" s="259"/>
      <c r="K1063" s="255"/>
      <c r="L1063" s="255"/>
      <c r="M1063" s="260"/>
      <c r="N1063" s="261"/>
      <c r="O1063" s="262"/>
      <c r="P1063" s="262"/>
      <c r="Q1063" s="262"/>
      <c r="R1063" s="262"/>
      <c r="S1063" s="262"/>
      <c r="T1063" s="262"/>
      <c r="U1063" s="262"/>
      <c r="V1063" s="262"/>
      <c r="W1063" s="262"/>
      <c r="X1063" s="263"/>
      <c r="Y1063" s="13"/>
      <c r="Z1063" s="13"/>
      <c r="AA1063" s="13"/>
      <c r="AB1063" s="13"/>
      <c r="AC1063" s="13"/>
      <c r="AD1063" s="13"/>
      <c r="AE1063" s="13"/>
      <c r="AT1063" s="264" t="s">
        <v>196</v>
      </c>
      <c r="AU1063" s="264" t="s">
        <v>84</v>
      </c>
      <c r="AV1063" s="13" t="s">
        <v>84</v>
      </c>
      <c r="AW1063" s="13" t="s">
        <v>5</v>
      </c>
      <c r="AX1063" s="13" t="s">
        <v>75</v>
      </c>
      <c r="AY1063" s="264" t="s">
        <v>182</v>
      </c>
    </row>
    <row r="1064" s="15" customFormat="1">
      <c r="A1064" s="15"/>
      <c r="B1064" s="275"/>
      <c r="C1064" s="276"/>
      <c r="D1064" s="247" t="s">
        <v>196</v>
      </c>
      <c r="E1064" s="277" t="s">
        <v>1</v>
      </c>
      <c r="F1064" s="278" t="s">
        <v>208</v>
      </c>
      <c r="G1064" s="276"/>
      <c r="H1064" s="279">
        <v>12.156000000000001</v>
      </c>
      <c r="I1064" s="280"/>
      <c r="J1064" s="280"/>
      <c r="K1064" s="276"/>
      <c r="L1064" s="276"/>
      <c r="M1064" s="281"/>
      <c r="N1064" s="282"/>
      <c r="O1064" s="283"/>
      <c r="P1064" s="283"/>
      <c r="Q1064" s="283"/>
      <c r="R1064" s="283"/>
      <c r="S1064" s="283"/>
      <c r="T1064" s="283"/>
      <c r="U1064" s="283"/>
      <c r="V1064" s="283"/>
      <c r="W1064" s="283"/>
      <c r="X1064" s="284"/>
      <c r="Y1064" s="15"/>
      <c r="Z1064" s="15"/>
      <c r="AA1064" s="15"/>
      <c r="AB1064" s="15"/>
      <c r="AC1064" s="15"/>
      <c r="AD1064" s="15"/>
      <c r="AE1064" s="15"/>
      <c r="AT1064" s="285" t="s">
        <v>196</v>
      </c>
      <c r="AU1064" s="285" t="s">
        <v>84</v>
      </c>
      <c r="AV1064" s="15" t="s">
        <v>190</v>
      </c>
      <c r="AW1064" s="15" t="s">
        <v>5</v>
      </c>
      <c r="AX1064" s="15" t="s">
        <v>82</v>
      </c>
      <c r="AY1064" s="285" t="s">
        <v>182</v>
      </c>
    </row>
    <row r="1065" s="2" customFormat="1" ht="37.8" customHeight="1">
      <c r="A1065" s="39"/>
      <c r="B1065" s="40"/>
      <c r="C1065" s="233" t="s">
        <v>940</v>
      </c>
      <c r="D1065" s="233" t="s">
        <v>185</v>
      </c>
      <c r="E1065" s="234" t="s">
        <v>1346</v>
      </c>
      <c r="F1065" s="235" t="s">
        <v>1347</v>
      </c>
      <c r="G1065" s="236" t="s">
        <v>416</v>
      </c>
      <c r="H1065" s="237">
        <v>82.238</v>
      </c>
      <c r="I1065" s="238"/>
      <c r="J1065" s="238"/>
      <c r="K1065" s="239">
        <f>ROUND(P1065*H1065,2)</f>
        <v>0</v>
      </c>
      <c r="L1065" s="235" t="s">
        <v>1</v>
      </c>
      <c r="M1065" s="45"/>
      <c r="N1065" s="240" t="s">
        <v>1</v>
      </c>
      <c r="O1065" s="241" t="s">
        <v>38</v>
      </c>
      <c r="P1065" s="242">
        <f>I1065+J1065</f>
        <v>0</v>
      </c>
      <c r="Q1065" s="242">
        <f>ROUND(I1065*H1065,2)</f>
        <v>0</v>
      </c>
      <c r="R1065" s="242">
        <f>ROUND(J1065*H1065,2)</f>
        <v>0</v>
      </c>
      <c r="S1065" s="92"/>
      <c r="T1065" s="243">
        <f>S1065*H1065</f>
        <v>0</v>
      </c>
      <c r="U1065" s="243">
        <v>0</v>
      </c>
      <c r="V1065" s="243">
        <f>U1065*H1065</f>
        <v>0</v>
      </c>
      <c r="W1065" s="243">
        <v>0</v>
      </c>
      <c r="X1065" s="244">
        <f>W1065*H1065</f>
        <v>0</v>
      </c>
      <c r="Y1065" s="39"/>
      <c r="Z1065" s="39"/>
      <c r="AA1065" s="39"/>
      <c r="AB1065" s="39"/>
      <c r="AC1065" s="39"/>
      <c r="AD1065" s="39"/>
      <c r="AE1065" s="39"/>
      <c r="AR1065" s="245" t="s">
        <v>223</v>
      </c>
      <c r="AT1065" s="245" t="s">
        <v>185</v>
      </c>
      <c r="AU1065" s="245" t="s">
        <v>84</v>
      </c>
      <c r="AY1065" s="18" t="s">
        <v>182</v>
      </c>
      <c r="BE1065" s="246">
        <f>IF(O1065="základní",K1065,0)</f>
        <v>0</v>
      </c>
      <c r="BF1065" s="246">
        <f>IF(O1065="snížená",K1065,0)</f>
        <v>0</v>
      </c>
      <c r="BG1065" s="246">
        <f>IF(O1065="zákl. přenesená",K1065,0)</f>
        <v>0</v>
      </c>
      <c r="BH1065" s="246">
        <f>IF(O1065="sníž. přenesená",K1065,0)</f>
        <v>0</v>
      </c>
      <c r="BI1065" s="246">
        <f>IF(O1065="nulová",K1065,0)</f>
        <v>0</v>
      </c>
      <c r="BJ1065" s="18" t="s">
        <v>82</v>
      </c>
      <c r="BK1065" s="246">
        <f>ROUND(P1065*H1065,2)</f>
        <v>0</v>
      </c>
      <c r="BL1065" s="18" t="s">
        <v>223</v>
      </c>
      <c r="BM1065" s="245" t="s">
        <v>1348</v>
      </c>
    </row>
    <row r="1066" s="2" customFormat="1">
      <c r="A1066" s="39"/>
      <c r="B1066" s="40"/>
      <c r="C1066" s="41"/>
      <c r="D1066" s="247" t="s">
        <v>192</v>
      </c>
      <c r="E1066" s="41"/>
      <c r="F1066" s="248" t="s">
        <v>1347</v>
      </c>
      <c r="G1066" s="41"/>
      <c r="H1066" s="41"/>
      <c r="I1066" s="249"/>
      <c r="J1066" s="249"/>
      <c r="K1066" s="41"/>
      <c r="L1066" s="41"/>
      <c r="M1066" s="45"/>
      <c r="N1066" s="250"/>
      <c r="O1066" s="251"/>
      <c r="P1066" s="92"/>
      <c r="Q1066" s="92"/>
      <c r="R1066" s="92"/>
      <c r="S1066" s="92"/>
      <c r="T1066" s="92"/>
      <c r="U1066" s="92"/>
      <c r="V1066" s="92"/>
      <c r="W1066" s="92"/>
      <c r="X1066" s="93"/>
      <c r="Y1066" s="39"/>
      <c r="Z1066" s="39"/>
      <c r="AA1066" s="39"/>
      <c r="AB1066" s="39"/>
      <c r="AC1066" s="39"/>
      <c r="AD1066" s="39"/>
      <c r="AE1066" s="39"/>
      <c r="AT1066" s="18" t="s">
        <v>192</v>
      </c>
      <c r="AU1066" s="18" t="s">
        <v>84</v>
      </c>
    </row>
    <row r="1067" s="13" customFormat="1">
      <c r="A1067" s="13"/>
      <c r="B1067" s="254"/>
      <c r="C1067" s="255"/>
      <c r="D1067" s="247" t="s">
        <v>196</v>
      </c>
      <c r="E1067" s="256" t="s">
        <v>1</v>
      </c>
      <c r="F1067" s="257" t="s">
        <v>1349</v>
      </c>
      <c r="G1067" s="255"/>
      <c r="H1067" s="258">
        <v>9.25</v>
      </c>
      <c r="I1067" s="259"/>
      <c r="J1067" s="259"/>
      <c r="K1067" s="255"/>
      <c r="L1067" s="255"/>
      <c r="M1067" s="260"/>
      <c r="N1067" s="261"/>
      <c r="O1067" s="262"/>
      <c r="P1067" s="262"/>
      <c r="Q1067" s="262"/>
      <c r="R1067" s="262"/>
      <c r="S1067" s="262"/>
      <c r="T1067" s="262"/>
      <c r="U1067" s="262"/>
      <c r="V1067" s="262"/>
      <c r="W1067" s="262"/>
      <c r="X1067" s="263"/>
      <c r="Y1067" s="13"/>
      <c r="Z1067" s="13"/>
      <c r="AA1067" s="13"/>
      <c r="AB1067" s="13"/>
      <c r="AC1067" s="13"/>
      <c r="AD1067" s="13"/>
      <c r="AE1067" s="13"/>
      <c r="AT1067" s="264" t="s">
        <v>196</v>
      </c>
      <c r="AU1067" s="264" t="s">
        <v>84</v>
      </c>
      <c r="AV1067" s="13" t="s">
        <v>84</v>
      </c>
      <c r="AW1067" s="13" t="s">
        <v>5</v>
      </c>
      <c r="AX1067" s="13" t="s">
        <v>75</v>
      </c>
      <c r="AY1067" s="264" t="s">
        <v>182</v>
      </c>
    </row>
    <row r="1068" s="13" customFormat="1">
      <c r="A1068" s="13"/>
      <c r="B1068" s="254"/>
      <c r="C1068" s="255"/>
      <c r="D1068" s="247" t="s">
        <v>196</v>
      </c>
      <c r="E1068" s="256" t="s">
        <v>1</v>
      </c>
      <c r="F1068" s="257" t="s">
        <v>1350</v>
      </c>
      <c r="G1068" s="255"/>
      <c r="H1068" s="258">
        <v>5.4800000000000004</v>
      </c>
      <c r="I1068" s="259"/>
      <c r="J1068" s="259"/>
      <c r="K1068" s="255"/>
      <c r="L1068" s="255"/>
      <c r="M1068" s="260"/>
      <c r="N1068" s="261"/>
      <c r="O1068" s="262"/>
      <c r="P1068" s="262"/>
      <c r="Q1068" s="262"/>
      <c r="R1068" s="262"/>
      <c r="S1068" s="262"/>
      <c r="T1068" s="262"/>
      <c r="U1068" s="262"/>
      <c r="V1068" s="262"/>
      <c r="W1068" s="262"/>
      <c r="X1068" s="263"/>
      <c r="Y1068" s="13"/>
      <c r="Z1068" s="13"/>
      <c r="AA1068" s="13"/>
      <c r="AB1068" s="13"/>
      <c r="AC1068" s="13"/>
      <c r="AD1068" s="13"/>
      <c r="AE1068" s="13"/>
      <c r="AT1068" s="264" t="s">
        <v>196</v>
      </c>
      <c r="AU1068" s="264" t="s">
        <v>84</v>
      </c>
      <c r="AV1068" s="13" t="s">
        <v>84</v>
      </c>
      <c r="AW1068" s="13" t="s">
        <v>5</v>
      </c>
      <c r="AX1068" s="13" t="s">
        <v>75</v>
      </c>
      <c r="AY1068" s="264" t="s">
        <v>182</v>
      </c>
    </row>
    <row r="1069" s="13" customFormat="1">
      <c r="A1069" s="13"/>
      <c r="B1069" s="254"/>
      <c r="C1069" s="255"/>
      <c r="D1069" s="247" t="s">
        <v>196</v>
      </c>
      <c r="E1069" s="256" t="s">
        <v>1</v>
      </c>
      <c r="F1069" s="257" t="s">
        <v>1351</v>
      </c>
      <c r="G1069" s="255"/>
      <c r="H1069" s="258">
        <v>6.625</v>
      </c>
      <c r="I1069" s="259"/>
      <c r="J1069" s="259"/>
      <c r="K1069" s="255"/>
      <c r="L1069" s="255"/>
      <c r="M1069" s="260"/>
      <c r="N1069" s="261"/>
      <c r="O1069" s="262"/>
      <c r="P1069" s="262"/>
      <c r="Q1069" s="262"/>
      <c r="R1069" s="262"/>
      <c r="S1069" s="262"/>
      <c r="T1069" s="262"/>
      <c r="U1069" s="262"/>
      <c r="V1069" s="262"/>
      <c r="W1069" s="262"/>
      <c r="X1069" s="263"/>
      <c r="Y1069" s="13"/>
      <c r="Z1069" s="13"/>
      <c r="AA1069" s="13"/>
      <c r="AB1069" s="13"/>
      <c r="AC1069" s="13"/>
      <c r="AD1069" s="13"/>
      <c r="AE1069" s="13"/>
      <c r="AT1069" s="264" t="s">
        <v>196</v>
      </c>
      <c r="AU1069" s="264" t="s">
        <v>84</v>
      </c>
      <c r="AV1069" s="13" t="s">
        <v>84</v>
      </c>
      <c r="AW1069" s="13" t="s">
        <v>5</v>
      </c>
      <c r="AX1069" s="13" t="s">
        <v>75</v>
      </c>
      <c r="AY1069" s="264" t="s">
        <v>182</v>
      </c>
    </row>
    <row r="1070" s="13" customFormat="1">
      <c r="A1070" s="13"/>
      <c r="B1070" s="254"/>
      <c r="C1070" s="255"/>
      <c r="D1070" s="247" t="s">
        <v>196</v>
      </c>
      <c r="E1070" s="256" t="s">
        <v>1</v>
      </c>
      <c r="F1070" s="257" t="s">
        <v>1352</v>
      </c>
      <c r="G1070" s="255"/>
      <c r="H1070" s="258">
        <v>19.858000000000001</v>
      </c>
      <c r="I1070" s="259"/>
      <c r="J1070" s="259"/>
      <c r="K1070" s="255"/>
      <c r="L1070" s="255"/>
      <c r="M1070" s="260"/>
      <c r="N1070" s="261"/>
      <c r="O1070" s="262"/>
      <c r="P1070" s="262"/>
      <c r="Q1070" s="262"/>
      <c r="R1070" s="262"/>
      <c r="S1070" s="262"/>
      <c r="T1070" s="262"/>
      <c r="U1070" s="262"/>
      <c r="V1070" s="262"/>
      <c r="W1070" s="262"/>
      <c r="X1070" s="263"/>
      <c r="Y1070" s="13"/>
      <c r="Z1070" s="13"/>
      <c r="AA1070" s="13"/>
      <c r="AB1070" s="13"/>
      <c r="AC1070" s="13"/>
      <c r="AD1070" s="13"/>
      <c r="AE1070" s="13"/>
      <c r="AT1070" s="264" t="s">
        <v>196</v>
      </c>
      <c r="AU1070" s="264" t="s">
        <v>84</v>
      </c>
      <c r="AV1070" s="13" t="s">
        <v>84</v>
      </c>
      <c r="AW1070" s="13" t="s">
        <v>5</v>
      </c>
      <c r="AX1070" s="13" t="s">
        <v>75</v>
      </c>
      <c r="AY1070" s="264" t="s">
        <v>182</v>
      </c>
    </row>
    <row r="1071" s="13" customFormat="1">
      <c r="A1071" s="13"/>
      <c r="B1071" s="254"/>
      <c r="C1071" s="255"/>
      <c r="D1071" s="247" t="s">
        <v>196</v>
      </c>
      <c r="E1071" s="256" t="s">
        <v>1</v>
      </c>
      <c r="F1071" s="257" t="s">
        <v>1353</v>
      </c>
      <c r="G1071" s="255"/>
      <c r="H1071" s="258">
        <v>2.645</v>
      </c>
      <c r="I1071" s="259"/>
      <c r="J1071" s="259"/>
      <c r="K1071" s="255"/>
      <c r="L1071" s="255"/>
      <c r="M1071" s="260"/>
      <c r="N1071" s="261"/>
      <c r="O1071" s="262"/>
      <c r="P1071" s="262"/>
      <c r="Q1071" s="262"/>
      <c r="R1071" s="262"/>
      <c r="S1071" s="262"/>
      <c r="T1071" s="262"/>
      <c r="U1071" s="262"/>
      <c r="V1071" s="262"/>
      <c r="W1071" s="262"/>
      <c r="X1071" s="263"/>
      <c r="Y1071" s="13"/>
      <c r="Z1071" s="13"/>
      <c r="AA1071" s="13"/>
      <c r="AB1071" s="13"/>
      <c r="AC1071" s="13"/>
      <c r="AD1071" s="13"/>
      <c r="AE1071" s="13"/>
      <c r="AT1071" s="264" t="s">
        <v>196</v>
      </c>
      <c r="AU1071" s="264" t="s">
        <v>84</v>
      </c>
      <c r="AV1071" s="13" t="s">
        <v>84</v>
      </c>
      <c r="AW1071" s="13" t="s">
        <v>5</v>
      </c>
      <c r="AX1071" s="13" t="s">
        <v>75</v>
      </c>
      <c r="AY1071" s="264" t="s">
        <v>182</v>
      </c>
    </row>
    <row r="1072" s="13" customFormat="1">
      <c r="A1072" s="13"/>
      <c r="B1072" s="254"/>
      <c r="C1072" s="255"/>
      <c r="D1072" s="247" t="s">
        <v>196</v>
      </c>
      <c r="E1072" s="256" t="s">
        <v>1</v>
      </c>
      <c r="F1072" s="257" t="s">
        <v>1354</v>
      </c>
      <c r="G1072" s="255"/>
      <c r="H1072" s="258">
        <v>8.4600000000000009</v>
      </c>
      <c r="I1072" s="259"/>
      <c r="J1072" s="259"/>
      <c r="K1072" s="255"/>
      <c r="L1072" s="255"/>
      <c r="M1072" s="260"/>
      <c r="N1072" s="261"/>
      <c r="O1072" s="262"/>
      <c r="P1072" s="262"/>
      <c r="Q1072" s="262"/>
      <c r="R1072" s="262"/>
      <c r="S1072" s="262"/>
      <c r="T1072" s="262"/>
      <c r="U1072" s="262"/>
      <c r="V1072" s="262"/>
      <c r="W1072" s="262"/>
      <c r="X1072" s="263"/>
      <c r="Y1072" s="13"/>
      <c r="Z1072" s="13"/>
      <c r="AA1072" s="13"/>
      <c r="AB1072" s="13"/>
      <c r="AC1072" s="13"/>
      <c r="AD1072" s="13"/>
      <c r="AE1072" s="13"/>
      <c r="AT1072" s="264" t="s">
        <v>196</v>
      </c>
      <c r="AU1072" s="264" t="s">
        <v>84</v>
      </c>
      <c r="AV1072" s="13" t="s">
        <v>84</v>
      </c>
      <c r="AW1072" s="13" t="s">
        <v>5</v>
      </c>
      <c r="AX1072" s="13" t="s">
        <v>75</v>
      </c>
      <c r="AY1072" s="264" t="s">
        <v>182</v>
      </c>
    </row>
    <row r="1073" s="13" customFormat="1">
      <c r="A1073" s="13"/>
      <c r="B1073" s="254"/>
      <c r="C1073" s="255"/>
      <c r="D1073" s="247" t="s">
        <v>196</v>
      </c>
      <c r="E1073" s="256" t="s">
        <v>1</v>
      </c>
      <c r="F1073" s="257" t="s">
        <v>1355</v>
      </c>
      <c r="G1073" s="255"/>
      <c r="H1073" s="258">
        <v>10.59</v>
      </c>
      <c r="I1073" s="259"/>
      <c r="J1073" s="259"/>
      <c r="K1073" s="255"/>
      <c r="L1073" s="255"/>
      <c r="M1073" s="260"/>
      <c r="N1073" s="261"/>
      <c r="O1073" s="262"/>
      <c r="P1073" s="262"/>
      <c r="Q1073" s="262"/>
      <c r="R1073" s="262"/>
      <c r="S1073" s="262"/>
      <c r="T1073" s="262"/>
      <c r="U1073" s="262"/>
      <c r="V1073" s="262"/>
      <c r="W1073" s="262"/>
      <c r="X1073" s="263"/>
      <c r="Y1073" s="13"/>
      <c r="Z1073" s="13"/>
      <c r="AA1073" s="13"/>
      <c r="AB1073" s="13"/>
      <c r="AC1073" s="13"/>
      <c r="AD1073" s="13"/>
      <c r="AE1073" s="13"/>
      <c r="AT1073" s="264" t="s">
        <v>196</v>
      </c>
      <c r="AU1073" s="264" t="s">
        <v>84</v>
      </c>
      <c r="AV1073" s="13" t="s">
        <v>84</v>
      </c>
      <c r="AW1073" s="13" t="s">
        <v>5</v>
      </c>
      <c r="AX1073" s="13" t="s">
        <v>75</v>
      </c>
      <c r="AY1073" s="264" t="s">
        <v>182</v>
      </c>
    </row>
    <row r="1074" s="13" customFormat="1">
      <c r="A1074" s="13"/>
      <c r="B1074" s="254"/>
      <c r="C1074" s="255"/>
      <c r="D1074" s="247" t="s">
        <v>196</v>
      </c>
      <c r="E1074" s="256" t="s">
        <v>1</v>
      </c>
      <c r="F1074" s="257" t="s">
        <v>1356</v>
      </c>
      <c r="G1074" s="255"/>
      <c r="H1074" s="258">
        <v>11.109999999999999</v>
      </c>
      <c r="I1074" s="259"/>
      <c r="J1074" s="259"/>
      <c r="K1074" s="255"/>
      <c r="L1074" s="255"/>
      <c r="M1074" s="260"/>
      <c r="N1074" s="261"/>
      <c r="O1074" s="262"/>
      <c r="P1074" s="262"/>
      <c r="Q1074" s="262"/>
      <c r="R1074" s="262"/>
      <c r="S1074" s="262"/>
      <c r="T1074" s="262"/>
      <c r="U1074" s="262"/>
      <c r="V1074" s="262"/>
      <c r="W1074" s="262"/>
      <c r="X1074" s="263"/>
      <c r="Y1074" s="13"/>
      <c r="Z1074" s="13"/>
      <c r="AA1074" s="13"/>
      <c r="AB1074" s="13"/>
      <c r="AC1074" s="13"/>
      <c r="AD1074" s="13"/>
      <c r="AE1074" s="13"/>
      <c r="AT1074" s="264" t="s">
        <v>196</v>
      </c>
      <c r="AU1074" s="264" t="s">
        <v>84</v>
      </c>
      <c r="AV1074" s="13" t="s">
        <v>84</v>
      </c>
      <c r="AW1074" s="13" t="s">
        <v>5</v>
      </c>
      <c r="AX1074" s="13" t="s">
        <v>75</v>
      </c>
      <c r="AY1074" s="264" t="s">
        <v>182</v>
      </c>
    </row>
    <row r="1075" s="13" customFormat="1">
      <c r="A1075" s="13"/>
      <c r="B1075" s="254"/>
      <c r="C1075" s="255"/>
      <c r="D1075" s="247" t="s">
        <v>196</v>
      </c>
      <c r="E1075" s="256" t="s">
        <v>1</v>
      </c>
      <c r="F1075" s="257" t="s">
        <v>1357</v>
      </c>
      <c r="G1075" s="255"/>
      <c r="H1075" s="258">
        <v>8.2200000000000006</v>
      </c>
      <c r="I1075" s="259"/>
      <c r="J1075" s="259"/>
      <c r="K1075" s="255"/>
      <c r="L1075" s="255"/>
      <c r="M1075" s="260"/>
      <c r="N1075" s="261"/>
      <c r="O1075" s="262"/>
      <c r="P1075" s="262"/>
      <c r="Q1075" s="262"/>
      <c r="R1075" s="262"/>
      <c r="S1075" s="262"/>
      <c r="T1075" s="262"/>
      <c r="U1075" s="262"/>
      <c r="V1075" s="262"/>
      <c r="W1075" s="262"/>
      <c r="X1075" s="263"/>
      <c r="Y1075" s="13"/>
      <c r="Z1075" s="13"/>
      <c r="AA1075" s="13"/>
      <c r="AB1075" s="13"/>
      <c r="AC1075" s="13"/>
      <c r="AD1075" s="13"/>
      <c r="AE1075" s="13"/>
      <c r="AT1075" s="264" t="s">
        <v>196</v>
      </c>
      <c r="AU1075" s="264" t="s">
        <v>84</v>
      </c>
      <c r="AV1075" s="13" t="s">
        <v>84</v>
      </c>
      <c r="AW1075" s="13" t="s">
        <v>5</v>
      </c>
      <c r="AX1075" s="13" t="s">
        <v>75</v>
      </c>
      <c r="AY1075" s="264" t="s">
        <v>182</v>
      </c>
    </row>
    <row r="1076" s="15" customFormat="1">
      <c r="A1076" s="15"/>
      <c r="B1076" s="275"/>
      <c r="C1076" s="276"/>
      <c r="D1076" s="247" t="s">
        <v>196</v>
      </c>
      <c r="E1076" s="277" t="s">
        <v>1</v>
      </c>
      <c r="F1076" s="278" t="s">
        <v>208</v>
      </c>
      <c r="G1076" s="276"/>
      <c r="H1076" s="279">
        <v>82.238</v>
      </c>
      <c r="I1076" s="280"/>
      <c r="J1076" s="280"/>
      <c r="K1076" s="276"/>
      <c r="L1076" s="276"/>
      <c r="M1076" s="281"/>
      <c r="N1076" s="282"/>
      <c r="O1076" s="283"/>
      <c r="P1076" s="283"/>
      <c r="Q1076" s="283"/>
      <c r="R1076" s="283"/>
      <c r="S1076" s="283"/>
      <c r="T1076" s="283"/>
      <c r="U1076" s="283"/>
      <c r="V1076" s="283"/>
      <c r="W1076" s="283"/>
      <c r="X1076" s="284"/>
      <c r="Y1076" s="15"/>
      <c r="Z1076" s="15"/>
      <c r="AA1076" s="15"/>
      <c r="AB1076" s="15"/>
      <c r="AC1076" s="15"/>
      <c r="AD1076" s="15"/>
      <c r="AE1076" s="15"/>
      <c r="AT1076" s="285" t="s">
        <v>196</v>
      </c>
      <c r="AU1076" s="285" t="s">
        <v>84</v>
      </c>
      <c r="AV1076" s="15" t="s">
        <v>190</v>
      </c>
      <c r="AW1076" s="15" t="s">
        <v>5</v>
      </c>
      <c r="AX1076" s="15" t="s">
        <v>82</v>
      </c>
      <c r="AY1076" s="285" t="s">
        <v>182</v>
      </c>
    </row>
    <row r="1077" s="2" customFormat="1" ht="33" customHeight="1">
      <c r="A1077" s="39"/>
      <c r="B1077" s="40"/>
      <c r="C1077" s="233" t="s">
        <v>1358</v>
      </c>
      <c r="D1077" s="233" t="s">
        <v>185</v>
      </c>
      <c r="E1077" s="234" t="s">
        <v>1359</v>
      </c>
      <c r="F1077" s="235" t="s">
        <v>1360</v>
      </c>
      <c r="G1077" s="236" t="s">
        <v>188</v>
      </c>
      <c r="H1077" s="237">
        <v>205.88200000000001</v>
      </c>
      <c r="I1077" s="238"/>
      <c r="J1077" s="238"/>
      <c r="K1077" s="239">
        <f>ROUND(P1077*H1077,2)</f>
        <v>0</v>
      </c>
      <c r="L1077" s="235" t="s">
        <v>189</v>
      </c>
      <c r="M1077" s="45"/>
      <c r="N1077" s="240" t="s">
        <v>1</v>
      </c>
      <c r="O1077" s="241" t="s">
        <v>38</v>
      </c>
      <c r="P1077" s="242">
        <f>I1077+J1077</f>
        <v>0</v>
      </c>
      <c r="Q1077" s="242">
        <f>ROUND(I1077*H1077,2)</f>
        <v>0</v>
      </c>
      <c r="R1077" s="242">
        <f>ROUND(J1077*H1077,2)</f>
        <v>0</v>
      </c>
      <c r="S1077" s="92"/>
      <c r="T1077" s="243">
        <f>S1077*H1077</f>
        <v>0</v>
      </c>
      <c r="U1077" s="243">
        <v>0</v>
      </c>
      <c r="V1077" s="243">
        <f>U1077*H1077</f>
        <v>0</v>
      </c>
      <c r="W1077" s="243">
        <v>0</v>
      </c>
      <c r="X1077" s="244">
        <f>W1077*H1077</f>
        <v>0</v>
      </c>
      <c r="Y1077" s="39"/>
      <c r="Z1077" s="39"/>
      <c r="AA1077" s="39"/>
      <c r="AB1077" s="39"/>
      <c r="AC1077" s="39"/>
      <c r="AD1077" s="39"/>
      <c r="AE1077" s="39"/>
      <c r="AR1077" s="245" t="s">
        <v>223</v>
      </c>
      <c r="AT1077" s="245" t="s">
        <v>185</v>
      </c>
      <c r="AU1077" s="245" t="s">
        <v>84</v>
      </c>
      <c r="AY1077" s="18" t="s">
        <v>182</v>
      </c>
      <c r="BE1077" s="246">
        <f>IF(O1077="základní",K1077,0)</f>
        <v>0</v>
      </c>
      <c r="BF1077" s="246">
        <f>IF(O1077="snížená",K1077,0)</f>
        <v>0</v>
      </c>
      <c r="BG1077" s="246">
        <f>IF(O1077="zákl. přenesená",K1077,0)</f>
        <v>0</v>
      </c>
      <c r="BH1077" s="246">
        <f>IF(O1077="sníž. přenesená",K1077,0)</f>
        <v>0</v>
      </c>
      <c r="BI1077" s="246">
        <f>IF(O1077="nulová",K1077,0)</f>
        <v>0</v>
      </c>
      <c r="BJ1077" s="18" t="s">
        <v>82</v>
      </c>
      <c r="BK1077" s="246">
        <f>ROUND(P1077*H1077,2)</f>
        <v>0</v>
      </c>
      <c r="BL1077" s="18" t="s">
        <v>223</v>
      </c>
      <c r="BM1077" s="245" t="s">
        <v>1361</v>
      </c>
    </row>
    <row r="1078" s="2" customFormat="1">
      <c r="A1078" s="39"/>
      <c r="B1078" s="40"/>
      <c r="C1078" s="41"/>
      <c r="D1078" s="247" t="s">
        <v>192</v>
      </c>
      <c r="E1078" s="41"/>
      <c r="F1078" s="248" t="s">
        <v>1360</v>
      </c>
      <c r="G1078" s="41"/>
      <c r="H1078" s="41"/>
      <c r="I1078" s="249"/>
      <c r="J1078" s="249"/>
      <c r="K1078" s="41"/>
      <c r="L1078" s="41"/>
      <c r="M1078" s="45"/>
      <c r="N1078" s="250"/>
      <c r="O1078" s="251"/>
      <c r="P1078" s="92"/>
      <c r="Q1078" s="92"/>
      <c r="R1078" s="92"/>
      <c r="S1078" s="92"/>
      <c r="T1078" s="92"/>
      <c r="U1078" s="92"/>
      <c r="V1078" s="92"/>
      <c r="W1078" s="92"/>
      <c r="X1078" s="93"/>
      <c r="Y1078" s="39"/>
      <c r="Z1078" s="39"/>
      <c r="AA1078" s="39"/>
      <c r="AB1078" s="39"/>
      <c r="AC1078" s="39"/>
      <c r="AD1078" s="39"/>
      <c r="AE1078" s="39"/>
      <c r="AT1078" s="18" t="s">
        <v>192</v>
      </c>
      <c r="AU1078" s="18" t="s">
        <v>84</v>
      </c>
    </row>
    <row r="1079" s="2" customFormat="1">
      <c r="A1079" s="39"/>
      <c r="B1079" s="40"/>
      <c r="C1079" s="41"/>
      <c r="D1079" s="252" t="s">
        <v>194</v>
      </c>
      <c r="E1079" s="41"/>
      <c r="F1079" s="253" t="s">
        <v>1362</v>
      </c>
      <c r="G1079" s="41"/>
      <c r="H1079" s="41"/>
      <c r="I1079" s="249"/>
      <c r="J1079" s="249"/>
      <c r="K1079" s="41"/>
      <c r="L1079" s="41"/>
      <c r="M1079" s="45"/>
      <c r="N1079" s="250"/>
      <c r="O1079" s="251"/>
      <c r="P1079" s="92"/>
      <c r="Q1079" s="92"/>
      <c r="R1079" s="92"/>
      <c r="S1079" s="92"/>
      <c r="T1079" s="92"/>
      <c r="U1079" s="92"/>
      <c r="V1079" s="92"/>
      <c r="W1079" s="92"/>
      <c r="X1079" s="93"/>
      <c r="Y1079" s="39"/>
      <c r="Z1079" s="39"/>
      <c r="AA1079" s="39"/>
      <c r="AB1079" s="39"/>
      <c r="AC1079" s="39"/>
      <c r="AD1079" s="39"/>
      <c r="AE1079" s="39"/>
      <c r="AT1079" s="18" t="s">
        <v>194</v>
      </c>
      <c r="AU1079" s="18" t="s">
        <v>84</v>
      </c>
    </row>
    <row r="1080" s="14" customFormat="1">
      <c r="A1080" s="14"/>
      <c r="B1080" s="265"/>
      <c r="C1080" s="266"/>
      <c r="D1080" s="247" t="s">
        <v>196</v>
      </c>
      <c r="E1080" s="267" t="s">
        <v>1</v>
      </c>
      <c r="F1080" s="268" t="s">
        <v>1363</v>
      </c>
      <c r="G1080" s="266"/>
      <c r="H1080" s="267" t="s">
        <v>1</v>
      </c>
      <c r="I1080" s="269"/>
      <c r="J1080" s="269"/>
      <c r="K1080" s="266"/>
      <c r="L1080" s="266"/>
      <c r="M1080" s="270"/>
      <c r="N1080" s="271"/>
      <c r="O1080" s="272"/>
      <c r="P1080" s="272"/>
      <c r="Q1080" s="272"/>
      <c r="R1080" s="272"/>
      <c r="S1080" s="272"/>
      <c r="T1080" s="272"/>
      <c r="U1080" s="272"/>
      <c r="V1080" s="272"/>
      <c r="W1080" s="272"/>
      <c r="X1080" s="273"/>
      <c r="Y1080" s="14"/>
      <c r="Z1080" s="14"/>
      <c r="AA1080" s="14"/>
      <c r="AB1080" s="14"/>
      <c r="AC1080" s="14"/>
      <c r="AD1080" s="14"/>
      <c r="AE1080" s="14"/>
      <c r="AT1080" s="274" t="s">
        <v>196</v>
      </c>
      <c r="AU1080" s="274" t="s">
        <v>84</v>
      </c>
      <c r="AV1080" s="14" t="s">
        <v>82</v>
      </c>
      <c r="AW1080" s="14" t="s">
        <v>5</v>
      </c>
      <c r="AX1080" s="14" t="s">
        <v>75</v>
      </c>
      <c r="AY1080" s="274" t="s">
        <v>182</v>
      </c>
    </row>
    <row r="1081" s="13" customFormat="1">
      <c r="A1081" s="13"/>
      <c r="B1081" s="254"/>
      <c r="C1081" s="255"/>
      <c r="D1081" s="247" t="s">
        <v>196</v>
      </c>
      <c r="E1081" s="256" t="s">
        <v>1</v>
      </c>
      <c r="F1081" s="257" t="s">
        <v>744</v>
      </c>
      <c r="G1081" s="255"/>
      <c r="H1081" s="258">
        <v>18.5</v>
      </c>
      <c r="I1081" s="259"/>
      <c r="J1081" s="259"/>
      <c r="K1081" s="255"/>
      <c r="L1081" s="255"/>
      <c r="M1081" s="260"/>
      <c r="N1081" s="261"/>
      <c r="O1081" s="262"/>
      <c r="P1081" s="262"/>
      <c r="Q1081" s="262"/>
      <c r="R1081" s="262"/>
      <c r="S1081" s="262"/>
      <c r="T1081" s="262"/>
      <c r="U1081" s="262"/>
      <c r="V1081" s="262"/>
      <c r="W1081" s="262"/>
      <c r="X1081" s="263"/>
      <c r="Y1081" s="13"/>
      <c r="Z1081" s="13"/>
      <c r="AA1081" s="13"/>
      <c r="AB1081" s="13"/>
      <c r="AC1081" s="13"/>
      <c r="AD1081" s="13"/>
      <c r="AE1081" s="13"/>
      <c r="AT1081" s="264" t="s">
        <v>196</v>
      </c>
      <c r="AU1081" s="264" t="s">
        <v>84</v>
      </c>
      <c r="AV1081" s="13" t="s">
        <v>84</v>
      </c>
      <c r="AW1081" s="13" t="s">
        <v>5</v>
      </c>
      <c r="AX1081" s="13" t="s">
        <v>75</v>
      </c>
      <c r="AY1081" s="264" t="s">
        <v>182</v>
      </c>
    </row>
    <row r="1082" s="13" customFormat="1">
      <c r="A1082" s="13"/>
      <c r="B1082" s="254"/>
      <c r="C1082" s="255"/>
      <c r="D1082" s="247" t="s">
        <v>196</v>
      </c>
      <c r="E1082" s="256" t="s">
        <v>1</v>
      </c>
      <c r="F1082" s="257" t="s">
        <v>745</v>
      </c>
      <c r="G1082" s="255"/>
      <c r="H1082" s="258">
        <v>10.960000000000001</v>
      </c>
      <c r="I1082" s="259"/>
      <c r="J1082" s="259"/>
      <c r="K1082" s="255"/>
      <c r="L1082" s="255"/>
      <c r="M1082" s="260"/>
      <c r="N1082" s="261"/>
      <c r="O1082" s="262"/>
      <c r="P1082" s="262"/>
      <c r="Q1082" s="262"/>
      <c r="R1082" s="262"/>
      <c r="S1082" s="262"/>
      <c r="T1082" s="262"/>
      <c r="U1082" s="262"/>
      <c r="V1082" s="262"/>
      <c r="W1082" s="262"/>
      <c r="X1082" s="263"/>
      <c r="Y1082" s="13"/>
      <c r="Z1082" s="13"/>
      <c r="AA1082" s="13"/>
      <c r="AB1082" s="13"/>
      <c r="AC1082" s="13"/>
      <c r="AD1082" s="13"/>
      <c r="AE1082" s="13"/>
      <c r="AT1082" s="264" t="s">
        <v>196</v>
      </c>
      <c r="AU1082" s="264" t="s">
        <v>84</v>
      </c>
      <c r="AV1082" s="13" t="s">
        <v>84</v>
      </c>
      <c r="AW1082" s="13" t="s">
        <v>5</v>
      </c>
      <c r="AX1082" s="13" t="s">
        <v>75</v>
      </c>
      <c r="AY1082" s="264" t="s">
        <v>182</v>
      </c>
    </row>
    <row r="1083" s="13" customFormat="1">
      <c r="A1083" s="13"/>
      <c r="B1083" s="254"/>
      <c r="C1083" s="255"/>
      <c r="D1083" s="247" t="s">
        <v>196</v>
      </c>
      <c r="E1083" s="256" t="s">
        <v>1</v>
      </c>
      <c r="F1083" s="257" t="s">
        <v>690</v>
      </c>
      <c r="G1083" s="255"/>
      <c r="H1083" s="258">
        <v>7.9500000000000002</v>
      </c>
      <c r="I1083" s="259"/>
      <c r="J1083" s="259"/>
      <c r="K1083" s="255"/>
      <c r="L1083" s="255"/>
      <c r="M1083" s="260"/>
      <c r="N1083" s="261"/>
      <c r="O1083" s="262"/>
      <c r="P1083" s="262"/>
      <c r="Q1083" s="262"/>
      <c r="R1083" s="262"/>
      <c r="S1083" s="262"/>
      <c r="T1083" s="262"/>
      <c r="U1083" s="262"/>
      <c r="V1083" s="262"/>
      <c r="W1083" s="262"/>
      <c r="X1083" s="263"/>
      <c r="Y1083" s="13"/>
      <c r="Z1083" s="13"/>
      <c r="AA1083" s="13"/>
      <c r="AB1083" s="13"/>
      <c r="AC1083" s="13"/>
      <c r="AD1083" s="13"/>
      <c r="AE1083" s="13"/>
      <c r="AT1083" s="264" t="s">
        <v>196</v>
      </c>
      <c r="AU1083" s="264" t="s">
        <v>84</v>
      </c>
      <c r="AV1083" s="13" t="s">
        <v>84</v>
      </c>
      <c r="AW1083" s="13" t="s">
        <v>5</v>
      </c>
      <c r="AX1083" s="13" t="s">
        <v>75</v>
      </c>
      <c r="AY1083" s="264" t="s">
        <v>182</v>
      </c>
    </row>
    <row r="1084" s="13" customFormat="1">
      <c r="A1084" s="13"/>
      <c r="B1084" s="254"/>
      <c r="C1084" s="255"/>
      <c r="D1084" s="247" t="s">
        <v>196</v>
      </c>
      <c r="E1084" s="256" t="s">
        <v>1</v>
      </c>
      <c r="F1084" s="257" t="s">
        <v>746</v>
      </c>
      <c r="G1084" s="255"/>
      <c r="H1084" s="258">
        <v>21.844000000000001</v>
      </c>
      <c r="I1084" s="259"/>
      <c r="J1084" s="259"/>
      <c r="K1084" s="255"/>
      <c r="L1084" s="255"/>
      <c r="M1084" s="260"/>
      <c r="N1084" s="261"/>
      <c r="O1084" s="262"/>
      <c r="P1084" s="262"/>
      <c r="Q1084" s="262"/>
      <c r="R1084" s="262"/>
      <c r="S1084" s="262"/>
      <c r="T1084" s="262"/>
      <c r="U1084" s="262"/>
      <c r="V1084" s="262"/>
      <c r="W1084" s="262"/>
      <c r="X1084" s="263"/>
      <c r="Y1084" s="13"/>
      <c r="Z1084" s="13"/>
      <c r="AA1084" s="13"/>
      <c r="AB1084" s="13"/>
      <c r="AC1084" s="13"/>
      <c r="AD1084" s="13"/>
      <c r="AE1084" s="13"/>
      <c r="AT1084" s="264" t="s">
        <v>196</v>
      </c>
      <c r="AU1084" s="264" t="s">
        <v>84</v>
      </c>
      <c r="AV1084" s="13" t="s">
        <v>84</v>
      </c>
      <c r="AW1084" s="13" t="s">
        <v>5</v>
      </c>
      <c r="AX1084" s="13" t="s">
        <v>75</v>
      </c>
      <c r="AY1084" s="264" t="s">
        <v>182</v>
      </c>
    </row>
    <row r="1085" s="13" customFormat="1">
      <c r="A1085" s="13"/>
      <c r="B1085" s="254"/>
      <c r="C1085" s="255"/>
      <c r="D1085" s="247" t="s">
        <v>196</v>
      </c>
      <c r="E1085" s="256" t="s">
        <v>1</v>
      </c>
      <c r="F1085" s="257" t="s">
        <v>747</v>
      </c>
      <c r="G1085" s="255"/>
      <c r="H1085" s="258">
        <v>2.3809999999999998</v>
      </c>
      <c r="I1085" s="259"/>
      <c r="J1085" s="259"/>
      <c r="K1085" s="255"/>
      <c r="L1085" s="255"/>
      <c r="M1085" s="260"/>
      <c r="N1085" s="261"/>
      <c r="O1085" s="262"/>
      <c r="P1085" s="262"/>
      <c r="Q1085" s="262"/>
      <c r="R1085" s="262"/>
      <c r="S1085" s="262"/>
      <c r="T1085" s="262"/>
      <c r="U1085" s="262"/>
      <c r="V1085" s="262"/>
      <c r="W1085" s="262"/>
      <c r="X1085" s="263"/>
      <c r="Y1085" s="13"/>
      <c r="Z1085" s="13"/>
      <c r="AA1085" s="13"/>
      <c r="AB1085" s="13"/>
      <c r="AC1085" s="13"/>
      <c r="AD1085" s="13"/>
      <c r="AE1085" s="13"/>
      <c r="AT1085" s="264" t="s">
        <v>196</v>
      </c>
      <c r="AU1085" s="264" t="s">
        <v>84</v>
      </c>
      <c r="AV1085" s="13" t="s">
        <v>84</v>
      </c>
      <c r="AW1085" s="13" t="s">
        <v>5</v>
      </c>
      <c r="AX1085" s="13" t="s">
        <v>75</v>
      </c>
      <c r="AY1085" s="264" t="s">
        <v>182</v>
      </c>
    </row>
    <row r="1086" s="13" customFormat="1">
      <c r="A1086" s="13"/>
      <c r="B1086" s="254"/>
      <c r="C1086" s="255"/>
      <c r="D1086" s="247" t="s">
        <v>196</v>
      </c>
      <c r="E1086" s="256" t="s">
        <v>1</v>
      </c>
      <c r="F1086" s="257" t="s">
        <v>748</v>
      </c>
      <c r="G1086" s="255"/>
      <c r="H1086" s="258">
        <v>25.379999999999999</v>
      </c>
      <c r="I1086" s="259"/>
      <c r="J1086" s="259"/>
      <c r="K1086" s="255"/>
      <c r="L1086" s="255"/>
      <c r="M1086" s="260"/>
      <c r="N1086" s="261"/>
      <c r="O1086" s="262"/>
      <c r="P1086" s="262"/>
      <c r="Q1086" s="262"/>
      <c r="R1086" s="262"/>
      <c r="S1086" s="262"/>
      <c r="T1086" s="262"/>
      <c r="U1086" s="262"/>
      <c r="V1086" s="262"/>
      <c r="W1086" s="262"/>
      <c r="X1086" s="263"/>
      <c r="Y1086" s="13"/>
      <c r="Z1086" s="13"/>
      <c r="AA1086" s="13"/>
      <c r="AB1086" s="13"/>
      <c r="AC1086" s="13"/>
      <c r="AD1086" s="13"/>
      <c r="AE1086" s="13"/>
      <c r="AT1086" s="264" t="s">
        <v>196</v>
      </c>
      <c r="AU1086" s="264" t="s">
        <v>84</v>
      </c>
      <c r="AV1086" s="13" t="s">
        <v>84</v>
      </c>
      <c r="AW1086" s="13" t="s">
        <v>5</v>
      </c>
      <c r="AX1086" s="13" t="s">
        <v>75</v>
      </c>
      <c r="AY1086" s="264" t="s">
        <v>182</v>
      </c>
    </row>
    <row r="1087" s="13" customFormat="1">
      <c r="A1087" s="13"/>
      <c r="B1087" s="254"/>
      <c r="C1087" s="255"/>
      <c r="D1087" s="247" t="s">
        <v>196</v>
      </c>
      <c r="E1087" s="256" t="s">
        <v>1</v>
      </c>
      <c r="F1087" s="257" t="s">
        <v>697</v>
      </c>
      <c r="G1087" s="255"/>
      <c r="H1087" s="258">
        <v>31.77</v>
      </c>
      <c r="I1087" s="259"/>
      <c r="J1087" s="259"/>
      <c r="K1087" s="255"/>
      <c r="L1087" s="255"/>
      <c r="M1087" s="260"/>
      <c r="N1087" s="261"/>
      <c r="O1087" s="262"/>
      <c r="P1087" s="262"/>
      <c r="Q1087" s="262"/>
      <c r="R1087" s="262"/>
      <c r="S1087" s="262"/>
      <c r="T1087" s="262"/>
      <c r="U1087" s="262"/>
      <c r="V1087" s="262"/>
      <c r="W1087" s="262"/>
      <c r="X1087" s="263"/>
      <c r="Y1087" s="13"/>
      <c r="Z1087" s="13"/>
      <c r="AA1087" s="13"/>
      <c r="AB1087" s="13"/>
      <c r="AC1087" s="13"/>
      <c r="AD1087" s="13"/>
      <c r="AE1087" s="13"/>
      <c r="AT1087" s="264" t="s">
        <v>196</v>
      </c>
      <c r="AU1087" s="264" t="s">
        <v>84</v>
      </c>
      <c r="AV1087" s="13" t="s">
        <v>84</v>
      </c>
      <c r="AW1087" s="13" t="s">
        <v>5</v>
      </c>
      <c r="AX1087" s="13" t="s">
        <v>75</v>
      </c>
      <c r="AY1087" s="264" t="s">
        <v>182</v>
      </c>
    </row>
    <row r="1088" s="13" customFormat="1">
      <c r="A1088" s="13"/>
      <c r="B1088" s="254"/>
      <c r="C1088" s="255"/>
      <c r="D1088" s="247" t="s">
        <v>196</v>
      </c>
      <c r="E1088" s="256" t="s">
        <v>1</v>
      </c>
      <c r="F1088" s="257" t="s">
        <v>692</v>
      </c>
      <c r="G1088" s="255"/>
      <c r="H1088" s="258">
        <v>18.887</v>
      </c>
      <c r="I1088" s="259"/>
      <c r="J1088" s="259"/>
      <c r="K1088" s="255"/>
      <c r="L1088" s="255"/>
      <c r="M1088" s="260"/>
      <c r="N1088" s="261"/>
      <c r="O1088" s="262"/>
      <c r="P1088" s="262"/>
      <c r="Q1088" s="262"/>
      <c r="R1088" s="262"/>
      <c r="S1088" s="262"/>
      <c r="T1088" s="262"/>
      <c r="U1088" s="262"/>
      <c r="V1088" s="262"/>
      <c r="W1088" s="262"/>
      <c r="X1088" s="263"/>
      <c r="Y1088" s="13"/>
      <c r="Z1088" s="13"/>
      <c r="AA1088" s="13"/>
      <c r="AB1088" s="13"/>
      <c r="AC1088" s="13"/>
      <c r="AD1088" s="13"/>
      <c r="AE1088" s="13"/>
      <c r="AT1088" s="264" t="s">
        <v>196</v>
      </c>
      <c r="AU1088" s="264" t="s">
        <v>84</v>
      </c>
      <c r="AV1088" s="13" t="s">
        <v>84</v>
      </c>
      <c r="AW1088" s="13" t="s">
        <v>5</v>
      </c>
      <c r="AX1088" s="13" t="s">
        <v>75</v>
      </c>
      <c r="AY1088" s="264" t="s">
        <v>182</v>
      </c>
    </row>
    <row r="1089" s="13" customFormat="1">
      <c r="A1089" s="13"/>
      <c r="B1089" s="254"/>
      <c r="C1089" s="255"/>
      <c r="D1089" s="247" t="s">
        <v>196</v>
      </c>
      <c r="E1089" s="256" t="s">
        <v>1</v>
      </c>
      <c r="F1089" s="257" t="s">
        <v>749</v>
      </c>
      <c r="G1089" s="255"/>
      <c r="H1089" s="258">
        <v>22.193999999999999</v>
      </c>
      <c r="I1089" s="259"/>
      <c r="J1089" s="259"/>
      <c r="K1089" s="255"/>
      <c r="L1089" s="255"/>
      <c r="M1089" s="260"/>
      <c r="N1089" s="261"/>
      <c r="O1089" s="262"/>
      <c r="P1089" s="262"/>
      <c r="Q1089" s="262"/>
      <c r="R1089" s="262"/>
      <c r="S1089" s="262"/>
      <c r="T1089" s="262"/>
      <c r="U1089" s="262"/>
      <c r="V1089" s="262"/>
      <c r="W1089" s="262"/>
      <c r="X1089" s="263"/>
      <c r="Y1089" s="13"/>
      <c r="Z1089" s="13"/>
      <c r="AA1089" s="13"/>
      <c r="AB1089" s="13"/>
      <c r="AC1089" s="13"/>
      <c r="AD1089" s="13"/>
      <c r="AE1089" s="13"/>
      <c r="AT1089" s="264" t="s">
        <v>196</v>
      </c>
      <c r="AU1089" s="264" t="s">
        <v>84</v>
      </c>
      <c r="AV1089" s="13" t="s">
        <v>84</v>
      </c>
      <c r="AW1089" s="13" t="s">
        <v>5</v>
      </c>
      <c r="AX1089" s="13" t="s">
        <v>75</v>
      </c>
      <c r="AY1089" s="264" t="s">
        <v>182</v>
      </c>
    </row>
    <row r="1090" s="16" customFormat="1">
      <c r="A1090" s="16"/>
      <c r="B1090" s="299"/>
      <c r="C1090" s="300"/>
      <c r="D1090" s="247" t="s">
        <v>196</v>
      </c>
      <c r="E1090" s="301" t="s">
        <v>1</v>
      </c>
      <c r="F1090" s="302" t="s">
        <v>735</v>
      </c>
      <c r="G1090" s="300"/>
      <c r="H1090" s="303">
        <v>159.86600000000001</v>
      </c>
      <c r="I1090" s="304"/>
      <c r="J1090" s="304"/>
      <c r="K1090" s="300"/>
      <c r="L1090" s="300"/>
      <c r="M1090" s="305"/>
      <c r="N1090" s="306"/>
      <c r="O1090" s="307"/>
      <c r="P1090" s="307"/>
      <c r="Q1090" s="307"/>
      <c r="R1090" s="307"/>
      <c r="S1090" s="307"/>
      <c r="T1090" s="307"/>
      <c r="U1090" s="307"/>
      <c r="V1090" s="307"/>
      <c r="W1090" s="307"/>
      <c r="X1090" s="308"/>
      <c r="Y1090" s="16"/>
      <c r="Z1090" s="16"/>
      <c r="AA1090" s="16"/>
      <c r="AB1090" s="16"/>
      <c r="AC1090" s="16"/>
      <c r="AD1090" s="16"/>
      <c r="AE1090" s="16"/>
      <c r="AT1090" s="309" t="s">
        <v>196</v>
      </c>
      <c r="AU1090" s="309" t="s">
        <v>84</v>
      </c>
      <c r="AV1090" s="16" t="s">
        <v>120</v>
      </c>
      <c r="AW1090" s="16" t="s">
        <v>5</v>
      </c>
      <c r="AX1090" s="16" t="s">
        <v>75</v>
      </c>
      <c r="AY1090" s="309" t="s">
        <v>182</v>
      </c>
    </row>
    <row r="1091" s="14" customFormat="1">
      <c r="A1091" s="14"/>
      <c r="B1091" s="265"/>
      <c r="C1091" s="266"/>
      <c r="D1091" s="247" t="s">
        <v>196</v>
      </c>
      <c r="E1091" s="267" t="s">
        <v>1</v>
      </c>
      <c r="F1091" s="268" t="s">
        <v>1364</v>
      </c>
      <c r="G1091" s="266"/>
      <c r="H1091" s="267" t="s">
        <v>1</v>
      </c>
      <c r="I1091" s="269"/>
      <c r="J1091" s="269"/>
      <c r="K1091" s="266"/>
      <c r="L1091" s="266"/>
      <c r="M1091" s="270"/>
      <c r="N1091" s="271"/>
      <c r="O1091" s="272"/>
      <c r="P1091" s="272"/>
      <c r="Q1091" s="272"/>
      <c r="R1091" s="272"/>
      <c r="S1091" s="272"/>
      <c r="T1091" s="272"/>
      <c r="U1091" s="272"/>
      <c r="V1091" s="272"/>
      <c r="W1091" s="272"/>
      <c r="X1091" s="273"/>
      <c r="Y1091" s="14"/>
      <c r="Z1091" s="14"/>
      <c r="AA1091" s="14"/>
      <c r="AB1091" s="14"/>
      <c r="AC1091" s="14"/>
      <c r="AD1091" s="14"/>
      <c r="AE1091" s="14"/>
      <c r="AT1091" s="274" t="s">
        <v>196</v>
      </c>
      <c r="AU1091" s="274" t="s">
        <v>84</v>
      </c>
      <c r="AV1091" s="14" t="s">
        <v>82</v>
      </c>
      <c r="AW1091" s="14" t="s">
        <v>5</v>
      </c>
      <c r="AX1091" s="14" t="s">
        <v>75</v>
      </c>
      <c r="AY1091" s="274" t="s">
        <v>182</v>
      </c>
    </row>
    <row r="1092" s="13" customFormat="1">
      <c r="A1092" s="13"/>
      <c r="B1092" s="254"/>
      <c r="C1092" s="255"/>
      <c r="D1092" s="247" t="s">
        <v>196</v>
      </c>
      <c r="E1092" s="256" t="s">
        <v>1</v>
      </c>
      <c r="F1092" s="257" t="s">
        <v>1365</v>
      </c>
      <c r="G1092" s="255"/>
      <c r="H1092" s="258">
        <v>46.015999999999998</v>
      </c>
      <c r="I1092" s="259"/>
      <c r="J1092" s="259"/>
      <c r="K1092" s="255"/>
      <c r="L1092" s="255"/>
      <c r="M1092" s="260"/>
      <c r="N1092" s="261"/>
      <c r="O1092" s="262"/>
      <c r="P1092" s="262"/>
      <c r="Q1092" s="262"/>
      <c r="R1092" s="262"/>
      <c r="S1092" s="262"/>
      <c r="T1092" s="262"/>
      <c r="U1092" s="262"/>
      <c r="V1092" s="262"/>
      <c r="W1092" s="262"/>
      <c r="X1092" s="263"/>
      <c r="Y1092" s="13"/>
      <c r="Z1092" s="13"/>
      <c r="AA1092" s="13"/>
      <c r="AB1092" s="13"/>
      <c r="AC1092" s="13"/>
      <c r="AD1092" s="13"/>
      <c r="AE1092" s="13"/>
      <c r="AT1092" s="264" t="s">
        <v>196</v>
      </c>
      <c r="AU1092" s="264" t="s">
        <v>84</v>
      </c>
      <c r="AV1092" s="13" t="s">
        <v>84</v>
      </c>
      <c r="AW1092" s="13" t="s">
        <v>5</v>
      </c>
      <c r="AX1092" s="13" t="s">
        <v>75</v>
      </c>
      <c r="AY1092" s="264" t="s">
        <v>182</v>
      </c>
    </row>
    <row r="1093" s="16" customFormat="1">
      <c r="A1093" s="16"/>
      <c r="B1093" s="299"/>
      <c r="C1093" s="300"/>
      <c r="D1093" s="247" t="s">
        <v>196</v>
      </c>
      <c r="E1093" s="301" t="s">
        <v>1</v>
      </c>
      <c r="F1093" s="302" t="s">
        <v>735</v>
      </c>
      <c r="G1093" s="300"/>
      <c r="H1093" s="303">
        <v>46.015999999999998</v>
      </c>
      <c r="I1093" s="304"/>
      <c r="J1093" s="304"/>
      <c r="K1093" s="300"/>
      <c r="L1093" s="300"/>
      <c r="M1093" s="305"/>
      <c r="N1093" s="306"/>
      <c r="O1093" s="307"/>
      <c r="P1093" s="307"/>
      <c r="Q1093" s="307"/>
      <c r="R1093" s="307"/>
      <c r="S1093" s="307"/>
      <c r="T1093" s="307"/>
      <c r="U1093" s="307"/>
      <c r="V1093" s="307"/>
      <c r="W1093" s="307"/>
      <c r="X1093" s="308"/>
      <c r="Y1093" s="16"/>
      <c r="Z1093" s="16"/>
      <c r="AA1093" s="16"/>
      <c r="AB1093" s="16"/>
      <c r="AC1093" s="16"/>
      <c r="AD1093" s="16"/>
      <c r="AE1093" s="16"/>
      <c r="AT1093" s="309" t="s">
        <v>196</v>
      </c>
      <c r="AU1093" s="309" t="s">
        <v>84</v>
      </c>
      <c r="AV1093" s="16" t="s">
        <v>120</v>
      </c>
      <c r="AW1093" s="16" t="s">
        <v>5</v>
      </c>
      <c r="AX1093" s="16" t="s">
        <v>75</v>
      </c>
      <c r="AY1093" s="309" t="s">
        <v>182</v>
      </c>
    </row>
    <row r="1094" s="15" customFormat="1">
      <c r="A1094" s="15"/>
      <c r="B1094" s="275"/>
      <c r="C1094" s="276"/>
      <c r="D1094" s="247" t="s">
        <v>196</v>
      </c>
      <c r="E1094" s="277" t="s">
        <v>1</v>
      </c>
      <c r="F1094" s="278" t="s">
        <v>208</v>
      </c>
      <c r="G1094" s="276"/>
      <c r="H1094" s="279">
        <v>205.88200000000001</v>
      </c>
      <c r="I1094" s="280"/>
      <c r="J1094" s="280"/>
      <c r="K1094" s="276"/>
      <c r="L1094" s="276"/>
      <c r="M1094" s="281"/>
      <c r="N1094" s="282"/>
      <c r="O1094" s="283"/>
      <c r="P1094" s="283"/>
      <c r="Q1094" s="283"/>
      <c r="R1094" s="283"/>
      <c r="S1094" s="283"/>
      <c r="T1094" s="283"/>
      <c r="U1094" s="283"/>
      <c r="V1094" s="283"/>
      <c r="W1094" s="283"/>
      <c r="X1094" s="284"/>
      <c r="Y1094" s="15"/>
      <c r="Z1094" s="15"/>
      <c r="AA1094" s="15"/>
      <c r="AB1094" s="15"/>
      <c r="AC1094" s="15"/>
      <c r="AD1094" s="15"/>
      <c r="AE1094" s="15"/>
      <c r="AT1094" s="285" t="s">
        <v>196</v>
      </c>
      <c r="AU1094" s="285" t="s">
        <v>84</v>
      </c>
      <c r="AV1094" s="15" t="s">
        <v>190</v>
      </c>
      <c r="AW1094" s="15" t="s">
        <v>5</v>
      </c>
      <c r="AX1094" s="15" t="s">
        <v>82</v>
      </c>
      <c r="AY1094" s="285" t="s">
        <v>182</v>
      </c>
    </row>
    <row r="1095" s="2" customFormat="1" ht="44.25" customHeight="1">
      <c r="A1095" s="39"/>
      <c r="B1095" s="40"/>
      <c r="C1095" s="233" t="s">
        <v>945</v>
      </c>
      <c r="D1095" s="233" t="s">
        <v>185</v>
      </c>
      <c r="E1095" s="234" t="s">
        <v>1366</v>
      </c>
      <c r="F1095" s="235" t="s">
        <v>1367</v>
      </c>
      <c r="G1095" s="236" t="s">
        <v>1368</v>
      </c>
      <c r="H1095" s="310"/>
      <c r="I1095" s="238"/>
      <c r="J1095" s="238"/>
      <c r="K1095" s="239">
        <f>ROUND(P1095*H1095,2)</f>
        <v>0</v>
      </c>
      <c r="L1095" s="235" t="s">
        <v>189</v>
      </c>
      <c r="M1095" s="45"/>
      <c r="N1095" s="240" t="s">
        <v>1</v>
      </c>
      <c r="O1095" s="241" t="s">
        <v>38</v>
      </c>
      <c r="P1095" s="242">
        <f>I1095+J1095</f>
        <v>0</v>
      </c>
      <c r="Q1095" s="242">
        <f>ROUND(I1095*H1095,2)</f>
        <v>0</v>
      </c>
      <c r="R1095" s="242">
        <f>ROUND(J1095*H1095,2)</f>
        <v>0</v>
      </c>
      <c r="S1095" s="92"/>
      <c r="T1095" s="243">
        <f>S1095*H1095</f>
        <v>0</v>
      </c>
      <c r="U1095" s="243">
        <v>0</v>
      </c>
      <c r="V1095" s="243">
        <f>U1095*H1095</f>
        <v>0</v>
      </c>
      <c r="W1095" s="243">
        <v>0</v>
      </c>
      <c r="X1095" s="244">
        <f>W1095*H1095</f>
        <v>0</v>
      </c>
      <c r="Y1095" s="39"/>
      <c r="Z1095" s="39"/>
      <c r="AA1095" s="39"/>
      <c r="AB1095" s="39"/>
      <c r="AC1095" s="39"/>
      <c r="AD1095" s="39"/>
      <c r="AE1095" s="39"/>
      <c r="AR1095" s="245" t="s">
        <v>223</v>
      </c>
      <c r="AT1095" s="245" t="s">
        <v>185</v>
      </c>
      <c r="AU1095" s="245" t="s">
        <v>84</v>
      </c>
      <c r="AY1095" s="18" t="s">
        <v>182</v>
      </c>
      <c r="BE1095" s="246">
        <f>IF(O1095="základní",K1095,0)</f>
        <v>0</v>
      </c>
      <c r="BF1095" s="246">
        <f>IF(O1095="snížená",K1095,0)</f>
        <v>0</v>
      </c>
      <c r="BG1095" s="246">
        <f>IF(O1095="zákl. přenesená",K1095,0)</f>
        <v>0</v>
      </c>
      <c r="BH1095" s="246">
        <f>IF(O1095="sníž. přenesená",K1095,0)</f>
        <v>0</v>
      </c>
      <c r="BI1095" s="246">
        <f>IF(O1095="nulová",K1095,0)</f>
        <v>0</v>
      </c>
      <c r="BJ1095" s="18" t="s">
        <v>82</v>
      </c>
      <c r="BK1095" s="246">
        <f>ROUND(P1095*H1095,2)</f>
        <v>0</v>
      </c>
      <c r="BL1095" s="18" t="s">
        <v>223</v>
      </c>
      <c r="BM1095" s="245" t="s">
        <v>1369</v>
      </c>
    </row>
    <row r="1096" s="2" customFormat="1">
      <c r="A1096" s="39"/>
      <c r="B1096" s="40"/>
      <c r="C1096" s="41"/>
      <c r="D1096" s="247" t="s">
        <v>192</v>
      </c>
      <c r="E1096" s="41"/>
      <c r="F1096" s="248" t="s">
        <v>1367</v>
      </c>
      <c r="G1096" s="41"/>
      <c r="H1096" s="41"/>
      <c r="I1096" s="249"/>
      <c r="J1096" s="249"/>
      <c r="K1096" s="41"/>
      <c r="L1096" s="41"/>
      <c r="M1096" s="45"/>
      <c r="N1096" s="250"/>
      <c r="O1096" s="251"/>
      <c r="P1096" s="92"/>
      <c r="Q1096" s="92"/>
      <c r="R1096" s="92"/>
      <c r="S1096" s="92"/>
      <c r="T1096" s="92"/>
      <c r="U1096" s="92"/>
      <c r="V1096" s="92"/>
      <c r="W1096" s="92"/>
      <c r="X1096" s="93"/>
      <c r="Y1096" s="39"/>
      <c r="Z1096" s="39"/>
      <c r="AA1096" s="39"/>
      <c r="AB1096" s="39"/>
      <c r="AC1096" s="39"/>
      <c r="AD1096" s="39"/>
      <c r="AE1096" s="39"/>
      <c r="AT1096" s="18" t="s">
        <v>192</v>
      </c>
      <c r="AU1096" s="18" t="s">
        <v>84</v>
      </c>
    </row>
    <row r="1097" s="2" customFormat="1">
      <c r="A1097" s="39"/>
      <c r="B1097" s="40"/>
      <c r="C1097" s="41"/>
      <c r="D1097" s="252" t="s">
        <v>194</v>
      </c>
      <c r="E1097" s="41"/>
      <c r="F1097" s="253" t="s">
        <v>1370</v>
      </c>
      <c r="G1097" s="41"/>
      <c r="H1097" s="41"/>
      <c r="I1097" s="249"/>
      <c r="J1097" s="249"/>
      <c r="K1097" s="41"/>
      <c r="L1097" s="41"/>
      <c r="M1097" s="45"/>
      <c r="N1097" s="250"/>
      <c r="O1097" s="251"/>
      <c r="P1097" s="92"/>
      <c r="Q1097" s="92"/>
      <c r="R1097" s="92"/>
      <c r="S1097" s="92"/>
      <c r="T1097" s="92"/>
      <c r="U1097" s="92"/>
      <c r="V1097" s="92"/>
      <c r="W1097" s="92"/>
      <c r="X1097" s="93"/>
      <c r="Y1097" s="39"/>
      <c r="Z1097" s="39"/>
      <c r="AA1097" s="39"/>
      <c r="AB1097" s="39"/>
      <c r="AC1097" s="39"/>
      <c r="AD1097" s="39"/>
      <c r="AE1097" s="39"/>
      <c r="AT1097" s="18" t="s">
        <v>194</v>
      </c>
      <c r="AU1097" s="18" t="s">
        <v>84</v>
      </c>
    </row>
    <row r="1098" s="2" customFormat="1" ht="24.15" customHeight="1">
      <c r="A1098" s="39"/>
      <c r="B1098" s="40"/>
      <c r="C1098" s="233" t="s">
        <v>1371</v>
      </c>
      <c r="D1098" s="233" t="s">
        <v>185</v>
      </c>
      <c r="E1098" s="234" t="s">
        <v>1372</v>
      </c>
      <c r="F1098" s="235" t="s">
        <v>1373</v>
      </c>
      <c r="G1098" s="236" t="s">
        <v>918</v>
      </c>
      <c r="H1098" s="237">
        <v>62</v>
      </c>
      <c r="I1098" s="238"/>
      <c r="J1098" s="238"/>
      <c r="K1098" s="239">
        <f>ROUND(P1098*H1098,2)</f>
        <v>0</v>
      </c>
      <c r="L1098" s="235" t="s">
        <v>189</v>
      </c>
      <c r="M1098" s="45"/>
      <c r="N1098" s="240" t="s">
        <v>1</v>
      </c>
      <c r="O1098" s="241" t="s">
        <v>38</v>
      </c>
      <c r="P1098" s="242">
        <f>I1098+J1098</f>
        <v>0</v>
      </c>
      <c r="Q1098" s="242">
        <f>ROUND(I1098*H1098,2)</f>
        <v>0</v>
      </c>
      <c r="R1098" s="242">
        <f>ROUND(J1098*H1098,2)</f>
        <v>0</v>
      </c>
      <c r="S1098" s="92"/>
      <c r="T1098" s="243">
        <f>S1098*H1098</f>
        <v>0</v>
      </c>
      <c r="U1098" s="243">
        <v>0</v>
      </c>
      <c r="V1098" s="243">
        <f>U1098*H1098</f>
        <v>0</v>
      </c>
      <c r="W1098" s="243">
        <v>0</v>
      </c>
      <c r="X1098" s="244">
        <f>W1098*H1098</f>
        <v>0</v>
      </c>
      <c r="Y1098" s="39"/>
      <c r="Z1098" s="39"/>
      <c r="AA1098" s="39"/>
      <c r="AB1098" s="39"/>
      <c r="AC1098" s="39"/>
      <c r="AD1098" s="39"/>
      <c r="AE1098" s="39"/>
      <c r="AR1098" s="245" t="s">
        <v>223</v>
      </c>
      <c r="AT1098" s="245" t="s">
        <v>185</v>
      </c>
      <c r="AU1098" s="245" t="s">
        <v>84</v>
      </c>
      <c r="AY1098" s="18" t="s">
        <v>182</v>
      </c>
      <c r="BE1098" s="246">
        <f>IF(O1098="základní",K1098,0)</f>
        <v>0</v>
      </c>
      <c r="BF1098" s="246">
        <f>IF(O1098="snížená",K1098,0)</f>
        <v>0</v>
      </c>
      <c r="BG1098" s="246">
        <f>IF(O1098="zákl. přenesená",K1098,0)</f>
        <v>0</v>
      </c>
      <c r="BH1098" s="246">
        <f>IF(O1098="sníž. přenesená",K1098,0)</f>
        <v>0</v>
      </c>
      <c r="BI1098" s="246">
        <f>IF(O1098="nulová",K1098,0)</f>
        <v>0</v>
      </c>
      <c r="BJ1098" s="18" t="s">
        <v>82</v>
      </c>
      <c r="BK1098" s="246">
        <f>ROUND(P1098*H1098,2)</f>
        <v>0</v>
      </c>
      <c r="BL1098" s="18" t="s">
        <v>223</v>
      </c>
      <c r="BM1098" s="245" t="s">
        <v>1374</v>
      </c>
    </row>
    <row r="1099" s="2" customFormat="1">
      <c r="A1099" s="39"/>
      <c r="B1099" s="40"/>
      <c r="C1099" s="41"/>
      <c r="D1099" s="247" t="s">
        <v>192</v>
      </c>
      <c r="E1099" s="41"/>
      <c r="F1099" s="248" t="s">
        <v>1373</v>
      </c>
      <c r="G1099" s="41"/>
      <c r="H1099" s="41"/>
      <c r="I1099" s="249"/>
      <c r="J1099" s="249"/>
      <c r="K1099" s="41"/>
      <c r="L1099" s="41"/>
      <c r="M1099" s="45"/>
      <c r="N1099" s="250"/>
      <c r="O1099" s="251"/>
      <c r="P1099" s="92"/>
      <c r="Q1099" s="92"/>
      <c r="R1099" s="92"/>
      <c r="S1099" s="92"/>
      <c r="T1099" s="92"/>
      <c r="U1099" s="92"/>
      <c r="V1099" s="92"/>
      <c r="W1099" s="92"/>
      <c r="X1099" s="93"/>
      <c r="Y1099" s="39"/>
      <c r="Z1099" s="39"/>
      <c r="AA1099" s="39"/>
      <c r="AB1099" s="39"/>
      <c r="AC1099" s="39"/>
      <c r="AD1099" s="39"/>
      <c r="AE1099" s="39"/>
      <c r="AT1099" s="18" t="s">
        <v>192</v>
      </c>
      <c r="AU1099" s="18" t="s">
        <v>84</v>
      </c>
    </row>
    <row r="1100" s="2" customFormat="1">
      <c r="A1100" s="39"/>
      <c r="B1100" s="40"/>
      <c r="C1100" s="41"/>
      <c r="D1100" s="252" t="s">
        <v>194</v>
      </c>
      <c r="E1100" s="41"/>
      <c r="F1100" s="253" t="s">
        <v>1375</v>
      </c>
      <c r="G1100" s="41"/>
      <c r="H1100" s="41"/>
      <c r="I1100" s="249"/>
      <c r="J1100" s="249"/>
      <c r="K1100" s="41"/>
      <c r="L1100" s="41"/>
      <c r="M1100" s="45"/>
      <c r="N1100" s="250"/>
      <c r="O1100" s="251"/>
      <c r="P1100" s="92"/>
      <c r="Q1100" s="92"/>
      <c r="R1100" s="92"/>
      <c r="S1100" s="92"/>
      <c r="T1100" s="92"/>
      <c r="U1100" s="92"/>
      <c r="V1100" s="92"/>
      <c r="W1100" s="92"/>
      <c r="X1100" s="93"/>
      <c r="Y1100" s="39"/>
      <c r="Z1100" s="39"/>
      <c r="AA1100" s="39"/>
      <c r="AB1100" s="39"/>
      <c r="AC1100" s="39"/>
      <c r="AD1100" s="39"/>
      <c r="AE1100" s="39"/>
      <c r="AT1100" s="18" t="s">
        <v>194</v>
      </c>
      <c r="AU1100" s="18" t="s">
        <v>84</v>
      </c>
    </row>
    <row r="1101" s="14" customFormat="1">
      <c r="A1101" s="14"/>
      <c r="B1101" s="265"/>
      <c r="C1101" s="266"/>
      <c r="D1101" s="247" t="s">
        <v>196</v>
      </c>
      <c r="E1101" s="267" t="s">
        <v>1</v>
      </c>
      <c r="F1101" s="268" t="s">
        <v>1376</v>
      </c>
      <c r="G1101" s="266"/>
      <c r="H1101" s="267" t="s">
        <v>1</v>
      </c>
      <c r="I1101" s="269"/>
      <c r="J1101" s="269"/>
      <c r="K1101" s="266"/>
      <c r="L1101" s="266"/>
      <c r="M1101" s="270"/>
      <c r="N1101" s="271"/>
      <c r="O1101" s="272"/>
      <c r="P1101" s="272"/>
      <c r="Q1101" s="272"/>
      <c r="R1101" s="272"/>
      <c r="S1101" s="272"/>
      <c r="T1101" s="272"/>
      <c r="U1101" s="272"/>
      <c r="V1101" s="272"/>
      <c r="W1101" s="272"/>
      <c r="X1101" s="273"/>
      <c r="Y1101" s="14"/>
      <c r="Z1101" s="14"/>
      <c r="AA1101" s="14"/>
      <c r="AB1101" s="14"/>
      <c r="AC1101" s="14"/>
      <c r="AD1101" s="14"/>
      <c r="AE1101" s="14"/>
      <c r="AT1101" s="274" t="s">
        <v>196</v>
      </c>
      <c r="AU1101" s="274" t="s">
        <v>84</v>
      </c>
      <c r="AV1101" s="14" t="s">
        <v>82</v>
      </c>
      <c r="AW1101" s="14" t="s">
        <v>5</v>
      </c>
      <c r="AX1101" s="14" t="s">
        <v>75</v>
      </c>
      <c r="AY1101" s="274" t="s">
        <v>182</v>
      </c>
    </row>
    <row r="1102" s="13" customFormat="1">
      <c r="A1102" s="13"/>
      <c r="B1102" s="254"/>
      <c r="C1102" s="255"/>
      <c r="D1102" s="247" t="s">
        <v>196</v>
      </c>
      <c r="E1102" s="256" t="s">
        <v>1</v>
      </c>
      <c r="F1102" s="257" t="s">
        <v>1377</v>
      </c>
      <c r="G1102" s="255"/>
      <c r="H1102" s="258">
        <v>62</v>
      </c>
      <c r="I1102" s="259"/>
      <c r="J1102" s="259"/>
      <c r="K1102" s="255"/>
      <c r="L1102" s="255"/>
      <c r="M1102" s="260"/>
      <c r="N1102" s="261"/>
      <c r="O1102" s="262"/>
      <c r="P1102" s="262"/>
      <c r="Q1102" s="262"/>
      <c r="R1102" s="262"/>
      <c r="S1102" s="262"/>
      <c r="T1102" s="262"/>
      <c r="U1102" s="262"/>
      <c r="V1102" s="262"/>
      <c r="W1102" s="262"/>
      <c r="X1102" s="263"/>
      <c r="Y1102" s="13"/>
      <c r="Z1102" s="13"/>
      <c r="AA1102" s="13"/>
      <c r="AB1102" s="13"/>
      <c r="AC1102" s="13"/>
      <c r="AD1102" s="13"/>
      <c r="AE1102" s="13"/>
      <c r="AT1102" s="264" t="s">
        <v>196</v>
      </c>
      <c r="AU1102" s="264" t="s">
        <v>84</v>
      </c>
      <c r="AV1102" s="13" t="s">
        <v>84</v>
      </c>
      <c r="AW1102" s="13" t="s">
        <v>5</v>
      </c>
      <c r="AX1102" s="13" t="s">
        <v>75</v>
      </c>
      <c r="AY1102" s="264" t="s">
        <v>182</v>
      </c>
    </row>
    <row r="1103" s="15" customFormat="1">
      <c r="A1103" s="15"/>
      <c r="B1103" s="275"/>
      <c r="C1103" s="276"/>
      <c r="D1103" s="247" t="s">
        <v>196</v>
      </c>
      <c r="E1103" s="277" t="s">
        <v>1</v>
      </c>
      <c r="F1103" s="278" t="s">
        <v>208</v>
      </c>
      <c r="G1103" s="276"/>
      <c r="H1103" s="279">
        <v>62</v>
      </c>
      <c r="I1103" s="280"/>
      <c r="J1103" s="280"/>
      <c r="K1103" s="276"/>
      <c r="L1103" s="276"/>
      <c r="M1103" s="281"/>
      <c r="N1103" s="282"/>
      <c r="O1103" s="283"/>
      <c r="P1103" s="283"/>
      <c r="Q1103" s="283"/>
      <c r="R1103" s="283"/>
      <c r="S1103" s="283"/>
      <c r="T1103" s="283"/>
      <c r="U1103" s="283"/>
      <c r="V1103" s="283"/>
      <c r="W1103" s="283"/>
      <c r="X1103" s="284"/>
      <c r="Y1103" s="15"/>
      <c r="Z1103" s="15"/>
      <c r="AA1103" s="15"/>
      <c r="AB1103" s="15"/>
      <c r="AC1103" s="15"/>
      <c r="AD1103" s="15"/>
      <c r="AE1103" s="15"/>
      <c r="AT1103" s="285" t="s">
        <v>196</v>
      </c>
      <c r="AU1103" s="285" t="s">
        <v>84</v>
      </c>
      <c r="AV1103" s="15" t="s">
        <v>190</v>
      </c>
      <c r="AW1103" s="15" t="s">
        <v>5</v>
      </c>
      <c r="AX1103" s="15" t="s">
        <v>82</v>
      </c>
      <c r="AY1103" s="285" t="s">
        <v>182</v>
      </c>
    </row>
    <row r="1104" s="12" customFormat="1" ht="22.8" customHeight="1">
      <c r="A1104" s="12"/>
      <c r="B1104" s="216"/>
      <c r="C1104" s="217"/>
      <c r="D1104" s="218" t="s">
        <v>74</v>
      </c>
      <c r="E1104" s="231" t="s">
        <v>1378</v>
      </c>
      <c r="F1104" s="231" t="s">
        <v>1379</v>
      </c>
      <c r="G1104" s="217"/>
      <c r="H1104" s="217"/>
      <c r="I1104" s="220"/>
      <c r="J1104" s="220"/>
      <c r="K1104" s="232">
        <f>BK1104</f>
        <v>0</v>
      </c>
      <c r="L1104" s="217"/>
      <c r="M1104" s="222"/>
      <c r="N1104" s="223"/>
      <c r="O1104" s="224"/>
      <c r="P1104" s="224"/>
      <c r="Q1104" s="225">
        <f>SUM(Q1105:Q1130)</f>
        <v>0</v>
      </c>
      <c r="R1104" s="225">
        <f>SUM(R1105:R1130)</f>
        <v>0</v>
      </c>
      <c r="S1104" s="224"/>
      <c r="T1104" s="226">
        <f>SUM(T1105:T1130)</f>
        <v>0</v>
      </c>
      <c r="U1104" s="224"/>
      <c r="V1104" s="226">
        <f>SUM(V1105:V1130)</f>
        <v>0</v>
      </c>
      <c r="W1104" s="224"/>
      <c r="X1104" s="227">
        <f>SUM(X1105:X1130)</f>
        <v>0</v>
      </c>
      <c r="Y1104" s="12"/>
      <c r="Z1104" s="12"/>
      <c r="AA1104" s="12"/>
      <c r="AB1104" s="12"/>
      <c r="AC1104" s="12"/>
      <c r="AD1104" s="12"/>
      <c r="AE1104" s="12"/>
      <c r="AR1104" s="228" t="s">
        <v>84</v>
      </c>
      <c r="AT1104" s="229" t="s">
        <v>74</v>
      </c>
      <c r="AU1104" s="229" t="s">
        <v>82</v>
      </c>
      <c r="AY1104" s="228" t="s">
        <v>182</v>
      </c>
      <c r="BK1104" s="230">
        <f>SUM(BK1105:BK1130)</f>
        <v>0</v>
      </c>
    </row>
    <row r="1105" s="2" customFormat="1" ht="44.25" customHeight="1">
      <c r="A1105" s="39"/>
      <c r="B1105" s="40"/>
      <c r="C1105" s="233" t="s">
        <v>949</v>
      </c>
      <c r="D1105" s="233" t="s">
        <v>185</v>
      </c>
      <c r="E1105" s="234" t="s">
        <v>1380</v>
      </c>
      <c r="F1105" s="235" t="s">
        <v>1381</v>
      </c>
      <c r="G1105" s="236" t="s">
        <v>188</v>
      </c>
      <c r="H1105" s="237">
        <v>159.86600000000001</v>
      </c>
      <c r="I1105" s="238"/>
      <c r="J1105" s="238"/>
      <c r="K1105" s="239">
        <f>ROUND(P1105*H1105,2)</f>
        <v>0</v>
      </c>
      <c r="L1105" s="235" t="s">
        <v>189</v>
      </c>
      <c r="M1105" s="45"/>
      <c r="N1105" s="240" t="s">
        <v>1</v>
      </c>
      <c r="O1105" s="241" t="s">
        <v>38</v>
      </c>
      <c r="P1105" s="242">
        <f>I1105+J1105</f>
        <v>0</v>
      </c>
      <c r="Q1105" s="242">
        <f>ROUND(I1105*H1105,2)</f>
        <v>0</v>
      </c>
      <c r="R1105" s="242">
        <f>ROUND(J1105*H1105,2)</f>
        <v>0</v>
      </c>
      <c r="S1105" s="92"/>
      <c r="T1105" s="243">
        <f>S1105*H1105</f>
        <v>0</v>
      </c>
      <c r="U1105" s="243">
        <v>0</v>
      </c>
      <c r="V1105" s="243">
        <f>U1105*H1105</f>
        <v>0</v>
      </c>
      <c r="W1105" s="243">
        <v>0</v>
      </c>
      <c r="X1105" s="244">
        <f>W1105*H1105</f>
        <v>0</v>
      </c>
      <c r="Y1105" s="39"/>
      <c r="Z1105" s="39"/>
      <c r="AA1105" s="39"/>
      <c r="AB1105" s="39"/>
      <c r="AC1105" s="39"/>
      <c r="AD1105" s="39"/>
      <c r="AE1105" s="39"/>
      <c r="AR1105" s="245" t="s">
        <v>223</v>
      </c>
      <c r="AT1105" s="245" t="s">
        <v>185</v>
      </c>
      <c r="AU1105" s="245" t="s">
        <v>84</v>
      </c>
      <c r="AY1105" s="18" t="s">
        <v>182</v>
      </c>
      <c r="BE1105" s="246">
        <f>IF(O1105="základní",K1105,0)</f>
        <v>0</v>
      </c>
      <c r="BF1105" s="246">
        <f>IF(O1105="snížená",K1105,0)</f>
        <v>0</v>
      </c>
      <c r="BG1105" s="246">
        <f>IF(O1105="zákl. přenesená",K1105,0)</f>
        <v>0</v>
      </c>
      <c r="BH1105" s="246">
        <f>IF(O1105="sníž. přenesená",K1105,0)</f>
        <v>0</v>
      </c>
      <c r="BI1105" s="246">
        <f>IF(O1105="nulová",K1105,0)</f>
        <v>0</v>
      </c>
      <c r="BJ1105" s="18" t="s">
        <v>82</v>
      </c>
      <c r="BK1105" s="246">
        <f>ROUND(P1105*H1105,2)</f>
        <v>0</v>
      </c>
      <c r="BL1105" s="18" t="s">
        <v>223</v>
      </c>
      <c r="BM1105" s="245" t="s">
        <v>1382</v>
      </c>
    </row>
    <row r="1106" s="2" customFormat="1">
      <c r="A1106" s="39"/>
      <c r="B1106" s="40"/>
      <c r="C1106" s="41"/>
      <c r="D1106" s="247" t="s">
        <v>192</v>
      </c>
      <c r="E1106" s="41"/>
      <c r="F1106" s="248" t="s">
        <v>1381</v>
      </c>
      <c r="G1106" s="41"/>
      <c r="H1106" s="41"/>
      <c r="I1106" s="249"/>
      <c r="J1106" s="249"/>
      <c r="K1106" s="41"/>
      <c r="L1106" s="41"/>
      <c r="M1106" s="45"/>
      <c r="N1106" s="250"/>
      <c r="O1106" s="251"/>
      <c r="P1106" s="92"/>
      <c r="Q1106" s="92"/>
      <c r="R1106" s="92"/>
      <c r="S1106" s="92"/>
      <c r="T1106" s="92"/>
      <c r="U1106" s="92"/>
      <c r="V1106" s="92"/>
      <c r="W1106" s="92"/>
      <c r="X1106" s="93"/>
      <c r="Y1106" s="39"/>
      <c r="Z1106" s="39"/>
      <c r="AA1106" s="39"/>
      <c r="AB1106" s="39"/>
      <c r="AC1106" s="39"/>
      <c r="AD1106" s="39"/>
      <c r="AE1106" s="39"/>
      <c r="AT1106" s="18" t="s">
        <v>192</v>
      </c>
      <c r="AU1106" s="18" t="s">
        <v>84</v>
      </c>
    </row>
    <row r="1107" s="2" customFormat="1">
      <c r="A1107" s="39"/>
      <c r="B1107" s="40"/>
      <c r="C1107" s="41"/>
      <c r="D1107" s="252" t="s">
        <v>194</v>
      </c>
      <c r="E1107" s="41"/>
      <c r="F1107" s="253" t="s">
        <v>1383</v>
      </c>
      <c r="G1107" s="41"/>
      <c r="H1107" s="41"/>
      <c r="I1107" s="249"/>
      <c r="J1107" s="249"/>
      <c r="K1107" s="41"/>
      <c r="L1107" s="41"/>
      <c r="M1107" s="45"/>
      <c r="N1107" s="250"/>
      <c r="O1107" s="251"/>
      <c r="P1107" s="92"/>
      <c r="Q1107" s="92"/>
      <c r="R1107" s="92"/>
      <c r="S1107" s="92"/>
      <c r="T1107" s="92"/>
      <c r="U1107" s="92"/>
      <c r="V1107" s="92"/>
      <c r="W1107" s="92"/>
      <c r="X1107" s="93"/>
      <c r="Y1107" s="39"/>
      <c r="Z1107" s="39"/>
      <c r="AA1107" s="39"/>
      <c r="AB1107" s="39"/>
      <c r="AC1107" s="39"/>
      <c r="AD1107" s="39"/>
      <c r="AE1107" s="39"/>
      <c r="AT1107" s="18" t="s">
        <v>194</v>
      </c>
      <c r="AU1107" s="18" t="s">
        <v>84</v>
      </c>
    </row>
    <row r="1108" s="14" customFormat="1">
      <c r="A1108" s="14"/>
      <c r="B1108" s="265"/>
      <c r="C1108" s="266"/>
      <c r="D1108" s="247" t="s">
        <v>196</v>
      </c>
      <c r="E1108" s="267" t="s">
        <v>1</v>
      </c>
      <c r="F1108" s="268" t="s">
        <v>1384</v>
      </c>
      <c r="G1108" s="266"/>
      <c r="H1108" s="267" t="s">
        <v>1</v>
      </c>
      <c r="I1108" s="269"/>
      <c r="J1108" s="269"/>
      <c r="K1108" s="266"/>
      <c r="L1108" s="266"/>
      <c r="M1108" s="270"/>
      <c r="N1108" s="271"/>
      <c r="O1108" s="272"/>
      <c r="P1108" s="272"/>
      <c r="Q1108" s="272"/>
      <c r="R1108" s="272"/>
      <c r="S1108" s="272"/>
      <c r="T1108" s="272"/>
      <c r="U1108" s="272"/>
      <c r="V1108" s="272"/>
      <c r="W1108" s="272"/>
      <c r="X1108" s="273"/>
      <c r="Y1108" s="14"/>
      <c r="Z1108" s="14"/>
      <c r="AA1108" s="14"/>
      <c r="AB1108" s="14"/>
      <c r="AC1108" s="14"/>
      <c r="AD1108" s="14"/>
      <c r="AE1108" s="14"/>
      <c r="AT1108" s="274" t="s">
        <v>196</v>
      </c>
      <c r="AU1108" s="274" t="s">
        <v>84</v>
      </c>
      <c r="AV1108" s="14" t="s">
        <v>82</v>
      </c>
      <c r="AW1108" s="14" t="s">
        <v>5</v>
      </c>
      <c r="AX1108" s="14" t="s">
        <v>75</v>
      </c>
      <c r="AY1108" s="274" t="s">
        <v>182</v>
      </c>
    </row>
    <row r="1109" s="13" customFormat="1">
      <c r="A1109" s="13"/>
      <c r="B1109" s="254"/>
      <c r="C1109" s="255"/>
      <c r="D1109" s="247" t="s">
        <v>196</v>
      </c>
      <c r="E1109" s="256" t="s">
        <v>1</v>
      </c>
      <c r="F1109" s="257" t="s">
        <v>744</v>
      </c>
      <c r="G1109" s="255"/>
      <c r="H1109" s="258">
        <v>18.5</v>
      </c>
      <c r="I1109" s="259"/>
      <c r="J1109" s="259"/>
      <c r="K1109" s="255"/>
      <c r="L1109" s="255"/>
      <c r="M1109" s="260"/>
      <c r="N1109" s="261"/>
      <c r="O1109" s="262"/>
      <c r="P1109" s="262"/>
      <c r="Q1109" s="262"/>
      <c r="R1109" s="262"/>
      <c r="S1109" s="262"/>
      <c r="T1109" s="262"/>
      <c r="U1109" s="262"/>
      <c r="V1109" s="262"/>
      <c r="W1109" s="262"/>
      <c r="X1109" s="263"/>
      <c r="Y1109" s="13"/>
      <c r="Z1109" s="13"/>
      <c r="AA1109" s="13"/>
      <c r="AB1109" s="13"/>
      <c r="AC1109" s="13"/>
      <c r="AD1109" s="13"/>
      <c r="AE1109" s="13"/>
      <c r="AT1109" s="264" t="s">
        <v>196</v>
      </c>
      <c r="AU1109" s="264" t="s">
        <v>84</v>
      </c>
      <c r="AV1109" s="13" t="s">
        <v>84</v>
      </c>
      <c r="AW1109" s="13" t="s">
        <v>5</v>
      </c>
      <c r="AX1109" s="13" t="s">
        <v>75</v>
      </c>
      <c r="AY1109" s="264" t="s">
        <v>182</v>
      </c>
    </row>
    <row r="1110" s="13" customFormat="1">
      <c r="A1110" s="13"/>
      <c r="B1110" s="254"/>
      <c r="C1110" s="255"/>
      <c r="D1110" s="247" t="s">
        <v>196</v>
      </c>
      <c r="E1110" s="256" t="s">
        <v>1</v>
      </c>
      <c r="F1110" s="257" t="s">
        <v>745</v>
      </c>
      <c r="G1110" s="255"/>
      <c r="H1110" s="258">
        <v>10.960000000000001</v>
      </c>
      <c r="I1110" s="259"/>
      <c r="J1110" s="259"/>
      <c r="K1110" s="255"/>
      <c r="L1110" s="255"/>
      <c r="M1110" s="260"/>
      <c r="N1110" s="261"/>
      <c r="O1110" s="262"/>
      <c r="P1110" s="262"/>
      <c r="Q1110" s="262"/>
      <c r="R1110" s="262"/>
      <c r="S1110" s="262"/>
      <c r="T1110" s="262"/>
      <c r="U1110" s="262"/>
      <c r="V1110" s="262"/>
      <c r="W1110" s="262"/>
      <c r="X1110" s="263"/>
      <c r="Y1110" s="13"/>
      <c r="Z1110" s="13"/>
      <c r="AA1110" s="13"/>
      <c r="AB1110" s="13"/>
      <c r="AC1110" s="13"/>
      <c r="AD1110" s="13"/>
      <c r="AE1110" s="13"/>
      <c r="AT1110" s="264" t="s">
        <v>196</v>
      </c>
      <c r="AU1110" s="264" t="s">
        <v>84</v>
      </c>
      <c r="AV1110" s="13" t="s">
        <v>84</v>
      </c>
      <c r="AW1110" s="13" t="s">
        <v>5</v>
      </c>
      <c r="AX1110" s="13" t="s">
        <v>75</v>
      </c>
      <c r="AY1110" s="264" t="s">
        <v>182</v>
      </c>
    </row>
    <row r="1111" s="13" customFormat="1">
      <c r="A1111" s="13"/>
      <c r="B1111" s="254"/>
      <c r="C1111" s="255"/>
      <c r="D1111" s="247" t="s">
        <v>196</v>
      </c>
      <c r="E1111" s="256" t="s">
        <v>1</v>
      </c>
      <c r="F1111" s="257" t="s">
        <v>690</v>
      </c>
      <c r="G1111" s="255"/>
      <c r="H1111" s="258">
        <v>7.9500000000000002</v>
      </c>
      <c r="I1111" s="259"/>
      <c r="J1111" s="259"/>
      <c r="K1111" s="255"/>
      <c r="L1111" s="255"/>
      <c r="M1111" s="260"/>
      <c r="N1111" s="261"/>
      <c r="O1111" s="262"/>
      <c r="P1111" s="262"/>
      <c r="Q1111" s="262"/>
      <c r="R1111" s="262"/>
      <c r="S1111" s="262"/>
      <c r="T1111" s="262"/>
      <c r="U1111" s="262"/>
      <c r="V1111" s="262"/>
      <c r="W1111" s="262"/>
      <c r="X1111" s="263"/>
      <c r="Y1111" s="13"/>
      <c r="Z1111" s="13"/>
      <c r="AA1111" s="13"/>
      <c r="AB1111" s="13"/>
      <c r="AC1111" s="13"/>
      <c r="AD1111" s="13"/>
      <c r="AE1111" s="13"/>
      <c r="AT1111" s="264" t="s">
        <v>196</v>
      </c>
      <c r="AU1111" s="264" t="s">
        <v>84</v>
      </c>
      <c r="AV1111" s="13" t="s">
        <v>84</v>
      </c>
      <c r="AW1111" s="13" t="s">
        <v>5</v>
      </c>
      <c r="AX1111" s="13" t="s">
        <v>75</v>
      </c>
      <c r="AY1111" s="264" t="s">
        <v>182</v>
      </c>
    </row>
    <row r="1112" s="13" customFormat="1">
      <c r="A1112" s="13"/>
      <c r="B1112" s="254"/>
      <c r="C1112" s="255"/>
      <c r="D1112" s="247" t="s">
        <v>196</v>
      </c>
      <c r="E1112" s="256" t="s">
        <v>1</v>
      </c>
      <c r="F1112" s="257" t="s">
        <v>746</v>
      </c>
      <c r="G1112" s="255"/>
      <c r="H1112" s="258">
        <v>21.844000000000001</v>
      </c>
      <c r="I1112" s="259"/>
      <c r="J1112" s="259"/>
      <c r="K1112" s="255"/>
      <c r="L1112" s="255"/>
      <c r="M1112" s="260"/>
      <c r="N1112" s="261"/>
      <c r="O1112" s="262"/>
      <c r="P1112" s="262"/>
      <c r="Q1112" s="262"/>
      <c r="R1112" s="262"/>
      <c r="S1112" s="262"/>
      <c r="T1112" s="262"/>
      <c r="U1112" s="262"/>
      <c r="V1112" s="262"/>
      <c r="W1112" s="262"/>
      <c r="X1112" s="263"/>
      <c r="Y1112" s="13"/>
      <c r="Z1112" s="13"/>
      <c r="AA1112" s="13"/>
      <c r="AB1112" s="13"/>
      <c r="AC1112" s="13"/>
      <c r="AD1112" s="13"/>
      <c r="AE1112" s="13"/>
      <c r="AT1112" s="264" t="s">
        <v>196</v>
      </c>
      <c r="AU1112" s="264" t="s">
        <v>84</v>
      </c>
      <c r="AV1112" s="13" t="s">
        <v>84</v>
      </c>
      <c r="AW1112" s="13" t="s">
        <v>5</v>
      </c>
      <c r="AX1112" s="13" t="s">
        <v>75</v>
      </c>
      <c r="AY1112" s="264" t="s">
        <v>182</v>
      </c>
    </row>
    <row r="1113" s="13" customFormat="1">
      <c r="A1113" s="13"/>
      <c r="B1113" s="254"/>
      <c r="C1113" s="255"/>
      <c r="D1113" s="247" t="s">
        <v>196</v>
      </c>
      <c r="E1113" s="256" t="s">
        <v>1</v>
      </c>
      <c r="F1113" s="257" t="s">
        <v>747</v>
      </c>
      <c r="G1113" s="255"/>
      <c r="H1113" s="258">
        <v>2.3809999999999998</v>
      </c>
      <c r="I1113" s="259"/>
      <c r="J1113" s="259"/>
      <c r="K1113" s="255"/>
      <c r="L1113" s="255"/>
      <c r="M1113" s="260"/>
      <c r="N1113" s="261"/>
      <c r="O1113" s="262"/>
      <c r="P1113" s="262"/>
      <c r="Q1113" s="262"/>
      <c r="R1113" s="262"/>
      <c r="S1113" s="262"/>
      <c r="T1113" s="262"/>
      <c r="U1113" s="262"/>
      <c r="V1113" s="262"/>
      <c r="W1113" s="262"/>
      <c r="X1113" s="263"/>
      <c r="Y1113" s="13"/>
      <c r="Z1113" s="13"/>
      <c r="AA1113" s="13"/>
      <c r="AB1113" s="13"/>
      <c r="AC1113" s="13"/>
      <c r="AD1113" s="13"/>
      <c r="AE1113" s="13"/>
      <c r="AT1113" s="264" t="s">
        <v>196</v>
      </c>
      <c r="AU1113" s="264" t="s">
        <v>84</v>
      </c>
      <c r="AV1113" s="13" t="s">
        <v>84</v>
      </c>
      <c r="AW1113" s="13" t="s">
        <v>5</v>
      </c>
      <c r="AX1113" s="13" t="s">
        <v>75</v>
      </c>
      <c r="AY1113" s="264" t="s">
        <v>182</v>
      </c>
    </row>
    <row r="1114" s="13" customFormat="1">
      <c r="A1114" s="13"/>
      <c r="B1114" s="254"/>
      <c r="C1114" s="255"/>
      <c r="D1114" s="247" t="s">
        <v>196</v>
      </c>
      <c r="E1114" s="256" t="s">
        <v>1</v>
      </c>
      <c r="F1114" s="257" t="s">
        <v>748</v>
      </c>
      <c r="G1114" s="255"/>
      <c r="H1114" s="258">
        <v>25.379999999999999</v>
      </c>
      <c r="I1114" s="259"/>
      <c r="J1114" s="259"/>
      <c r="K1114" s="255"/>
      <c r="L1114" s="255"/>
      <c r="M1114" s="260"/>
      <c r="N1114" s="261"/>
      <c r="O1114" s="262"/>
      <c r="P1114" s="262"/>
      <c r="Q1114" s="262"/>
      <c r="R1114" s="262"/>
      <c r="S1114" s="262"/>
      <c r="T1114" s="262"/>
      <c r="U1114" s="262"/>
      <c r="V1114" s="262"/>
      <c r="W1114" s="262"/>
      <c r="X1114" s="263"/>
      <c r="Y1114" s="13"/>
      <c r="Z1114" s="13"/>
      <c r="AA1114" s="13"/>
      <c r="AB1114" s="13"/>
      <c r="AC1114" s="13"/>
      <c r="AD1114" s="13"/>
      <c r="AE1114" s="13"/>
      <c r="AT1114" s="264" t="s">
        <v>196</v>
      </c>
      <c r="AU1114" s="264" t="s">
        <v>84</v>
      </c>
      <c r="AV1114" s="13" t="s">
        <v>84</v>
      </c>
      <c r="AW1114" s="13" t="s">
        <v>5</v>
      </c>
      <c r="AX1114" s="13" t="s">
        <v>75</v>
      </c>
      <c r="AY1114" s="264" t="s">
        <v>182</v>
      </c>
    </row>
    <row r="1115" s="13" customFormat="1">
      <c r="A1115" s="13"/>
      <c r="B1115" s="254"/>
      <c r="C1115" s="255"/>
      <c r="D1115" s="247" t="s">
        <v>196</v>
      </c>
      <c r="E1115" s="256" t="s">
        <v>1</v>
      </c>
      <c r="F1115" s="257" t="s">
        <v>697</v>
      </c>
      <c r="G1115" s="255"/>
      <c r="H1115" s="258">
        <v>31.77</v>
      </c>
      <c r="I1115" s="259"/>
      <c r="J1115" s="259"/>
      <c r="K1115" s="255"/>
      <c r="L1115" s="255"/>
      <c r="M1115" s="260"/>
      <c r="N1115" s="261"/>
      <c r="O1115" s="262"/>
      <c r="P1115" s="262"/>
      <c r="Q1115" s="262"/>
      <c r="R1115" s="262"/>
      <c r="S1115" s="262"/>
      <c r="T1115" s="262"/>
      <c r="U1115" s="262"/>
      <c r="V1115" s="262"/>
      <c r="W1115" s="262"/>
      <c r="X1115" s="263"/>
      <c r="Y1115" s="13"/>
      <c r="Z1115" s="13"/>
      <c r="AA1115" s="13"/>
      <c r="AB1115" s="13"/>
      <c r="AC1115" s="13"/>
      <c r="AD1115" s="13"/>
      <c r="AE1115" s="13"/>
      <c r="AT1115" s="264" t="s">
        <v>196</v>
      </c>
      <c r="AU1115" s="264" t="s">
        <v>84</v>
      </c>
      <c r="AV1115" s="13" t="s">
        <v>84</v>
      </c>
      <c r="AW1115" s="13" t="s">
        <v>5</v>
      </c>
      <c r="AX1115" s="13" t="s">
        <v>75</v>
      </c>
      <c r="AY1115" s="264" t="s">
        <v>182</v>
      </c>
    </row>
    <row r="1116" s="13" customFormat="1">
      <c r="A1116" s="13"/>
      <c r="B1116" s="254"/>
      <c r="C1116" s="255"/>
      <c r="D1116" s="247" t="s">
        <v>196</v>
      </c>
      <c r="E1116" s="256" t="s">
        <v>1</v>
      </c>
      <c r="F1116" s="257" t="s">
        <v>692</v>
      </c>
      <c r="G1116" s="255"/>
      <c r="H1116" s="258">
        <v>18.887</v>
      </c>
      <c r="I1116" s="259"/>
      <c r="J1116" s="259"/>
      <c r="K1116" s="255"/>
      <c r="L1116" s="255"/>
      <c r="M1116" s="260"/>
      <c r="N1116" s="261"/>
      <c r="O1116" s="262"/>
      <c r="P1116" s="262"/>
      <c r="Q1116" s="262"/>
      <c r="R1116" s="262"/>
      <c r="S1116" s="262"/>
      <c r="T1116" s="262"/>
      <c r="U1116" s="262"/>
      <c r="V1116" s="262"/>
      <c r="W1116" s="262"/>
      <c r="X1116" s="263"/>
      <c r="Y1116" s="13"/>
      <c r="Z1116" s="13"/>
      <c r="AA1116" s="13"/>
      <c r="AB1116" s="13"/>
      <c r="AC1116" s="13"/>
      <c r="AD1116" s="13"/>
      <c r="AE1116" s="13"/>
      <c r="AT1116" s="264" t="s">
        <v>196</v>
      </c>
      <c r="AU1116" s="264" t="s">
        <v>84</v>
      </c>
      <c r="AV1116" s="13" t="s">
        <v>84</v>
      </c>
      <c r="AW1116" s="13" t="s">
        <v>5</v>
      </c>
      <c r="AX1116" s="13" t="s">
        <v>75</v>
      </c>
      <c r="AY1116" s="264" t="s">
        <v>182</v>
      </c>
    </row>
    <row r="1117" s="13" customFormat="1">
      <c r="A1117" s="13"/>
      <c r="B1117" s="254"/>
      <c r="C1117" s="255"/>
      <c r="D1117" s="247" t="s">
        <v>196</v>
      </c>
      <c r="E1117" s="256" t="s">
        <v>1</v>
      </c>
      <c r="F1117" s="257" t="s">
        <v>749</v>
      </c>
      <c r="G1117" s="255"/>
      <c r="H1117" s="258">
        <v>22.193999999999999</v>
      </c>
      <c r="I1117" s="259"/>
      <c r="J1117" s="259"/>
      <c r="K1117" s="255"/>
      <c r="L1117" s="255"/>
      <c r="M1117" s="260"/>
      <c r="N1117" s="261"/>
      <c r="O1117" s="262"/>
      <c r="P1117" s="262"/>
      <c r="Q1117" s="262"/>
      <c r="R1117" s="262"/>
      <c r="S1117" s="262"/>
      <c r="T1117" s="262"/>
      <c r="U1117" s="262"/>
      <c r="V1117" s="262"/>
      <c r="W1117" s="262"/>
      <c r="X1117" s="263"/>
      <c r="Y1117" s="13"/>
      <c r="Z1117" s="13"/>
      <c r="AA1117" s="13"/>
      <c r="AB1117" s="13"/>
      <c r="AC1117" s="13"/>
      <c r="AD1117" s="13"/>
      <c r="AE1117" s="13"/>
      <c r="AT1117" s="264" t="s">
        <v>196</v>
      </c>
      <c r="AU1117" s="264" t="s">
        <v>84</v>
      </c>
      <c r="AV1117" s="13" t="s">
        <v>84</v>
      </c>
      <c r="AW1117" s="13" t="s">
        <v>5</v>
      </c>
      <c r="AX1117" s="13" t="s">
        <v>75</v>
      </c>
      <c r="AY1117" s="264" t="s">
        <v>182</v>
      </c>
    </row>
    <row r="1118" s="15" customFormat="1">
      <c r="A1118" s="15"/>
      <c r="B1118" s="275"/>
      <c r="C1118" s="276"/>
      <c r="D1118" s="247" t="s">
        <v>196</v>
      </c>
      <c r="E1118" s="277" t="s">
        <v>1</v>
      </c>
      <c r="F1118" s="278" t="s">
        <v>208</v>
      </c>
      <c r="G1118" s="276"/>
      <c r="H1118" s="279">
        <v>159.86600000000001</v>
      </c>
      <c r="I1118" s="280"/>
      <c r="J1118" s="280"/>
      <c r="K1118" s="276"/>
      <c r="L1118" s="276"/>
      <c r="M1118" s="281"/>
      <c r="N1118" s="282"/>
      <c r="O1118" s="283"/>
      <c r="P1118" s="283"/>
      <c r="Q1118" s="283"/>
      <c r="R1118" s="283"/>
      <c r="S1118" s="283"/>
      <c r="T1118" s="283"/>
      <c r="U1118" s="283"/>
      <c r="V1118" s="283"/>
      <c r="W1118" s="283"/>
      <c r="X1118" s="284"/>
      <c r="Y1118" s="15"/>
      <c r="Z1118" s="15"/>
      <c r="AA1118" s="15"/>
      <c r="AB1118" s="15"/>
      <c r="AC1118" s="15"/>
      <c r="AD1118" s="15"/>
      <c r="AE1118" s="15"/>
      <c r="AT1118" s="285" t="s">
        <v>196</v>
      </c>
      <c r="AU1118" s="285" t="s">
        <v>84</v>
      </c>
      <c r="AV1118" s="15" t="s">
        <v>190</v>
      </c>
      <c r="AW1118" s="15" t="s">
        <v>5</v>
      </c>
      <c r="AX1118" s="15" t="s">
        <v>82</v>
      </c>
      <c r="AY1118" s="285" t="s">
        <v>182</v>
      </c>
    </row>
    <row r="1119" s="2" customFormat="1" ht="24.15" customHeight="1">
      <c r="A1119" s="39"/>
      <c r="B1119" s="40"/>
      <c r="C1119" s="286" t="s">
        <v>1385</v>
      </c>
      <c r="D1119" s="286" t="s">
        <v>290</v>
      </c>
      <c r="E1119" s="287" t="s">
        <v>1386</v>
      </c>
      <c r="F1119" s="288" t="s">
        <v>1387</v>
      </c>
      <c r="G1119" s="289" t="s">
        <v>188</v>
      </c>
      <c r="H1119" s="290">
        <v>159.86600000000001</v>
      </c>
      <c r="I1119" s="291"/>
      <c r="J1119" s="292"/>
      <c r="K1119" s="293">
        <f>ROUND(P1119*H1119,2)</f>
        <v>0</v>
      </c>
      <c r="L1119" s="288" t="s">
        <v>189</v>
      </c>
      <c r="M1119" s="294"/>
      <c r="N1119" s="295" t="s">
        <v>1</v>
      </c>
      <c r="O1119" s="241" t="s">
        <v>38</v>
      </c>
      <c r="P1119" s="242">
        <f>I1119+J1119</f>
        <v>0</v>
      </c>
      <c r="Q1119" s="242">
        <f>ROUND(I1119*H1119,2)</f>
        <v>0</v>
      </c>
      <c r="R1119" s="242">
        <f>ROUND(J1119*H1119,2)</f>
        <v>0</v>
      </c>
      <c r="S1119" s="92"/>
      <c r="T1119" s="243">
        <f>S1119*H1119</f>
        <v>0</v>
      </c>
      <c r="U1119" s="243">
        <v>0</v>
      </c>
      <c r="V1119" s="243">
        <f>U1119*H1119</f>
        <v>0</v>
      </c>
      <c r="W1119" s="243">
        <v>0</v>
      </c>
      <c r="X1119" s="244">
        <f>W1119*H1119</f>
        <v>0</v>
      </c>
      <c r="Y1119" s="39"/>
      <c r="Z1119" s="39"/>
      <c r="AA1119" s="39"/>
      <c r="AB1119" s="39"/>
      <c r="AC1119" s="39"/>
      <c r="AD1119" s="39"/>
      <c r="AE1119" s="39"/>
      <c r="AR1119" s="245" t="s">
        <v>293</v>
      </c>
      <c r="AT1119" s="245" t="s">
        <v>290</v>
      </c>
      <c r="AU1119" s="245" t="s">
        <v>84</v>
      </c>
      <c r="AY1119" s="18" t="s">
        <v>182</v>
      </c>
      <c r="BE1119" s="246">
        <f>IF(O1119="základní",K1119,0)</f>
        <v>0</v>
      </c>
      <c r="BF1119" s="246">
        <f>IF(O1119="snížená",K1119,0)</f>
        <v>0</v>
      </c>
      <c r="BG1119" s="246">
        <f>IF(O1119="zákl. přenesená",K1119,0)</f>
        <v>0</v>
      </c>
      <c r="BH1119" s="246">
        <f>IF(O1119="sníž. přenesená",K1119,0)</f>
        <v>0</v>
      </c>
      <c r="BI1119" s="246">
        <f>IF(O1119="nulová",K1119,0)</f>
        <v>0</v>
      </c>
      <c r="BJ1119" s="18" t="s">
        <v>82</v>
      </c>
      <c r="BK1119" s="246">
        <f>ROUND(P1119*H1119,2)</f>
        <v>0</v>
      </c>
      <c r="BL1119" s="18" t="s">
        <v>223</v>
      </c>
      <c r="BM1119" s="245" t="s">
        <v>1388</v>
      </c>
    </row>
    <row r="1120" s="2" customFormat="1">
      <c r="A1120" s="39"/>
      <c r="B1120" s="40"/>
      <c r="C1120" s="41"/>
      <c r="D1120" s="247" t="s">
        <v>192</v>
      </c>
      <c r="E1120" s="41"/>
      <c r="F1120" s="248" t="s">
        <v>1387</v>
      </c>
      <c r="G1120" s="41"/>
      <c r="H1120" s="41"/>
      <c r="I1120" s="249"/>
      <c r="J1120" s="249"/>
      <c r="K1120" s="41"/>
      <c r="L1120" s="41"/>
      <c r="M1120" s="45"/>
      <c r="N1120" s="250"/>
      <c r="O1120" s="251"/>
      <c r="P1120" s="92"/>
      <c r="Q1120" s="92"/>
      <c r="R1120" s="92"/>
      <c r="S1120" s="92"/>
      <c r="T1120" s="92"/>
      <c r="U1120" s="92"/>
      <c r="V1120" s="92"/>
      <c r="W1120" s="92"/>
      <c r="X1120" s="93"/>
      <c r="Y1120" s="39"/>
      <c r="Z1120" s="39"/>
      <c r="AA1120" s="39"/>
      <c r="AB1120" s="39"/>
      <c r="AC1120" s="39"/>
      <c r="AD1120" s="39"/>
      <c r="AE1120" s="39"/>
      <c r="AT1120" s="18" t="s">
        <v>192</v>
      </c>
      <c r="AU1120" s="18" t="s">
        <v>84</v>
      </c>
    </row>
    <row r="1121" s="2" customFormat="1" ht="37.8" customHeight="1">
      <c r="A1121" s="39"/>
      <c r="B1121" s="40"/>
      <c r="C1121" s="233" t="s">
        <v>953</v>
      </c>
      <c r="D1121" s="233" t="s">
        <v>185</v>
      </c>
      <c r="E1121" s="234" t="s">
        <v>1389</v>
      </c>
      <c r="F1121" s="235" t="s">
        <v>1390</v>
      </c>
      <c r="G1121" s="236" t="s">
        <v>188</v>
      </c>
      <c r="H1121" s="237">
        <v>159.86600000000001</v>
      </c>
      <c r="I1121" s="238"/>
      <c r="J1121" s="238"/>
      <c r="K1121" s="239">
        <f>ROUND(P1121*H1121,2)</f>
        <v>0</v>
      </c>
      <c r="L1121" s="235" t="s">
        <v>189</v>
      </c>
      <c r="M1121" s="45"/>
      <c r="N1121" s="240" t="s">
        <v>1</v>
      </c>
      <c r="O1121" s="241" t="s">
        <v>38</v>
      </c>
      <c r="P1121" s="242">
        <f>I1121+J1121</f>
        <v>0</v>
      </c>
      <c r="Q1121" s="242">
        <f>ROUND(I1121*H1121,2)</f>
        <v>0</v>
      </c>
      <c r="R1121" s="242">
        <f>ROUND(J1121*H1121,2)</f>
        <v>0</v>
      </c>
      <c r="S1121" s="92"/>
      <c r="T1121" s="243">
        <f>S1121*H1121</f>
        <v>0</v>
      </c>
      <c r="U1121" s="243">
        <v>0</v>
      </c>
      <c r="V1121" s="243">
        <f>U1121*H1121</f>
        <v>0</v>
      </c>
      <c r="W1121" s="243">
        <v>0</v>
      </c>
      <c r="X1121" s="244">
        <f>W1121*H1121</f>
        <v>0</v>
      </c>
      <c r="Y1121" s="39"/>
      <c r="Z1121" s="39"/>
      <c r="AA1121" s="39"/>
      <c r="AB1121" s="39"/>
      <c r="AC1121" s="39"/>
      <c r="AD1121" s="39"/>
      <c r="AE1121" s="39"/>
      <c r="AR1121" s="245" t="s">
        <v>223</v>
      </c>
      <c r="AT1121" s="245" t="s">
        <v>185</v>
      </c>
      <c r="AU1121" s="245" t="s">
        <v>84</v>
      </c>
      <c r="AY1121" s="18" t="s">
        <v>182</v>
      </c>
      <c r="BE1121" s="246">
        <f>IF(O1121="základní",K1121,0)</f>
        <v>0</v>
      </c>
      <c r="BF1121" s="246">
        <f>IF(O1121="snížená",K1121,0)</f>
        <v>0</v>
      </c>
      <c r="BG1121" s="246">
        <f>IF(O1121="zákl. přenesená",K1121,0)</f>
        <v>0</v>
      </c>
      <c r="BH1121" s="246">
        <f>IF(O1121="sníž. přenesená",K1121,0)</f>
        <v>0</v>
      </c>
      <c r="BI1121" s="246">
        <f>IF(O1121="nulová",K1121,0)</f>
        <v>0</v>
      </c>
      <c r="BJ1121" s="18" t="s">
        <v>82</v>
      </c>
      <c r="BK1121" s="246">
        <f>ROUND(P1121*H1121,2)</f>
        <v>0</v>
      </c>
      <c r="BL1121" s="18" t="s">
        <v>223</v>
      </c>
      <c r="BM1121" s="245" t="s">
        <v>1391</v>
      </c>
    </row>
    <row r="1122" s="2" customFormat="1">
      <c r="A1122" s="39"/>
      <c r="B1122" s="40"/>
      <c r="C1122" s="41"/>
      <c r="D1122" s="247" t="s">
        <v>192</v>
      </c>
      <c r="E1122" s="41"/>
      <c r="F1122" s="248" t="s">
        <v>1390</v>
      </c>
      <c r="G1122" s="41"/>
      <c r="H1122" s="41"/>
      <c r="I1122" s="249"/>
      <c r="J1122" s="249"/>
      <c r="K1122" s="41"/>
      <c r="L1122" s="41"/>
      <c r="M1122" s="45"/>
      <c r="N1122" s="250"/>
      <c r="O1122" s="251"/>
      <c r="P1122" s="92"/>
      <c r="Q1122" s="92"/>
      <c r="R1122" s="92"/>
      <c r="S1122" s="92"/>
      <c r="T1122" s="92"/>
      <c r="U1122" s="92"/>
      <c r="V1122" s="92"/>
      <c r="W1122" s="92"/>
      <c r="X1122" s="93"/>
      <c r="Y1122" s="39"/>
      <c r="Z1122" s="39"/>
      <c r="AA1122" s="39"/>
      <c r="AB1122" s="39"/>
      <c r="AC1122" s="39"/>
      <c r="AD1122" s="39"/>
      <c r="AE1122" s="39"/>
      <c r="AT1122" s="18" t="s">
        <v>192</v>
      </c>
      <c r="AU1122" s="18" t="s">
        <v>84</v>
      </c>
    </row>
    <row r="1123" s="2" customFormat="1">
      <c r="A1123" s="39"/>
      <c r="B1123" s="40"/>
      <c r="C1123" s="41"/>
      <c r="D1123" s="252" t="s">
        <v>194</v>
      </c>
      <c r="E1123" s="41"/>
      <c r="F1123" s="253" t="s">
        <v>1392</v>
      </c>
      <c r="G1123" s="41"/>
      <c r="H1123" s="41"/>
      <c r="I1123" s="249"/>
      <c r="J1123" s="249"/>
      <c r="K1123" s="41"/>
      <c r="L1123" s="41"/>
      <c r="M1123" s="45"/>
      <c r="N1123" s="250"/>
      <c r="O1123" s="251"/>
      <c r="P1123" s="92"/>
      <c r="Q1123" s="92"/>
      <c r="R1123" s="92"/>
      <c r="S1123" s="92"/>
      <c r="T1123" s="92"/>
      <c r="U1123" s="92"/>
      <c r="V1123" s="92"/>
      <c r="W1123" s="92"/>
      <c r="X1123" s="93"/>
      <c r="Y1123" s="39"/>
      <c r="Z1123" s="39"/>
      <c r="AA1123" s="39"/>
      <c r="AB1123" s="39"/>
      <c r="AC1123" s="39"/>
      <c r="AD1123" s="39"/>
      <c r="AE1123" s="39"/>
      <c r="AT1123" s="18" t="s">
        <v>194</v>
      </c>
      <c r="AU1123" s="18" t="s">
        <v>84</v>
      </c>
    </row>
    <row r="1124" s="2" customFormat="1" ht="24.15" customHeight="1">
      <c r="A1124" s="39"/>
      <c r="B1124" s="40"/>
      <c r="C1124" s="286" t="s">
        <v>1393</v>
      </c>
      <c r="D1124" s="286" t="s">
        <v>290</v>
      </c>
      <c r="E1124" s="287" t="s">
        <v>1394</v>
      </c>
      <c r="F1124" s="288" t="s">
        <v>1395</v>
      </c>
      <c r="G1124" s="289" t="s">
        <v>188</v>
      </c>
      <c r="H1124" s="290">
        <v>195.196</v>
      </c>
      <c r="I1124" s="291"/>
      <c r="J1124" s="292"/>
      <c r="K1124" s="293">
        <f>ROUND(P1124*H1124,2)</f>
        <v>0</v>
      </c>
      <c r="L1124" s="288" t="s">
        <v>189</v>
      </c>
      <c r="M1124" s="294"/>
      <c r="N1124" s="295" t="s">
        <v>1</v>
      </c>
      <c r="O1124" s="241" t="s">
        <v>38</v>
      </c>
      <c r="P1124" s="242">
        <f>I1124+J1124</f>
        <v>0</v>
      </c>
      <c r="Q1124" s="242">
        <f>ROUND(I1124*H1124,2)</f>
        <v>0</v>
      </c>
      <c r="R1124" s="242">
        <f>ROUND(J1124*H1124,2)</f>
        <v>0</v>
      </c>
      <c r="S1124" s="92"/>
      <c r="T1124" s="243">
        <f>S1124*H1124</f>
        <v>0</v>
      </c>
      <c r="U1124" s="243">
        <v>0</v>
      </c>
      <c r="V1124" s="243">
        <f>U1124*H1124</f>
        <v>0</v>
      </c>
      <c r="W1124" s="243">
        <v>0</v>
      </c>
      <c r="X1124" s="244">
        <f>W1124*H1124</f>
        <v>0</v>
      </c>
      <c r="Y1124" s="39"/>
      <c r="Z1124" s="39"/>
      <c r="AA1124" s="39"/>
      <c r="AB1124" s="39"/>
      <c r="AC1124" s="39"/>
      <c r="AD1124" s="39"/>
      <c r="AE1124" s="39"/>
      <c r="AR1124" s="245" t="s">
        <v>293</v>
      </c>
      <c r="AT1124" s="245" t="s">
        <v>290</v>
      </c>
      <c r="AU1124" s="245" t="s">
        <v>84</v>
      </c>
      <c r="AY1124" s="18" t="s">
        <v>182</v>
      </c>
      <c r="BE1124" s="246">
        <f>IF(O1124="základní",K1124,0)</f>
        <v>0</v>
      </c>
      <c r="BF1124" s="246">
        <f>IF(O1124="snížená",K1124,0)</f>
        <v>0</v>
      </c>
      <c r="BG1124" s="246">
        <f>IF(O1124="zákl. přenesená",K1124,0)</f>
        <v>0</v>
      </c>
      <c r="BH1124" s="246">
        <f>IF(O1124="sníž. přenesená",K1124,0)</f>
        <v>0</v>
      </c>
      <c r="BI1124" s="246">
        <f>IF(O1124="nulová",K1124,0)</f>
        <v>0</v>
      </c>
      <c r="BJ1124" s="18" t="s">
        <v>82</v>
      </c>
      <c r="BK1124" s="246">
        <f>ROUND(P1124*H1124,2)</f>
        <v>0</v>
      </c>
      <c r="BL1124" s="18" t="s">
        <v>223</v>
      </c>
      <c r="BM1124" s="245" t="s">
        <v>1396</v>
      </c>
    </row>
    <row r="1125" s="2" customFormat="1">
      <c r="A1125" s="39"/>
      <c r="B1125" s="40"/>
      <c r="C1125" s="41"/>
      <c r="D1125" s="247" t="s">
        <v>192</v>
      </c>
      <c r="E1125" s="41"/>
      <c r="F1125" s="248" t="s">
        <v>1395</v>
      </c>
      <c r="G1125" s="41"/>
      <c r="H1125" s="41"/>
      <c r="I1125" s="249"/>
      <c r="J1125" s="249"/>
      <c r="K1125" s="41"/>
      <c r="L1125" s="41"/>
      <c r="M1125" s="45"/>
      <c r="N1125" s="250"/>
      <c r="O1125" s="251"/>
      <c r="P1125" s="92"/>
      <c r="Q1125" s="92"/>
      <c r="R1125" s="92"/>
      <c r="S1125" s="92"/>
      <c r="T1125" s="92"/>
      <c r="U1125" s="92"/>
      <c r="V1125" s="92"/>
      <c r="W1125" s="92"/>
      <c r="X1125" s="93"/>
      <c r="Y1125" s="39"/>
      <c r="Z1125" s="39"/>
      <c r="AA1125" s="39"/>
      <c r="AB1125" s="39"/>
      <c r="AC1125" s="39"/>
      <c r="AD1125" s="39"/>
      <c r="AE1125" s="39"/>
      <c r="AT1125" s="18" t="s">
        <v>192</v>
      </c>
      <c r="AU1125" s="18" t="s">
        <v>84</v>
      </c>
    </row>
    <row r="1126" s="13" customFormat="1">
      <c r="A1126" s="13"/>
      <c r="B1126" s="254"/>
      <c r="C1126" s="255"/>
      <c r="D1126" s="247" t="s">
        <v>196</v>
      </c>
      <c r="E1126" s="256" t="s">
        <v>1</v>
      </c>
      <c r="F1126" s="257" t="s">
        <v>1397</v>
      </c>
      <c r="G1126" s="255"/>
      <c r="H1126" s="258">
        <v>195.196</v>
      </c>
      <c r="I1126" s="259"/>
      <c r="J1126" s="259"/>
      <c r="K1126" s="255"/>
      <c r="L1126" s="255"/>
      <c r="M1126" s="260"/>
      <c r="N1126" s="261"/>
      <c r="O1126" s="262"/>
      <c r="P1126" s="262"/>
      <c r="Q1126" s="262"/>
      <c r="R1126" s="262"/>
      <c r="S1126" s="262"/>
      <c r="T1126" s="262"/>
      <c r="U1126" s="262"/>
      <c r="V1126" s="262"/>
      <c r="W1126" s="262"/>
      <c r="X1126" s="263"/>
      <c r="Y1126" s="13"/>
      <c r="Z1126" s="13"/>
      <c r="AA1126" s="13"/>
      <c r="AB1126" s="13"/>
      <c r="AC1126" s="13"/>
      <c r="AD1126" s="13"/>
      <c r="AE1126" s="13"/>
      <c r="AT1126" s="264" t="s">
        <v>196</v>
      </c>
      <c r="AU1126" s="264" t="s">
        <v>84</v>
      </c>
      <c r="AV1126" s="13" t="s">
        <v>84</v>
      </c>
      <c r="AW1126" s="13" t="s">
        <v>5</v>
      </c>
      <c r="AX1126" s="13" t="s">
        <v>75</v>
      </c>
      <c r="AY1126" s="264" t="s">
        <v>182</v>
      </c>
    </row>
    <row r="1127" s="15" customFormat="1">
      <c r="A1127" s="15"/>
      <c r="B1127" s="275"/>
      <c r="C1127" s="276"/>
      <c r="D1127" s="247" t="s">
        <v>196</v>
      </c>
      <c r="E1127" s="277" t="s">
        <v>1</v>
      </c>
      <c r="F1127" s="278" t="s">
        <v>208</v>
      </c>
      <c r="G1127" s="276"/>
      <c r="H1127" s="279">
        <v>195.196</v>
      </c>
      <c r="I1127" s="280"/>
      <c r="J1127" s="280"/>
      <c r="K1127" s="276"/>
      <c r="L1127" s="276"/>
      <c r="M1127" s="281"/>
      <c r="N1127" s="282"/>
      <c r="O1127" s="283"/>
      <c r="P1127" s="283"/>
      <c r="Q1127" s="283"/>
      <c r="R1127" s="283"/>
      <c r="S1127" s="283"/>
      <c r="T1127" s="283"/>
      <c r="U1127" s="283"/>
      <c r="V1127" s="283"/>
      <c r="W1127" s="283"/>
      <c r="X1127" s="284"/>
      <c r="Y1127" s="15"/>
      <c r="Z1127" s="15"/>
      <c r="AA1127" s="15"/>
      <c r="AB1127" s="15"/>
      <c r="AC1127" s="15"/>
      <c r="AD1127" s="15"/>
      <c r="AE1127" s="15"/>
      <c r="AT1127" s="285" t="s">
        <v>196</v>
      </c>
      <c r="AU1127" s="285" t="s">
        <v>84</v>
      </c>
      <c r="AV1127" s="15" t="s">
        <v>190</v>
      </c>
      <c r="AW1127" s="15" t="s">
        <v>5</v>
      </c>
      <c r="AX1127" s="15" t="s">
        <v>82</v>
      </c>
      <c r="AY1127" s="285" t="s">
        <v>182</v>
      </c>
    </row>
    <row r="1128" s="2" customFormat="1" ht="44.25" customHeight="1">
      <c r="A1128" s="39"/>
      <c r="B1128" s="40"/>
      <c r="C1128" s="233" t="s">
        <v>1034</v>
      </c>
      <c r="D1128" s="233" t="s">
        <v>185</v>
      </c>
      <c r="E1128" s="234" t="s">
        <v>1398</v>
      </c>
      <c r="F1128" s="235" t="s">
        <v>1399</v>
      </c>
      <c r="G1128" s="236" t="s">
        <v>1368</v>
      </c>
      <c r="H1128" s="310"/>
      <c r="I1128" s="238"/>
      <c r="J1128" s="238"/>
      <c r="K1128" s="239">
        <f>ROUND(P1128*H1128,2)</f>
        <v>0</v>
      </c>
      <c r="L1128" s="235" t="s">
        <v>189</v>
      </c>
      <c r="M1128" s="45"/>
      <c r="N1128" s="240" t="s">
        <v>1</v>
      </c>
      <c r="O1128" s="241" t="s">
        <v>38</v>
      </c>
      <c r="P1128" s="242">
        <f>I1128+J1128</f>
        <v>0</v>
      </c>
      <c r="Q1128" s="242">
        <f>ROUND(I1128*H1128,2)</f>
        <v>0</v>
      </c>
      <c r="R1128" s="242">
        <f>ROUND(J1128*H1128,2)</f>
        <v>0</v>
      </c>
      <c r="S1128" s="92"/>
      <c r="T1128" s="243">
        <f>S1128*H1128</f>
        <v>0</v>
      </c>
      <c r="U1128" s="243">
        <v>0</v>
      </c>
      <c r="V1128" s="243">
        <f>U1128*H1128</f>
        <v>0</v>
      </c>
      <c r="W1128" s="243">
        <v>0</v>
      </c>
      <c r="X1128" s="244">
        <f>W1128*H1128</f>
        <v>0</v>
      </c>
      <c r="Y1128" s="39"/>
      <c r="Z1128" s="39"/>
      <c r="AA1128" s="39"/>
      <c r="AB1128" s="39"/>
      <c r="AC1128" s="39"/>
      <c r="AD1128" s="39"/>
      <c r="AE1128" s="39"/>
      <c r="AR1128" s="245" t="s">
        <v>223</v>
      </c>
      <c r="AT1128" s="245" t="s">
        <v>185</v>
      </c>
      <c r="AU1128" s="245" t="s">
        <v>84</v>
      </c>
      <c r="AY1128" s="18" t="s">
        <v>182</v>
      </c>
      <c r="BE1128" s="246">
        <f>IF(O1128="základní",K1128,0)</f>
        <v>0</v>
      </c>
      <c r="BF1128" s="246">
        <f>IF(O1128="snížená",K1128,0)</f>
        <v>0</v>
      </c>
      <c r="BG1128" s="246">
        <f>IF(O1128="zákl. přenesená",K1128,0)</f>
        <v>0</v>
      </c>
      <c r="BH1128" s="246">
        <f>IF(O1128="sníž. přenesená",K1128,0)</f>
        <v>0</v>
      </c>
      <c r="BI1128" s="246">
        <f>IF(O1128="nulová",K1128,0)</f>
        <v>0</v>
      </c>
      <c r="BJ1128" s="18" t="s">
        <v>82</v>
      </c>
      <c r="BK1128" s="246">
        <f>ROUND(P1128*H1128,2)</f>
        <v>0</v>
      </c>
      <c r="BL1128" s="18" t="s">
        <v>223</v>
      </c>
      <c r="BM1128" s="245" t="s">
        <v>1400</v>
      </c>
    </row>
    <row r="1129" s="2" customFormat="1">
      <c r="A1129" s="39"/>
      <c r="B1129" s="40"/>
      <c r="C1129" s="41"/>
      <c r="D1129" s="247" t="s">
        <v>192</v>
      </c>
      <c r="E1129" s="41"/>
      <c r="F1129" s="248" t="s">
        <v>1399</v>
      </c>
      <c r="G1129" s="41"/>
      <c r="H1129" s="41"/>
      <c r="I1129" s="249"/>
      <c r="J1129" s="249"/>
      <c r="K1129" s="41"/>
      <c r="L1129" s="41"/>
      <c r="M1129" s="45"/>
      <c r="N1129" s="250"/>
      <c r="O1129" s="251"/>
      <c r="P1129" s="92"/>
      <c r="Q1129" s="92"/>
      <c r="R1129" s="92"/>
      <c r="S1129" s="92"/>
      <c r="T1129" s="92"/>
      <c r="U1129" s="92"/>
      <c r="V1129" s="92"/>
      <c r="W1129" s="92"/>
      <c r="X1129" s="93"/>
      <c r="Y1129" s="39"/>
      <c r="Z1129" s="39"/>
      <c r="AA1129" s="39"/>
      <c r="AB1129" s="39"/>
      <c r="AC1129" s="39"/>
      <c r="AD1129" s="39"/>
      <c r="AE1129" s="39"/>
      <c r="AT1129" s="18" t="s">
        <v>192</v>
      </c>
      <c r="AU1129" s="18" t="s">
        <v>84</v>
      </c>
    </row>
    <row r="1130" s="2" customFormat="1">
      <c r="A1130" s="39"/>
      <c r="B1130" s="40"/>
      <c r="C1130" s="41"/>
      <c r="D1130" s="252" t="s">
        <v>194</v>
      </c>
      <c r="E1130" s="41"/>
      <c r="F1130" s="253" t="s">
        <v>1401</v>
      </c>
      <c r="G1130" s="41"/>
      <c r="H1130" s="41"/>
      <c r="I1130" s="249"/>
      <c r="J1130" s="249"/>
      <c r="K1130" s="41"/>
      <c r="L1130" s="41"/>
      <c r="M1130" s="45"/>
      <c r="N1130" s="250"/>
      <c r="O1130" s="251"/>
      <c r="P1130" s="92"/>
      <c r="Q1130" s="92"/>
      <c r="R1130" s="92"/>
      <c r="S1130" s="92"/>
      <c r="T1130" s="92"/>
      <c r="U1130" s="92"/>
      <c r="V1130" s="92"/>
      <c r="W1130" s="92"/>
      <c r="X1130" s="93"/>
      <c r="Y1130" s="39"/>
      <c r="Z1130" s="39"/>
      <c r="AA1130" s="39"/>
      <c r="AB1130" s="39"/>
      <c r="AC1130" s="39"/>
      <c r="AD1130" s="39"/>
      <c r="AE1130" s="39"/>
      <c r="AT1130" s="18" t="s">
        <v>194</v>
      </c>
      <c r="AU1130" s="18" t="s">
        <v>84</v>
      </c>
    </row>
    <row r="1131" s="12" customFormat="1" ht="22.8" customHeight="1">
      <c r="A1131" s="12"/>
      <c r="B1131" s="216"/>
      <c r="C1131" s="217"/>
      <c r="D1131" s="218" t="s">
        <v>74</v>
      </c>
      <c r="E1131" s="231" t="s">
        <v>1402</v>
      </c>
      <c r="F1131" s="231" t="s">
        <v>1403</v>
      </c>
      <c r="G1131" s="217"/>
      <c r="H1131" s="217"/>
      <c r="I1131" s="220"/>
      <c r="J1131" s="220"/>
      <c r="K1131" s="232">
        <f>BK1131</f>
        <v>0</v>
      </c>
      <c r="L1131" s="217"/>
      <c r="M1131" s="222"/>
      <c r="N1131" s="223"/>
      <c r="O1131" s="224"/>
      <c r="P1131" s="224"/>
      <c r="Q1131" s="225">
        <f>SUM(Q1132:Q1135)</f>
        <v>0</v>
      </c>
      <c r="R1131" s="225">
        <f>SUM(R1132:R1135)</f>
        <v>0</v>
      </c>
      <c r="S1131" s="224"/>
      <c r="T1131" s="226">
        <f>SUM(T1132:T1135)</f>
        <v>0</v>
      </c>
      <c r="U1131" s="224"/>
      <c r="V1131" s="226">
        <f>SUM(V1132:V1135)</f>
        <v>0</v>
      </c>
      <c r="W1131" s="224"/>
      <c r="X1131" s="227">
        <f>SUM(X1132:X1135)</f>
        <v>0</v>
      </c>
      <c r="Y1131" s="12"/>
      <c r="Z1131" s="12"/>
      <c r="AA1131" s="12"/>
      <c r="AB1131" s="12"/>
      <c r="AC1131" s="12"/>
      <c r="AD1131" s="12"/>
      <c r="AE1131" s="12"/>
      <c r="AR1131" s="228" t="s">
        <v>84</v>
      </c>
      <c r="AT1131" s="229" t="s">
        <v>74</v>
      </c>
      <c r="AU1131" s="229" t="s">
        <v>82</v>
      </c>
      <c r="AY1131" s="228" t="s">
        <v>182</v>
      </c>
      <c r="BK1131" s="230">
        <f>SUM(BK1132:BK1135)</f>
        <v>0</v>
      </c>
    </row>
    <row r="1132" s="2" customFormat="1" ht="37.8" customHeight="1">
      <c r="A1132" s="39"/>
      <c r="B1132" s="40"/>
      <c r="C1132" s="233" t="s">
        <v>1404</v>
      </c>
      <c r="D1132" s="233" t="s">
        <v>185</v>
      </c>
      <c r="E1132" s="234" t="s">
        <v>1405</v>
      </c>
      <c r="F1132" s="235" t="s">
        <v>1406</v>
      </c>
      <c r="G1132" s="236" t="s">
        <v>236</v>
      </c>
      <c r="H1132" s="237">
        <v>1</v>
      </c>
      <c r="I1132" s="238"/>
      <c r="J1132" s="238"/>
      <c r="K1132" s="239">
        <f>ROUND(P1132*H1132,2)</f>
        <v>0</v>
      </c>
      <c r="L1132" s="235" t="s">
        <v>1</v>
      </c>
      <c r="M1132" s="45"/>
      <c r="N1132" s="240" t="s">
        <v>1</v>
      </c>
      <c r="O1132" s="241" t="s">
        <v>38</v>
      </c>
      <c r="P1132" s="242">
        <f>I1132+J1132</f>
        <v>0</v>
      </c>
      <c r="Q1132" s="242">
        <f>ROUND(I1132*H1132,2)</f>
        <v>0</v>
      </c>
      <c r="R1132" s="242">
        <f>ROUND(J1132*H1132,2)</f>
        <v>0</v>
      </c>
      <c r="S1132" s="92"/>
      <c r="T1132" s="243">
        <f>S1132*H1132</f>
        <v>0</v>
      </c>
      <c r="U1132" s="243">
        <v>0</v>
      </c>
      <c r="V1132" s="243">
        <f>U1132*H1132</f>
        <v>0</v>
      </c>
      <c r="W1132" s="243">
        <v>0</v>
      </c>
      <c r="X1132" s="244">
        <f>W1132*H1132</f>
        <v>0</v>
      </c>
      <c r="Y1132" s="39"/>
      <c r="Z1132" s="39"/>
      <c r="AA1132" s="39"/>
      <c r="AB1132" s="39"/>
      <c r="AC1132" s="39"/>
      <c r="AD1132" s="39"/>
      <c r="AE1132" s="39"/>
      <c r="AR1132" s="245" t="s">
        <v>223</v>
      </c>
      <c r="AT1132" s="245" t="s">
        <v>185</v>
      </c>
      <c r="AU1132" s="245" t="s">
        <v>84</v>
      </c>
      <c r="AY1132" s="18" t="s">
        <v>182</v>
      </c>
      <c r="BE1132" s="246">
        <f>IF(O1132="základní",K1132,0)</f>
        <v>0</v>
      </c>
      <c r="BF1132" s="246">
        <f>IF(O1132="snížená",K1132,0)</f>
        <v>0</v>
      </c>
      <c r="BG1132" s="246">
        <f>IF(O1132="zákl. přenesená",K1132,0)</f>
        <v>0</v>
      </c>
      <c r="BH1132" s="246">
        <f>IF(O1132="sníž. přenesená",K1132,0)</f>
        <v>0</v>
      </c>
      <c r="BI1132" s="246">
        <f>IF(O1132="nulová",K1132,0)</f>
        <v>0</v>
      </c>
      <c r="BJ1132" s="18" t="s">
        <v>82</v>
      </c>
      <c r="BK1132" s="246">
        <f>ROUND(P1132*H1132,2)</f>
        <v>0</v>
      </c>
      <c r="BL1132" s="18" t="s">
        <v>223</v>
      </c>
      <c r="BM1132" s="245" t="s">
        <v>1407</v>
      </c>
    </row>
    <row r="1133" s="2" customFormat="1">
      <c r="A1133" s="39"/>
      <c r="B1133" s="40"/>
      <c r="C1133" s="41"/>
      <c r="D1133" s="247" t="s">
        <v>192</v>
      </c>
      <c r="E1133" s="41"/>
      <c r="F1133" s="248" t="s">
        <v>1406</v>
      </c>
      <c r="G1133" s="41"/>
      <c r="H1133" s="41"/>
      <c r="I1133" s="249"/>
      <c r="J1133" s="249"/>
      <c r="K1133" s="41"/>
      <c r="L1133" s="41"/>
      <c r="M1133" s="45"/>
      <c r="N1133" s="250"/>
      <c r="O1133" s="251"/>
      <c r="P1133" s="92"/>
      <c r="Q1133" s="92"/>
      <c r="R1133" s="92"/>
      <c r="S1133" s="92"/>
      <c r="T1133" s="92"/>
      <c r="U1133" s="92"/>
      <c r="V1133" s="92"/>
      <c r="W1133" s="92"/>
      <c r="X1133" s="93"/>
      <c r="Y1133" s="39"/>
      <c r="Z1133" s="39"/>
      <c r="AA1133" s="39"/>
      <c r="AB1133" s="39"/>
      <c r="AC1133" s="39"/>
      <c r="AD1133" s="39"/>
      <c r="AE1133" s="39"/>
      <c r="AT1133" s="18" t="s">
        <v>192</v>
      </c>
      <c r="AU1133" s="18" t="s">
        <v>84</v>
      </c>
    </row>
    <row r="1134" s="2" customFormat="1" ht="44.25" customHeight="1">
      <c r="A1134" s="39"/>
      <c r="B1134" s="40"/>
      <c r="C1134" s="233" t="s">
        <v>1038</v>
      </c>
      <c r="D1134" s="233" t="s">
        <v>185</v>
      </c>
      <c r="E1134" s="234" t="s">
        <v>1408</v>
      </c>
      <c r="F1134" s="235" t="s">
        <v>1409</v>
      </c>
      <c r="G1134" s="236" t="s">
        <v>236</v>
      </c>
      <c r="H1134" s="237">
        <v>1</v>
      </c>
      <c r="I1134" s="238"/>
      <c r="J1134" s="238"/>
      <c r="K1134" s="239">
        <f>ROUND(P1134*H1134,2)</f>
        <v>0</v>
      </c>
      <c r="L1134" s="235" t="s">
        <v>1</v>
      </c>
      <c r="M1134" s="45"/>
      <c r="N1134" s="240" t="s">
        <v>1</v>
      </c>
      <c r="O1134" s="241" t="s">
        <v>38</v>
      </c>
      <c r="P1134" s="242">
        <f>I1134+J1134</f>
        <v>0</v>
      </c>
      <c r="Q1134" s="242">
        <f>ROUND(I1134*H1134,2)</f>
        <v>0</v>
      </c>
      <c r="R1134" s="242">
        <f>ROUND(J1134*H1134,2)</f>
        <v>0</v>
      </c>
      <c r="S1134" s="92"/>
      <c r="T1134" s="243">
        <f>S1134*H1134</f>
        <v>0</v>
      </c>
      <c r="U1134" s="243">
        <v>0</v>
      </c>
      <c r="V1134" s="243">
        <f>U1134*H1134</f>
        <v>0</v>
      </c>
      <c r="W1134" s="243">
        <v>0</v>
      </c>
      <c r="X1134" s="244">
        <f>W1134*H1134</f>
        <v>0</v>
      </c>
      <c r="Y1134" s="39"/>
      <c r="Z1134" s="39"/>
      <c r="AA1134" s="39"/>
      <c r="AB1134" s="39"/>
      <c r="AC1134" s="39"/>
      <c r="AD1134" s="39"/>
      <c r="AE1134" s="39"/>
      <c r="AR1134" s="245" t="s">
        <v>223</v>
      </c>
      <c r="AT1134" s="245" t="s">
        <v>185</v>
      </c>
      <c r="AU1134" s="245" t="s">
        <v>84</v>
      </c>
      <c r="AY1134" s="18" t="s">
        <v>182</v>
      </c>
      <c r="BE1134" s="246">
        <f>IF(O1134="základní",K1134,0)</f>
        <v>0</v>
      </c>
      <c r="BF1134" s="246">
        <f>IF(O1134="snížená",K1134,0)</f>
        <v>0</v>
      </c>
      <c r="BG1134" s="246">
        <f>IF(O1134="zákl. přenesená",K1134,0)</f>
        <v>0</v>
      </c>
      <c r="BH1134" s="246">
        <f>IF(O1134="sníž. přenesená",K1134,0)</f>
        <v>0</v>
      </c>
      <c r="BI1134" s="246">
        <f>IF(O1134="nulová",K1134,0)</f>
        <v>0</v>
      </c>
      <c r="BJ1134" s="18" t="s">
        <v>82</v>
      </c>
      <c r="BK1134" s="246">
        <f>ROUND(P1134*H1134,2)</f>
        <v>0</v>
      </c>
      <c r="BL1134" s="18" t="s">
        <v>223</v>
      </c>
      <c r="BM1134" s="245" t="s">
        <v>1410</v>
      </c>
    </row>
    <row r="1135" s="2" customFormat="1">
      <c r="A1135" s="39"/>
      <c r="B1135" s="40"/>
      <c r="C1135" s="41"/>
      <c r="D1135" s="247" t="s">
        <v>192</v>
      </c>
      <c r="E1135" s="41"/>
      <c r="F1135" s="248" t="s">
        <v>1409</v>
      </c>
      <c r="G1135" s="41"/>
      <c r="H1135" s="41"/>
      <c r="I1135" s="249"/>
      <c r="J1135" s="249"/>
      <c r="K1135" s="41"/>
      <c r="L1135" s="41"/>
      <c r="M1135" s="45"/>
      <c r="N1135" s="250"/>
      <c r="O1135" s="251"/>
      <c r="P1135" s="92"/>
      <c r="Q1135" s="92"/>
      <c r="R1135" s="92"/>
      <c r="S1135" s="92"/>
      <c r="T1135" s="92"/>
      <c r="U1135" s="92"/>
      <c r="V1135" s="92"/>
      <c r="W1135" s="92"/>
      <c r="X1135" s="93"/>
      <c r="Y1135" s="39"/>
      <c r="Z1135" s="39"/>
      <c r="AA1135" s="39"/>
      <c r="AB1135" s="39"/>
      <c r="AC1135" s="39"/>
      <c r="AD1135" s="39"/>
      <c r="AE1135" s="39"/>
      <c r="AT1135" s="18" t="s">
        <v>192</v>
      </c>
      <c r="AU1135" s="18" t="s">
        <v>84</v>
      </c>
    </row>
    <row r="1136" s="12" customFormat="1" ht="22.8" customHeight="1">
      <c r="A1136" s="12"/>
      <c r="B1136" s="216"/>
      <c r="C1136" s="217"/>
      <c r="D1136" s="218" t="s">
        <v>74</v>
      </c>
      <c r="E1136" s="231" t="s">
        <v>1411</v>
      </c>
      <c r="F1136" s="231" t="s">
        <v>1412</v>
      </c>
      <c r="G1136" s="217"/>
      <c r="H1136" s="217"/>
      <c r="I1136" s="220"/>
      <c r="J1136" s="220"/>
      <c r="K1136" s="232">
        <f>BK1136</f>
        <v>0</v>
      </c>
      <c r="L1136" s="217"/>
      <c r="M1136" s="222"/>
      <c r="N1136" s="223"/>
      <c r="O1136" s="224"/>
      <c r="P1136" s="224"/>
      <c r="Q1136" s="225">
        <f>SUM(Q1137:Q1143)</f>
        <v>0</v>
      </c>
      <c r="R1136" s="225">
        <f>SUM(R1137:R1143)</f>
        <v>0</v>
      </c>
      <c r="S1136" s="224"/>
      <c r="T1136" s="226">
        <f>SUM(T1137:T1143)</f>
        <v>0</v>
      </c>
      <c r="U1136" s="224"/>
      <c r="V1136" s="226">
        <f>SUM(V1137:V1143)</f>
        <v>0</v>
      </c>
      <c r="W1136" s="224"/>
      <c r="X1136" s="227">
        <f>SUM(X1137:X1143)</f>
        <v>0</v>
      </c>
      <c r="Y1136" s="12"/>
      <c r="Z1136" s="12"/>
      <c r="AA1136" s="12"/>
      <c r="AB1136" s="12"/>
      <c r="AC1136" s="12"/>
      <c r="AD1136" s="12"/>
      <c r="AE1136" s="12"/>
      <c r="AR1136" s="228" t="s">
        <v>84</v>
      </c>
      <c r="AT1136" s="229" t="s">
        <v>74</v>
      </c>
      <c r="AU1136" s="229" t="s">
        <v>82</v>
      </c>
      <c r="AY1136" s="228" t="s">
        <v>182</v>
      </c>
      <c r="BK1136" s="230">
        <f>SUM(BK1137:BK1143)</f>
        <v>0</v>
      </c>
    </row>
    <row r="1137" s="2" customFormat="1" ht="37.8" customHeight="1">
      <c r="A1137" s="39"/>
      <c r="B1137" s="40"/>
      <c r="C1137" s="233" t="s">
        <v>1413</v>
      </c>
      <c r="D1137" s="233" t="s">
        <v>185</v>
      </c>
      <c r="E1137" s="234" t="s">
        <v>1414</v>
      </c>
      <c r="F1137" s="235" t="s">
        <v>1415</v>
      </c>
      <c r="G1137" s="236" t="s">
        <v>918</v>
      </c>
      <c r="H1137" s="237">
        <v>100</v>
      </c>
      <c r="I1137" s="238"/>
      <c r="J1137" s="238"/>
      <c r="K1137" s="239">
        <f>ROUND(P1137*H1137,2)</f>
        <v>0</v>
      </c>
      <c r="L1137" s="235" t="s">
        <v>1</v>
      </c>
      <c r="M1137" s="45"/>
      <c r="N1137" s="240" t="s">
        <v>1</v>
      </c>
      <c r="O1137" s="241" t="s">
        <v>38</v>
      </c>
      <c r="P1137" s="242">
        <f>I1137+J1137</f>
        <v>0</v>
      </c>
      <c r="Q1137" s="242">
        <f>ROUND(I1137*H1137,2)</f>
        <v>0</v>
      </c>
      <c r="R1137" s="242">
        <f>ROUND(J1137*H1137,2)</f>
        <v>0</v>
      </c>
      <c r="S1137" s="92"/>
      <c r="T1137" s="243">
        <f>S1137*H1137</f>
        <v>0</v>
      </c>
      <c r="U1137" s="243">
        <v>0</v>
      </c>
      <c r="V1137" s="243">
        <f>U1137*H1137</f>
        <v>0</v>
      </c>
      <c r="W1137" s="243">
        <v>0</v>
      </c>
      <c r="X1137" s="244">
        <f>W1137*H1137</f>
        <v>0</v>
      </c>
      <c r="Y1137" s="39"/>
      <c r="Z1137" s="39"/>
      <c r="AA1137" s="39"/>
      <c r="AB1137" s="39"/>
      <c r="AC1137" s="39"/>
      <c r="AD1137" s="39"/>
      <c r="AE1137" s="39"/>
      <c r="AR1137" s="245" t="s">
        <v>223</v>
      </c>
      <c r="AT1137" s="245" t="s">
        <v>185</v>
      </c>
      <c r="AU1137" s="245" t="s">
        <v>84</v>
      </c>
      <c r="AY1137" s="18" t="s">
        <v>182</v>
      </c>
      <c r="BE1137" s="246">
        <f>IF(O1137="základní",K1137,0)</f>
        <v>0</v>
      </c>
      <c r="BF1137" s="246">
        <f>IF(O1137="snížená",K1137,0)</f>
        <v>0</v>
      </c>
      <c r="BG1137" s="246">
        <f>IF(O1137="zákl. přenesená",K1137,0)</f>
        <v>0</v>
      </c>
      <c r="BH1137" s="246">
        <f>IF(O1137="sníž. přenesená",K1137,0)</f>
        <v>0</v>
      </c>
      <c r="BI1137" s="246">
        <f>IF(O1137="nulová",K1137,0)</f>
        <v>0</v>
      </c>
      <c r="BJ1137" s="18" t="s">
        <v>82</v>
      </c>
      <c r="BK1137" s="246">
        <f>ROUND(P1137*H1137,2)</f>
        <v>0</v>
      </c>
      <c r="BL1137" s="18" t="s">
        <v>223</v>
      </c>
      <c r="BM1137" s="245" t="s">
        <v>1416</v>
      </c>
    </row>
    <row r="1138" s="2" customFormat="1">
      <c r="A1138" s="39"/>
      <c r="B1138" s="40"/>
      <c r="C1138" s="41"/>
      <c r="D1138" s="247" t="s">
        <v>192</v>
      </c>
      <c r="E1138" s="41"/>
      <c r="F1138" s="248" t="s">
        <v>1415</v>
      </c>
      <c r="G1138" s="41"/>
      <c r="H1138" s="41"/>
      <c r="I1138" s="249"/>
      <c r="J1138" s="249"/>
      <c r="K1138" s="41"/>
      <c r="L1138" s="41"/>
      <c r="M1138" s="45"/>
      <c r="N1138" s="250"/>
      <c r="O1138" s="251"/>
      <c r="P1138" s="92"/>
      <c r="Q1138" s="92"/>
      <c r="R1138" s="92"/>
      <c r="S1138" s="92"/>
      <c r="T1138" s="92"/>
      <c r="U1138" s="92"/>
      <c r="V1138" s="92"/>
      <c r="W1138" s="92"/>
      <c r="X1138" s="93"/>
      <c r="Y1138" s="39"/>
      <c r="Z1138" s="39"/>
      <c r="AA1138" s="39"/>
      <c r="AB1138" s="39"/>
      <c r="AC1138" s="39"/>
      <c r="AD1138" s="39"/>
      <c r="AE1138" s="39"/>
      <c r="AT1138" s="18" t="s">
        <v>192</v>
      </c>
      <c r="AU1138" s="18" t="s">
        <v>84</v>
      </c>
    </row>
    <row r="1139" s="2" customFormat="1" ht="24.15" customHeight="1">
      <c r="A1139" s="39"/>
      <c r="B1139" s="40"/>
      <c r="C1139" s="286" t="s">
        <v>1042</v>
      </c>
      <c r="D1139" s="286" t="s">
        <v>290</v>
      </c>
      <c r="E1139" s="287" t="s">
        <v>1417</v>
      </c>
      <c r="F1139" s="288" t="s">
        <v>1418</v>
      </c>
      <c r="G1139" s="289" t="s">
        <v>1419</v>
      </c>
      <c r="H1139" s="290">
        <v>100</v>
      </c>
      <c r="I1139" s="291"/>
      <c r="J1139" s="292"/>
      <c r="K1139" s="293">
        <f>ROUND(P1139*H1139,2)</f>
        <v>0</v>
      </c>
      <c r="L1139" s="288" t="s">
        <v>1</v>
      </c>
      <c r="M1139" s="294"/>
      <c r="N1139" s="295" t="s">
        <v>1</v>
      </c>
      <c r="O1139" s="241" t="s">
        <v>38</v>
      </c>
      <c r="P1139" s="242">
        <f>I1139+J1139</f>
        <v>0</v>
      </c>
      <c r="Q1139" s="242">
        <f>ROUND(I1139*H1139,2)</f>
        <v>0</v>
      </c>
      <c r="R1139" s="242">
        <f>ROUND(J1139*H1139,2)</f>
        <v>0</v>
      </c>
      <c r="S1139" s="92"/>
      <c r="T1139" s="243">
        <f>S1139*H1139</f>
        <v>0</v>
      </c>
      <c r="U1139" s="243">
        <v>0</v>
      </c>
      <c r="V1139" s="243">
        <f>U1139*H1139</f>
        <v>0</v>
      </c>
      <c r="W1139" s="243">
        <v>0</v>
      </c>
      <c r="X1139" s="244">
        <f>W1139*H1139</f>
        <v>0</v>
      </c>
      <c r="Y1139" s="39"/>
      <c r="Z1139" s="39"/>
      <c r="AA1139" s="39"/>
      <c r="AB1139" s="39"/>
      <c r="AC1139" s="39"/>
      <c r="AD1139" s="39"/>
      <c r="AE1139" s="39"/>
      <c r="AR1139" s="245" t="s">
        <v>293</v>
      </c>
      <c r="AT1139" s="245" t="s">
        <v>290</v>
      </c>
      <c r="AU1139" s="245" t="s">
        <v>84</v>
      </c>
      <c r="AY1139" s="18" t="s">
        <v>182</v>
      </c>
      <c r="BE1139" s="246">
        <f>IF(O1139="základní",K1139,0)</f>
        <v>0</v>
      </c>
      <c r="BF1139" s="246">
        <f>IF(O1139="snížená",K1139,0)</f>
        <v>0</v>
      </c>
      <c r="BG1139" s="246">
        <f>IF(O1139="zákl. přenesená",K1139,0)</f>
        <v>0</v>
      </c>
      <c r="BH1139" s="246">
        <f>IF(O1139="sníž. přenesená",K1139,0)</f>
        <v>0</v>
      </c>
      <c r="BI1139" s="246">
        <f>IF(O1139="nulová",K1139,0)</f>
        <v>0</v>
      </c>
      <c r="BJ1139" s="18" t="s">
        <v>82</v>
      </c>
      <c r="BK1139" s="246">
        <f>ROUND(P1139*H1139,2)</f>
        <v>0</v>
      </c>
      <c r="BL1139" s="18" t="s">
        <v>223</v>
      </c>
      <c r="BM1139" s="245" t="s">
        <v>1420</v>
      </c>
    </row>
    <row r="1140" s="2" customFormat="1">
      <c r="A1140" s="39"/>
      <c r="B1140" s="40"/>
      <c r="C1140" s="41"/>
      <c r="D1140" s="247" t="s">
        <v>192</v>
      </c>
      <c r="E1140" s="41"/>
      <c r="F1140" s="248" t="s">
        <v>1418</v>
      </c>
      <c r="G1140" s="41"/>
      <c r="H1140" s="41"/>
      <c r="I1140" s="249"/>
      <c r="J1140" s="249"/>
      <c r="K1140" s="41"/>
      <c r="L1140" s="41"/>
      <c r="M1140" s="45"/>
      <c r="N1140" s="250"/>
      <c r="O1140" s="251"/>
      <c r="P1140" s="92"/>
      <c r="Q1140" s="92"/>
      <c r="R1140" s="92"/>
      <c r="S1140" s="92"/>
      <c r="T1140" s="92"/>
      <c r="U1140" s="92"/>
      <c r="V1140" s="92"/>
      <c r="W1140" s="92"/>
      <c r="X1140" s="93"/>
      <c r="Y1140" s="39"/>
      <c r="Z1140" s="39"/>
      <c r="AA1140" s="39"/>
      <c r="AB1140" s="39"/>
      <c r="AC1140" s="39"/>
      <c r="AD1140" s="39"/>
      <c r="AE1140" s="39"/>
      <c r="AT1140" s="18" t="s">
        <v>192</v>
      </c>
      <c r="AU1140" s="18" t="s">
        <v>84</v>
      </c>
    </row>
    <row r="1141" s="2" customFormat="1" ht="37.8" customHeight="1">
      <c r="A1141" s="39"/>
      <c r="B1141" s="40"/>
      <c r="C1141" s="233" t="s">
        <v>1421</v>
      </c>
      <c r="D1141" s="233" t="s">
        <v>185</v>
      </c>
      <c r="E1141" s="234" t="s">
        <v>1422</v>
      </c>
      <c r="F1141" s="235" t="s">
        <v>1423</v>
      </c>
      <c r="G1141" s="236" t="s">
        <v>1368</v>
      </c>
      <c r="H1141" s="310"/>
      <c r="I1141" s="238"/>
      <c r="J1141" s="238"/>
      <c r="K1141" s="239">
        <f>ROUND(P1141*H1141,2)</f>
        <v>0</v>
      </c>
      <c r="L1141" s="235" t="s">
        <v>189</v>
      </c>
      <c r="M1141" s="45"/>
      <c r="N1141" s="240" t="s">
        <v>1</v>
      </c>
      <c r="O1141" s="241" t="s">
        <v>38</v>
      </c>
      <c r="P1141" s="242">
        <f>I1141+J1141</f>
        <v>0</v>
      </c>
      <c r="Q1141" s="242">
        <f>ROUND(I1141*H1141,2)</f>
        <v>0</v>
      </c>
      <c r="R1141" s="242">
        <f>ROUND(J1141*H1141,2)</f>
        <v>0</v>
      </c>
      <c r="S1141" s="92"/>
      <c r="T1141" s="243">
        <f>S1141*H1141</f>
        <v>0</v>
      </c>
      <c r="U1141" s="243">
        <v>0</v>
      </c>
      <c r="V1141" s="243">
        <f>U1141*H1141</f>
        <v>0</v>
      </c>
      <c r="W1141" s="243">
        <v>0</v>
      </c>
      <c r="X1141" s="244">
        <f>W1141*H1141</f>
        <v>0</v>
      </c>
      <c r="Y1141" s="39"/>
      <c r="Z1141" s="39"/>
      <c r="AA1141" s="39"/>
      <c r="AB1141" s="39"/>
      <c r="AC1141" s="39"/>
      <c r="AD1141" s="39"/>
      <c r="AE1141" s="39"/>
      <c r="AR1141" s="245" t="s">
        <v>223</v>
      </c>
      <c r="AT1141" s="245" t="s">
        <v>185</v>
      </c>
      <c r="AU1141" s="245" t="s">
        <v>84</v>
      </c>
      <c r="AY1141" s="18" t="s">
        <v>182</v>
      </c>
      <c r="BE1141" s="246">
        <f>IF(O1141="základní",K1141,0)</f>
        <v>0</v>
      </c>
      <c r="BF1141" s="246">
        <f>IF(O1141="snížená",K1141,0)</f>
        <v>0</v>
      </c>
      <c r="BG1141" s="246">
        <f>IF(O1141="zákl. přenesená",K1141,0)</f>
        <v>0</v>
      </c>
      <c r="BH1141" s="246">
        <f>IF(O1141="sníž. přenesená",K1141,0)</f>
        <v>0</v>
      </c>
      <c r="BI1141" s="246">
        <f>IF(O1141="nulová",K1141,0)</f>
        <v>0</v>
      </c>
      <c r="BJ1141" s="18" t="s">
        <v>82</v>
      </c>
      <c r="BK1141" s="246">
        <f>ROUND(P1141*H1141,2)</f>
        <v>0</v>
      </c>
      <c r="BL1141" s="18" t="s">
        <v>223</v>
      </c>
      <c r="BM1141" s="245" t="s">
        <v>1424</v>
      </c>
    </row>
    <row r="1142" s="2" customFormat="1">
      <c r="A1142" s="39"/>
      <c r="B1142" s="40"/>
      <c r="C1142" s="41"/>
      <c r="D1142" s="247" t="s">
        <v>192</v>
      </c>
      <c r="E1142" s="41"/>
      <c r="F1142" s="248" t="s">
        <v>1423</v>
      </c>
      <c r="G1142" s="41"/>
      <c r="H1142" s="41"/>
      <c r="I1142" s="249"/>
      <c r="J1142" s="249"/>
      <c r="K1142" s="41"/>
      <c r="L1142" s="41"/>
      <c r="M1142" s="45"/>
      <c r="N1142" s="250"/>
      <c r="O1142" s="251"/>
      <c r="P1142" s="92"/>
      <c r="Q1142" s="92"/>
      <c r="R1142" s="92"/>
      <c r="S1142" s="92"/>
      <c r="T1142" s="92"/>
      <c r="U1142" s="92"/>
      <c r="V1142" s="92"/>
      <c r="W1142" s="92"/>
      <c r="X1142" s="93"/>
      <c r="Y1142" s="39"/>
      <c r="Z1142" s="39"/>
      <c r="AA1142" s="39"/>
      <c r="AB1142" s="39"/>
      <c r="AC1142" s="39"/>
      <c r="AD1142" s="39"/>
      <c r="AE1142" s="39"/>
      <c r="AT1142" s="18" t="s">
        <v>192</v>
      </c>
      <c r="AU1142" s="18" t="s">
        <v>84</v>
      </c>
    </row>
    <row r="1143" s="2" customFormat="1">
      <c r="A1143" s="39"/>
      <c r="B1143" s="40"/>
      <c r="C1143" s="41"/>
      <c r="D1143" s="252" t="s">
        <v>194</v>
      </c>
      <c r="E1143" s="41"/>
      <c r="F1143" s="253" t="s">
        <v>1425</v>
      </c>
      <c r="G1143" s="41"/>
      <c r="H1143" s="41"/>
      <c r="I1143" s="249"/>
      <c r="J1143" s="249"/>
      <c r="K1143" s="41"/>
      <c r="L1143" s="41"/>
      <c r="M1143" s="45"/>
      <c r="N1143" s="250"/>
      <c r="O1143" s="251"/>
      <c r="P1143" s="92"/>
      <c r="Q1143" s="92"/>
      <c r="R1143" s="92"/>
      <c r="S1143" s="92"/>
      <c r="T1143" s="92"/>
      <c r="U1143" s="92"/>
      <c r="V1143" s="92"/>
      <c r="W1143" s="92"/>
      <c r="X1143" s="93"/>
      <c r="Y1143" s="39"/>
      <c r="Z1143" s="39"/>
      <c r="AA1143" s="39"/>
      <c r="AB1143" s="39"/>
      <c r="AC1143" s="39"/>
      <c r="AD1143" s="39"/>
      <c r="AE1143" s="39"/>
      <c r="AT1143" s="18" t="s">
        <v>194</v>
      </c>
      <c r="AU1143" s="18" t="s">
        <v>84</v>
      </c>
    </row>
    <row r="1144" s="12" customFormat="1" ht="22.8" customHeight="1">
      <c r="A1144" s="12"/>
      <c r="B1144" s="216"/>
      <c r="C1144" s="217"/>
      <c r="D1144" s="218" t="s">
        <v>74</v>
      </c>
      <c r="E1144" s="231" t="s">
        <v>1426</v>
      </c>
      <c r="F1144" s="231" t="s">
        <v>1427</v>
      </c>
      <c r="G1144" s="217"/>
      <c r="H1144" s="217"/>
      <c r="I1144" s="220"/>
      <c r="J1144" s="220"/>
      <c r="K1144" s="232">
        <f>BK1144</f>
        <v>0</v>
      </c>
      <c r="L1144" s="217"/>
      <c r="M1144" s="222"/>
      <c r="N1144" s="223"/>
      <c r="O1144" s="224"/>
      <c r="P1144" s="224"/>
      <c r="Q1144" s="225">
        <f>SUM(Q1145:Q1159)</f>
        <v>0</v>
      </c>
      <c r="R1144" s="225">
        <f>SUM(R1145:R1159)</f>
        <v>0</v>
      </c>
      <c r="S1144" s="224"/>
      <c r="T1144" s="226">
        <f>SUM(T1145:T1159)</f>
        <v>0</v>
      </c>
      <c r="U1144" s="224"/>
      <c r="V1144" s="226">
        <f>SUM(V1145:V1159)</f>
        <v>0</v>
      </c>
      <c r="W1144" s="224"/>
      <c r="X1144" s="227">
        <f>SUM(X1145:X1159)</f>
        <v>0</v>
      </c>
      <c r="Y1144" s="12"/>
      <c r="Z1144" s="12"/>
      <c r="AA1144" s="12"/>
      <c r="AB1144" s="12"/>
      <c r="AC1144" s="12"/>
      <c r="AD1144" s="12"/>
      <c r="AE1144" s="12"/>
      <c r="AR1144" s="228" t="s">
        <v>84</v>
      </c>
      <c r="AT1144" s="229" t="s">
        <v>74</v>
      </c>
      <c r="AU1144" s="229" t="s">
        <v>82</v>
      </c>
      <c r="AY1144" s="228" t="s">
        <v>182</v>
      </c>
      <c r="BK1144" s="230">
        <f>SUM(BK1145:BK1159)</f>
        <v>0</v>
      </c>
    </row>
    <row r="1145" s="2" customFormat="1" ht="49.05" customHeight="1">
      <c r="A1145" s="39"/>
      <c r="B1145" s="40"/>
      <c r="C1145" s="233" t="s">
        <v>1047</v>
      </c>
      <c r="D1145" s="233" t="s">
        <v>185</v>
      </c>
      <c r="E1145" s="234" t="s">
        <v>1428</v>
      </c>
      <c r="F1145" s="235" t="s">
        <v>1429</v>
      </c>
      <c r="G1145" s="236" t="s">
        <v>222</v>
      </c>
      <c r="H1145" s="237">
        <v>4</v>
      </c>
      <c r="I1145" s="238"/>
      <c r="J1145" s="238"/>
      <c r="K1145" s="239">
        <f>ROUND(P1145*H1145,2)</f>
        <v>0</v>
      </c>
      <c r="L1145" s="235" t="s">
        <v>189</v>
      </c>
      <c r="M1145" s="45"/>
      <c r="N1145" s="240" t="s">
        <v>1</v>
      </c>
      <c r="O1145" s="241" t="s">
        <v>38</v>
      </c>
      <c r="P1145" s="242">
        <f>I1145+J1145</f>
        <v>0</v>
      </c>
      <c r="Q1145" s="242">
        <f>ROUND(I1145*H1145,2)</f>
        <v>0</v>
      </c>
      <c r="R1145" s="242">
        <f>ROUND(J1145*H1145,2)</f>
        <v>0</v>
      </c>
      <c r="S1145" s="92"/>
      <c r="T1145" s="243">
        <f>S1145*H1145</f>
        <v>0</v>
      </c>
      <c r="U1145" s="243">
        <v>0</v>
      </c>
      <c r="V1145" s="243">
        <f>U1145*H1145</f>
        <v>0</v>
      </c>
      <c r="W1145" s="243">
        <v>0</v>
      </c>
      <c r="X1145" s="244">
        <f>W1145*H1145</f>
        <v>0</v>
      </c>
      <c r="Y1145" s="39"/>
      <c r="Z1145" s="39"/>
      <c r="AA1145" s="39"/>
      <c r="AB1145" s="39"/>
      <c r="AC1145" s="39"/>
      <c r="AD1145" s="39"/>
      <c r="AE1145" s="39"/>
      <c r="AR1145" s="245" t="s">
        <v>223</v>
      </c>
      <c r="AT1145" s="245" t="s">
        <v>185</v>
      </c>
      <c r="AU1145" s="245" t="s">
        <v>84</v>
      </c>
      <c r="AY1145" s="18" t="s">
        <v>182</v>
      </c>
      <c r="BE1145" s="246">
        <f>IF(O1145="základní",K1145,0)</f>
        <v>0</v>
      </c>
      <c r="BF1145" s="246">
        <f>IF(O1145="snížená",K1145,0)</f>
        <v>0</v>
      </c>
      <c r="BG1145" s="246">
        <f>IF(O1145="zákl. přenesená",K1145,0)</f>
        <v>0</v>
      </c>
      <c r="BH1145" s="246">
        <f>IF(O1145="sníž. přenesená",K1145,0)</f>
        <v>0</v>
      </c>
      <c r="BI1145" s="246">
        <f>IF(O1145="nulová",K1145,0)</f>
        <v>0</v>
      </c>
      <c r="BJ1145" s="18" t="s">
        <v>82</v>
      </c>
      <c r="BK1145" s="246">
        <f>ROUND(P1145*H1145,2)</f>
        <v>0</v>
      </c>
      <c r="BL1145" s="18" t="s">
        <v>223</v>
      </c>
      <c r="BM1145" s="245" t="s">
        <v>1430</v>
      </c>
    </row>
    <row r="1146" s="2" customFormat="1">
      <c r="A1146" s="39"/>
      <c r="B1146" s="40"/>
      <c r="C1146" s="41"/>
      <c r="D1146" s="247" t="s">
        <v>192</v>
      </c>
      <c r="E1146" s="41"/>
      <c r="F1146" s="248" t="s">
        <v>1429</v>
      </c>
      <c r="G1146" s="41"/>
      <c r="H1146" s="41"/>
      <c r="I1146" s="249"/>
      <c r="J1146" s="249"/>
      <c r="K1146" s="41"/>
      <c r="L1146" s="41"/>
      <c r="M1146" s="45"/>
      <c r="N1146" s="250"/>
      <c r="O1146" s="251"/>
      <c r="P1146" s="92"/>
      <c r="Q1146" s="92"/>
      <c r="R1146" s="92"/>
      <c r="S1146" s="92"/>
      <c r="T1146" s="92"/>
      <c r="U1146" s="92"/>
      <c r="V1146" s="92"/>
      <c r="W1146" s="92"/>
      <c r="X1146" s="93"/>
      <c r="Y1146" s="39"/>
      <c r="Z1146" s="39"/>
      <c r="AA1146" s="39"/>
      <c r="AB1146" s="39"/>
      <c r="AC1146" s="39"/>
      <c r="AD1146" s="39"/>
      <c r="AE1146" s="39"/>
      <c r="AT1146" s="18" t="s">
        <v>192</v>
      </c>
      <c r="AU1146" s="18" t="s">
        <v>84</v>
      </c>
    </row>
    <row r="1147" s="2" customFormat="1">
      <c r="A1147" s="39"/>
      <c r="B1147" s="40"/>
      <c r="C1147" s="41"/>
      <c r="D1147" s="252" t="s">
        <v>194</v>
      </c>
      <c r="E1147" s="41"/>
      <c r="F1147" s="253" t="s">
        <v>1431</v>
      </c>
      <c r="G1147" s="41"/>
      <c r="H1147" s="41"/>
      <c r="I1147" s="249"/>
      <c r="J1147" s="249"/>
      <c r="K1147" s="41"/>
      <c r="L1147" s="41"/>
      <c r="M1147" s="45"/>
      <c r="N1147" s="250"/>
      <c r="O1147" s="251"/>
      <c r="P1147" s="92"/>
      <c r="Q1147" s="92"/>
      <c r="R1147" s="92"/>
      <c r="S1147" s="92"/>
      <c r="T1147" s="92"/>
      <c r="U1147" s="92"/>
      <c r="V1147" s="92"/>
      <c r="W1147" s="92"/>
      <c r="X1147" s="93"/>
      <c r="Y1147" s="39"/>
      <c r="Z1147" s="39"/>
      <c r="AA1147" s="39"/>
      <c r="AB1147" s="39"/>
      <c r="AC1147" s="39"/>
      <c r="AD1147" s="39"/>
      <c r="AE1147" s="39"/>
      <c r="AT1147" s="18" t="s">
        <v>194</v>
      </c>
      <c r="AU1147" s="18" t="s">
        <v>84</v>
      </c>
    </row>
    <row r="1148" s="2" customFormat="1" ht="37.8" customHeight="1">
      <c r="A1148" s="39"/>
      <c r="B1148" s="40"/>
      <c r="C1148" s="286" t="s">
        <v>1432</v>
      </c>
      <c r="D1148" s="286" t="s">
        <v>290</v>
      </c>
      <c r="E1148" s="287" t="s">
        <v>1433</v>
      </c>
      <c r="F1148" s="288" t="s">
        <v>1434</v>
      </c>
      <c r="G1148" s="289" t="s">
        <v>222</v>
      </c>
      <c r="H1148" s="290">
        <v>4</v>
      </c>
      <c r="I1148" s="291"/>
      <c r="J1148" s="292"/>
      <c r="K1148" s="293">
        <f>ROUND(P1148*H1148,2)</f>
        <v>0</v>
      </c>
      <c r="L1148" s="288" t="s">
        <v>189</v>
      </c>
      <c r="M1148" s="294"/>
      <c r="N1148" s="295" t="s">
        <v>1</v>
      </c>
      <c r="O1148" s="241" t="s">
        <v>38</v>
      </c>
      <c r="P1148" s="242">
        <f>I1148+J1148</f>
        <v>0</v>
      </c>
      <c r="Q1148" s="242">
        <f>ROUND(I1148*H1148,2)</f>
        <v>0</v>
      </c>
      <c r="R1148" s="242">
        <f>ROUND(J1148*H1148,2)</f>
        <v>0</v>
      </c>
      <c r="S1148" s="92"/>
      <c r="T1148" s="243">
        <f>S1148*H1148</f>
        <v>0</v>
      </c>
      <c r="U1148" s="243">
        <v>0</v>
      </c>
      <c r="V1148" s="243">
        <f>U1148*H1148</f>
        <v>0</v>
      </c>
      <c r="W1148" s="243">
        <v>0</v>
      </c>
      <c r="X1148" s="244">
        <f>W1148*H1148</f>
        <v>0</v>
      </c>
      <c r="Y1148" s="39"/>
      <c r="Z1148" s="39"/>
      <c r="AA1148" s="39"/>
      <c r="AB1148" s="39"/>
      <c r="AC1148" s="39"/>
      <c r="AD1148" s="39"/>
      <c r="AE1148" s="39"/>
      <c r="AR1148" s="245" t="s">
        <v>293</v>
      </c>
      <c r="AT1148" s="245" t="s">
        <v>290</v>
      </c>
      <c r="AU1148" s="245" t="s">
        <v>84</v>
      </c>
      <c r="AY1148" s="18" t="s">
        <v>182</v>
      </c>
      <c r="BE1148" s="246">
        <f>IF(O1148="základní",K1148,0)</f>
        <v>0</v>
      </c>
      <c r="BF1148" s="246">
        <f>IF(O1148="snížená",K1148,0)</f>
        <v>0</v>
      </c>
      <c r="BG1148" s="246">
        <f>IF(O1148="zákl. přenesená",K1148,0)</f>
        <v>0</v>
      </c>
      <c r="BH1148" s="246">
        <f>IF(O1148="sníž. přenesená",K1148,0)</f>
        <v>0</v>
      </c>
      <c r="BI1148" s="246">
        <f>IF(O1148="nulová",K1148,0)</f>
        <v>0</v>
      </c>
      <c r="BJ1148" s="18" t="s">
        <v>82</v>
      </c>
      <c r="BK1148" s="246">
        <f>ROUND(P1148*H1148,2)</f>
        <v>0</v>
      </c>
      <c r="BL1148" s="18" t="s">
        <v>223</v>
      </c>
      <c r="BM1148" s="245" t="s">
        <v>1435</v>
      </c>
    </row>
    <row r="1149" s="2" customFormat="1">
      <c r="A1149" s="39"/>
      <c r="B1149" s="40"/>
      <c r="C1149" s="41"/>
      <c r="D1149" s="247" t="s">
        <v>192</v>
      </c>
      <c r="E1149" s="41"/>
      <c r="F1149" s="248" t="s">
        <v>1434</v>
      </c>
      <c r="G1149" s="41"/>
      <c r="H1149" s="41"/>
      <c r="I1149" s="249"/>
      <c r="J1149" s="249"/>
      <c r="K1149" s="41"/>
      <c r="L1149" s="41"/>
      <c r="M1149" s="45"/>
      <c r="N1149" s="250"/>
      <c r="O1149" s="251"/>
      <c r="P1149" s="92"/>
      <c r="Q1149" s="92"/>
      <c r="R1149" s="92"/>
      <c r="S1149" s="92"/>
      <c r="T1149" s="92"/>
      <c r="U1149" s="92"/>
      <c r="V1149" s="92"/>
      <c r="W1149" s="92"/>
      <c r="X1149" s="93"/>
      <c r="Y1149" s="39"/>
      <c r="Z1149" s="39"/>
      <c r="AA1149" s="39"/>
      <c r="AB1149" s="39"/>
      <c r="AC1149" s="39"/>
      <c r="AD1149" s="39"/>
      <c r="AE1149" s="39"/>
      <c r="AT1149" s="18" t="s">
        <v>192</v>
      </c>
      <c r="AU1149" s="18" t="s">
        <v>84</v>
      </c>
    </row>
    <row r="1150" s="2" customFormat="1" ht="24.15" customHeight="1">
      <c r="A1150" s="39"/>
      <c r="B1150" s="40"/>
      <c r="C1150" s="233" t="s">
        <v>1051</v>
      </c>
      <c r="D1150" s="233" t="s">
        <v>185</v>
      </c>
      <c r="E1150" s="234" t="s">
        <v>1436</v>
      </c>
      <c r="F1150" s="235" t="s">
        <v>1437</v>
      </c>
      <c r="G1150" s="236" t="s">
        <v>222</v>
      </c>
      <c r="H1150" s="237">
        <v>8</v>
      </c>
      <c r="I1150" s="238"/>
      <c r="J1150" s="238"/>
      <c r="K1150" s="239">
        <f>ROUND(P1150*H1150,2)</f>
        <v>0</v>
      </c>
      <c r="L1150" s="235" t="s">
        <v>189</v>
      </c>
      <c r="M1150" s="45"/>
      <c r="N1150" s="240" t="s">
        <v>1</v>
      </c>
      <c r="O1150" s="241" t="s">
        <v>38</v>
      </c>
      <c r="P1150" s="242">
        <f>I1150+J1150</f>
        <v>0</v>
      </c>
      <c r="Q1150" s="242">
        <f>ROUND(I1150*H1150,2)</f>
        <v>0</v>
      </c>
      <c r="R1150" s="242">
        <f>ROUND(J1150*H1150,2)</f>
        <v>0</v>
      </c>
      <c r="S1150" s="92"/>
      <c r="T1150" s="243">
        <f>S1150*H1150</f>
        <v>0</v>
      </c>
      <c r="U1150" s="243">
        <v>0</v>
      </c>
      <c r="V1150" s="243">
        <f>U1150*H1150</f>
        <v>0</v>
      </c>
      <c r="W1150" s="243">
        <v>0</v>
      </c>
      <c r="X1150" s="244">
        <f>W1150*H1150</f>
        <v>0</v>
      </c>
      <c r="Y1150" s="39"/>
      <c r="Z1150" s="39"/>
      <c r="AA1150" s="39"/>
      <c r="AB1150" s="39"/>
      <c r="AC1150" s="39"/>
      <c r="AD1150" s="39"/>
      <c r="AE1150" s="39"/>
      <c r="AR1150" s="245" t="s">
        <v>223</v>
      </c>
      <c r="AT1150" s="245" t="s">
        <v>185</v>
      </c>
      <c r="AU1150" s="245" t="s">
        <v>84</v>
      </c>
      <c r="AY1150" s="18" t="s">
        <v>182</v>
      </c>
      <c r="BE1150" s="246">
        <f>IF(O1150="základní",K1150,0)</f>
        <v>0</v>
      </c>
      <c r="BF1150" s="246">
        <f>IF(O1150="snížená",K1150,0)</f>
        <v>0</v>
      </c>
      <c r="BG1150" s="246">
        <f>IF(O1150="zákl. přenesená",K1150,0)</f>
        <v>0</v>
      </c>
      <c r="BH1150" s="246">
        <f>IF(O1150="sníž. přenesená",K1150,0)</f>
        <v>0</v>
      </c>
      <c r="BI1150" s="246">
        <f>IF(O1150="nulová",K1150,0)</f>
        <v>0</v>
      </c>
      <c r="BJ1150" s="18" t="s">
        <v>82</v>
      </c>
      <c r="BK1150" s="246">
        <f>ROUND(P1150*H1150,2)</f>
        <v>0</v>
      </c>
      <c r="BL1150" s="18" t="s">
        <v>223</v>
      </c>
      <c r="BM1150" s="245" t="s">
        <v>1438</v>
      </c>
    </row>
    <row r="1151" s="2" customFormat="1">
      <c r="A1151" s="39"/>
      <c r="B1151" s="40"/>
      <c r="C1151" s="41"/>
      <c r="D1151" s="247" t="s">
        <v>192</v>
      </c>
      <c r="E1151" s="41"/>
      <c r="F1151" s="248" t="s">
        <v>1437</v>
      </c>
      <c r="G1151" s="41"/>
      <c r="H1151" s="41"/>
      <c r="I1151" s="249"/>
      <c r="J1151" s="249"/>
      <c r="K1151" s="41"/>
      <c r="L1151" s="41"/>
      <c r="M1151" s="45"/>
      <c r="N1151" s="250"/>
      <c r="O1151" s="251"/>
      <c r="P1151" s="92"/>
      <c r="Q1151" s="92"/>
      <c r="R1151" s="92"/>
      <c r="S1151" s="92"/>
      <c r="T1151" s="92"/>
      <c r="U1151" s="92"/>
      <c r="V1151" s="92"/>
      <c r="W1151" s="92"/>
      <c r="X1151" s="93"/>
      <c r="Y1151" s="39"/>
      <c r="Z1151" s="39"/>
      <c r="AA1151" s="39"/>
      <c r="AB1151" s="39"/>
      <c r="AC1151" s="39"/>
      <c r="AD1151" s="39"/>
      <c r="AE1151" s="39"/>
      <c r="AT1151" s="18" t="s">
        <v>192</v>
      </c>
      <c r="AU1151" s="18" t="s">
        <v>84</v>
      </c>
    </row>
    <row r="1152" s="2" customFormat="1">
      <c r="A1152" s="39"/>
      <c r="B1152" s="40"/>
      <c r="C1152" s="41"/>
      <c r="D1152" s="252" t="s">
        <v>194</v>
      </c>
      <c r="E1152" s="41"/>
      <c r="F1152" s="253" t="s">
        <v>1439</v>
      </c>
      <c r="G1152" s="41"/>
      <c r="H1152" s="41"/>
      <c r="I1152" s="249"/>
      <c r="J1152" s="249"/>
      <c r="K1152" s="41"/>
      <c r="L1152" s="41"/>
      <c r="M1152" s="45"/>
      <c r="N1152" s="250"/>
      <c r="O1152" s="251"/>
      <c r="P1152" s="92"/>
      <c r="Q1152" s="92"/>
      <c r="R1152" s="92"/>
      <c r="S1152" s="92"/>
      <c r="T1152" s="92"/>
      <c r="U1152" s="92"/>
      <c r="V1152" s="92"/>
      <c r="W1152" s="92"/>
      <c r="X1152" s="93"/>
      <c r="Y1152" s="39"/>
      <c r="Z1152" s="39"/>
      <c r="AA1152" s="39"/>
      <c r="AB1152" s="39"/>
      <c r="AC1152" s="39"/>
      <c r="AD1152" s="39"/>
      <c r="AE1152" s="39"/>
      <c r="AT1152" s="18" t="s">
        <v>194</v>
      </c>
      <c r="AU1152" s="18" t="s">
        <v>84</v>
      </c>
    </row>
    <row r="1153" s="13" customFormat="1">
      <c r="A1153" s="13"/>
      <c r="B1153" s="254"/>
      <c r="C1153" s="255"/>
      <c r="D1153" s="247" t="s">
        <v>196</v>
      </c>
      <c r="E1153" s="256" t="s">
        <v>1</v>
      </c>
      <c r="F1153" s="257" t="s">
        <v>1440</v>
      </c>
      <c r="G1153" s="255"/>
      <c r="H1153" s="258">
        <v>8</v>
      </c>
      <c r="I1153" s="259"/>
      <c r="J1153" s="259"/>
      <c r="K1153" s="255"/>
      <c r="L1153" s="255"/>
      <c r="M1153" s="260"/>
      <c r="N1153" s="261"/>
      <c r="O1153" s="262"/>
      <c r="P1153" s="262"/>
      <c r="Q1153" s="262"/>
      <c r="R1153" s="262"/>
      <c r="S1153" s="262"/>
      <c r="T1153" s="262"/>
      <c r="U1153" s="262"/>
      <c r="V1153" s="262"/>
      <c r="W1153" s="262"/>
      <c r="X1153" s="263"/>
      <c r="Y1153" s="13"/>
      <c r="Z1153" s="13"/>
      <c r="AA1153" s="13"/>
      <c r="AB1153" s="13"/>
      <c r="AC1153" s="13"/>
      <c r="AD1153" s="13"/>
      <c r="AE1153" s="13"/>
      <c r="AT1153" s="264" t="s">
        <v>196</v>
      </c>
      <c r="AU1153" s="264" t="s">
        <v>84</v>
      </c>
      <c r="AV1153" s="13" t="s">
        <v>84</v>
      </c>
      <c r="AW1153" s="13" t="s">
        <v>5</v>
      </c>
      <c r="AX1153" s="13" t="s">
        <v>75</v>
      </c>
      <c r="AY1153" s="264" t="s">
        <v>182</v>
      </c>
    </row>
    <row r="1154" s="15" customFormat="1">
      <c r="A1154" s="15"/>
      <c r="B1154" s="275"/>
      <c r="C1154" s="276"/>
      <c r="D1154" s="247" t="s">
        <v>196</v>
      </c>
      <c r="E1154" s="277" t="s">
        <v>1</v>
      </c>
      <c r="F1154" s="278" t="s">
        <v>208</v>
      </c>
      <c r="G1154" s="276"/>
      <c r="H1154" s="279">
        <v>8</v>
      </c>
      <c r="I1154" s="280"/>
      <c r="J1154" s="280"/>
      <c r="K1154" s="276"/>
      <c r="L1154" s="276"/>
      <c r="M1154" s="281"/>
      <c r="N1154" s="282"/>
      <c r="O1154" s="283"/>
      <c r="P1154" s="283"/>
      <c r="Q1154" s="283"/>
      <c r="R1154" s="283"/>
      <c r="S1154" s="283"/>
      <c r="T1154" s="283"/>
      <c r="U1154" s="283"/>
      <c r="V1154" s="283"/>
      <c r="W1154" s="283"/>
      <c r="X1154" s="284"/>
      <c r="Y1154" s="15"/>
      <c r="Z1154" s="15"/>
      <c r="AA1154" s="15"/>
      <c r="AB1154" s="15"/>
      <c r="AC1154" s="15"/>
      <c r="AD1154" s="15"/>
      <c r="AE1154" s="15"/>
      <c r="AT1154" s="285" t="s">
        <v>196</v>
      </c>
      <c r="AU1154" s="285" t="s">
        <v>84</v>
      </c>
      <c r="AV1154" s="15" t="s">
        <v>190</v>
      </c>
      <c r="AW1154" s="15" t="s">
        <v>5</v>
      </c>
      <c r="AX1154" s="15" t="s">
        <v>82</v>
      </c>
      <c r="AY1154" s="285" t="s">
        <v>182</v>
      </c>
    </row>
    <row r="1155" s="2" customFormat="1" ht="24.15" customHeight="1">
      <c r="A1155" s="39"/>
      <c r="B1155" s="40"/>
      <c r="C1155" s="286" t="s">
        <v>218</v>
      </c>
      <c r="D1155" s="286" t="s">
        <v>290</v>
      </c>
      <c r="E1155" s="287" t="s">
        <v>1441</v>
      </c>
      <c r="F1155" s="288" t="s">
        <v>1442</v>
      </c>
      <c r="G1155" s="289" t="s">
        <v>222</v>
      </c>
      <c r="H1155" s="290">
        <v>8</v>
      </c>
      <c r="I1155" s="291"/>
      <c r="J1155" s="292"/>
      <c r="K1155" s="293">
        <f>ROUND(P1155*H1155,2)</f>
        <v>0</v>
      </c>
      <c r="L1155" s="288" t="s">
        <v>189</v>
      </c>
      <c r="M1155" s="294"/>
      <c r="N1155" s="295" t="s">
        <v>1</v>
      </c>
      <c r="O1155" s="241" t="s">
        <v>38</v>
      </c>
      <c r="P1155" s="242">
        <f>I1155+J1155</f>
        <v>0</v>
      </c>
      <c r="Q1155" s="242">
        <f>ROUND(I1155*H1155,2)</f>
        <v>0</v>
      </c>
      <c r="R1155" s="242">
        <f>ROUND(J1155*H1155,2)</f>
        <v>0</v>
      </c>
      <c r="S1155" s="92"/>
      <c r="T1155" s="243">
        <f>S1155*H1155</f>
        <v>0</v>
      </c>
      <c r="U1155" s="243">
        <v>0</v>
      </c>
      <c r="V1155" s="243">
        <f>U1155*H1155</f>
        <v>0</v>
      </c>
      <c r="W1155" s="243">
        <v>0</v>
      </c>
      <c r="X1155" s="244">
        <f>W1155*H1155</f>
        <v>0</v>
      </c>
      <c r="Y1155" s="39"/>
      <c r="Z1155" s="39"/>
      <c r="AA1155" s="39"/>
      <c r="AB1155" s="39"/>
      <c r="AC1155" s="39"/>
      <c r="AD1155" s="39"/>
      <c r="AE1155" s="39"/>
      <c r="AR1155" s="245" t="s">
        <v>293</v>
      </c>
      <c r="AT1155" s="245" t="s">
        <v>290</v>
      </c>
      <c r="AU1155" s="245" t="s">
        <v>84</v>
      </c>
      <c r="AY1155" s="18" t="s">
        <v>182</v>
      </c>
      <c r="BE1155" s="246">
        <f>IF(O1155="základní",K1155,0)</f>
        <v>0</v>
      </c>
      <c r="BF1155" s="246">
        <f>IF(O1155="snížená",K1155,0)</f>
        <v>0</v>
      </c>
      <c r="BG1155" s="246">
        <f>IF(O1155="zákl. přenesená",K1155,0)</f>
        <v>0</v>
      </c>
      <c r="BH1155" s="246">
        <f>IF(O1155="sníž. přenesená",K1155,0)</f>
        <v>0</v>
      </c>
      <c r="BI1155" s="246">
        <f>IF(O1155="nulová",K1155,0)</f>
        <v>0</v>
      </c>
      <c r="BJ1155" s="18" t="s">
        <v>82</v>
      </c>
      <c r="BK1155" s="246">
        <f>ROUND(P1155*H1155,2)</f>
        <v>0</v>
      </c>
      <c r="BL1155" s="18" t="s">
        <v>223</v>
      </c>
      <c r="BM1155" s="245" t="s">
        <v>1443</v>
      </c>
    </row>
    <row r="1156" s="2" customFormat="1">
      <c r="A1156" s="39"/>
      <c r="B1156" s="40"/>
      <c r="C1156" s="41"/>
      <c r="D1156" s="247" t="s">
        <v>192</v>
      </c>
      <c r="E1156" s="41"/>
      <c r="F1156" s="248" t="s">
        <v>1442</v>
      </c>
      <c r="G1156" s="41"/>
      <c r="H1156" s="41"/>
      <c r="I1156" s="249"/>
      <c r="J1156" s="249"/>
      <c r="K1156" s="41"/>
      <c r="L1156" s="41"/>
      <c r="M1156" s="45"/>
      <c r="N1156" s="250"/>
      <c r="O1156" s="251"/>
      <c r="P1156" s="92"/>
      <c r="Q1156" s="92"/>
      <c r="R1156" s="92"/>
      <c r="S1156" s="92"/>
      <c r="T1156" s="92"/>
      <c r="U1156" s="92"/>
      <c r="V1156" s="92"/>
      <c r="W1156" s="92"/>
      <c r="X1156" s="93"/>
      <c r="Y1156" s="39"/>
      <c r="Z1156" s="39"/>
      <c r="AA1156" s="39"/>
      <c r="AB1156" s="39"/>
      <c r="AC1156" s="39"/>
      <c r="AD1156" s="39"/>
      <c r="AE1156" s="39"/>
      <c r="AT1156" s="18" t="s">
        <v>192</v>
      </c>
      <c r="AU1156" s="18" t="s">
        <v>84</v>
      </c>
    </row>
    <row r="1157" s="2" customFormat="1" ht="44.25" customHeight="1">
      <c r="A1157" s="39"/>
      <c r="B1157" s="40"/>
      <c r="C1157" s="233" t="s">
        <v>1059</v>
      </c>
      <c r="D1157" s="233" t="s">
        <v>185</v>
      </c>
      <c r="E1157" s="234" t="s">
        <v>1444</v>
      </c>
      <c r="F1157" s="235" t="s">
        <v>1445</v>
      </c>
      <c r="G1157" s="236" t="s">
        <v>1368</v>
      </c>
      <c r="H1157" s="310"/>
      <c r="I1157" s="238"/>
      <c r="J1157" s="238"/>
      <c r="K1157" s="239">
        <f>ROUND(P1157*H1157,2)</f>
        <v>0</v>
      </c>
      <c r="L1157" s="235" t="s">
        <v>189</v>
      </c>
      <c r="M1157" s="45"/>
      <c r="N1157" s="240" t="s">
        <v>1</v>
      </c>
      <c r="O1157" s="241" t="s">
        <v>38</v>
      </c>
      <c r="P1157" s="242">
        <f>I1157+J1157</f>
        <v>0</v>
      </c>
      <c r="Q1157" s="242">
        <f>ROUND(I1157*H1157,2)</f>
        <v>0</v>
      </c>
      <c r="R1157" s="242">
        <f>ROUND(J1157*H1157,2)</f>
        <v>0</v>
      </c>
      <c r="S1157" s="92"/>
      <c r="T1157" s="243">
        <f>S1157*H1157</f>
        <v>0</v>
      </c>
      <c r="U1157" s="243">
        <v>0</v>
      </c>
      <c r="V1157" s="243">
        <f>U1157*H1157</f>
        <v>0</v>
      </c>
      <c r="W1157" s="243">
        <v>0</v>
      </c>
      <c r="X1157" s="244">
        <f>W1157*H1157</f>
        <v>0</v>
      </c>
      <c r="Y1157" s="39"/>
      <c r="Z1157" s="39"/>
      <c r="AA1157" s="39"/>
      <c r="AB1157" s="39"/>
      <c r="AC1157" s="39"/>
      <c r="AD1157" s="39"/>
      <c r="AE1157" s="39"/>
      <c r="AR1157" s="245" t="s">
        <v>223</v>
      </c>
      <c r="AT1157" s="245" t="s">
        <v>185</v>
      </c>
      <c r="AU1157" s="245" t="s">
        <v>84</v>
      </c>
      <c r="AY1157" s="18" t="s">
        <v>182</v>
      </c>
      <c r="BE1157" s="246">
        <f>IF(O1157="základní",K1157,0)</f>
        <v>0</v>
      </c>
      <c r="BF1157" s="246">
        <f>IF(O1157="snížená",K1157,0)</f>
        <v>0</v>
      </c>
      <c r="BG1157" s="246">
        <f>IF(O1157="zákl. přenesená",K1157,0)</f>
        <v>0</v>
      </c>
      <c r="BH1157" s="246">
        <f>IF(O1157="sníž. přenesená",K1157,0)</f>
        <v>0</v>
      </c>
      <c r="BI1157" s="246">
        <f>IF(O1157="nulová",K1157,0)</f>
        <v>0</v>
      </c>
      <c r="BJ1157" s="18" t="s">
        <v>82</v>
      </c>
      <c r="BK1157" s="246">
        <f>ROUND(P1157*H1157,2)</f>
        <v>0</v>
      </c>
      <c r="BL1157" s="18" t="s">
        <v>223</v>
      </c>
      <c r="BM1157" s="245" t="s">
        <v>1446</v>
      </c>
    </row>
    <row r="1158" s="2" customFormat="1">
      <c r="A1158" s="39"/>
      <c r="B1158" s="40"/>
      <c r="C1158" s="41"/>
      <c r="D1158" s="247" t="s">
        <v>192</v>
      </c>
      <c r="E1158" s="41"/>
      <c r="F1158" s="248" t="s">
        <v>1445</v>
      </c>
      <c r="G1158" s="41"/>
      <c r="H1158" s="41"/>
      <c r="I1158" s="249"/>
      <c r="J1158" s="249"/>
      <c r="K1158" s="41"/>
      <c r="L1158" s="41"/>
      <c r="M1158" s="45"/>
      <c r="N1158" s="250"/>
      <c r="O1158" s="251"/>
      <c r="P1158" s="92"/>
      <c r="Q1158" s="92"/>
      <c r="R1158" s="92"/>
      <c r="S1158" s="92"/>
      <c r="T1158" s="92"/>
      <c r="U1158" s="92"/>
      <c r="V1158" s="92"/>
      <c r="W1158" s="92"/>
      <c r="X1158" s="93"/>
      <c r="Y1158" s="39"/>
      <c r="Z1158" s="39"/>
      <c r="AA1158" s="39"/>
      <c r="AB1158" s="39"/>
      <c r="AC1158" s="39"/>
      <c r="AD1158" s="39"/>
      <c r="AE1158" s="39"/>
      <c r="AT1158" s="18" t="s">
        <v>192</v>
      </c>
      <c r="AU1158" s="18" t="s">
        <v>84</v>
      </c>
    </row>
    <row r="1159" s="2" customFormat="1">
      <c r="A1159" s="39"/>
      <c r="B1159" s="40"/>
      <c r="C1159" s="41"/>
      <c r="D1159" s="252" t="s">
        <v>194</v>
      </c>
      <c r="E1159" s="41"/>
      <c r="F1159" s="253" t="s">
        <v>1447</v>
      </c>
      <c r="G1159" s="41"/>
      <c r="H1159" s="41"/>
      <c r="I1159" s="249"/>
      <c r="J1159" s="249"/>
      <c r="K1159" s="41"/>
      <c r="L1159" s="41"/>
      <c r="M1159" s="45"/>
      <c r="N1159" s="250"/>
      <c r="O1159" s="251"/>
      <c r="P1159" s="92"/>
      <c r="Q1159" s="92"/>
      <c r="R1159" s="92"/>
      <c r="S1159" s="92"/>
      <c r="T1159" s="92"/>
      <c r="U1159" s="92"/>
      <c r="V1159" s="92"/>
      <c r="W1159" s="92"/>
      <c r="X1159" s="93"/>
      <c r="Y1159" s="39"/>
      <c r="Z1159" s="39"/>
      <c r="AA1159" s="39"/>
      <c r="AB1159" s="39"/>
      <c r="AC1159" s="39"/>
      <c r="AD1159" s="39"/>
      <c r="AE1159" s="39"/>
      <c r="AT1159" s="18" t="s">
        <v>194</v>
      </c>
      <c r="AU1159" s="18" t="s">
        <v>84</v>
      </c>
    </row>
    <row r="1160" s="12" customFormat="1" ht="22.8" customHeight="1">
      <c r="A1160" s="12"/>
      <c r="B1160" s="216"/>
      <c r="C1160" s="217"/>
      <c r="D1160" s="218" t="s">
        <v>74</v>
      </c>
      <c r="E1160" s="231" t="s">
        <v>300</v>
      </c>
      <c r="F1160" s="231" t="s">
        <v>301</v>
      </c>
      <c r="G1160" s="217"/>
      <c r="H1160" s="217"/>
      <c r="I1160" s="220"/>
      <c r="J1160" s="220"/>
      <c r="K1160" s="232">
        <f>BK1160</f>
        <v>0</v>
      </c>
      <c r="L1160" s="217"/>
      <c r="M1160" s="222"/>
      <c r="N1160" s="223"/>
      <c r="O1160" s="224"/>
      <c r="P1160" s="224"/>
      <c r="Q1160" s="225">
        <f>SUM(Q1161:Q1169)</f>
        <v>0</v>
      </c>
      <c r="R1160" s="225">
        <f>SUM(R1161:R1169)</f>
        <v>0</v>
      </c>
      <c r="S1160" s="224"/>
      <c r="T1160" s="226">
        <f>SUM(T1161:T1169)</f>
        <v>0</v>
      </c>
      <c r="U1160" s="224"/>
      <c r="V1160" s="226">
        <f>SUM(V1161:V1169)</f>
        <v>0</v>
      </c>
      <c r="W1160" s="224"/>
      <c r="X1160" s="227">
        <f>SUM(X1161:X1169)</f>
        <v>0</v>
      </c>
      <c r="Y1160" s="12"/>
      <c r="Z1160" s="12"/>
      <c r="AA1160" s="12"/>
      <c r="AB1160" s="12"/>
      <c r="AC1160" s="12"/>
      <c r="AD1160" s="12"/>
      <c r="AE1160" s="12"/>
      <c r="AR1160" s="228" t="s">
        <v>84</v>
      </c>
      <c r="AT1160" s="229" t="s">
        <v>74</v>
      </c>
      <c r="AU1160" s="229" t="s">
        <v>82</v>
      </c>
      <c r="AY1160" s="228" t="s">
        <v>182</v>
      </c>
      <c r="BK1160" s="230">
        <f>SUM(BK1161:BK1169)</f>
        <v>0</v>
      </c>
    </row>
    <row r="1161" s="2" customFormat="1" ht="24.15" customHeight="1">
      <c r="A1161" s="39"/>
      <c r="B1161" s="40"/>
      <c r="C1161" s="233" t="s">
        <v>1448</v>
      </c>
      <c r="D1161" s="233" t="s">
        <v>185</v>
      </c>
      <c r="E1161" s="234" t="s">
        <v>1449</v>
      </c>
      <c r="F1161" s="235" t="s">
        <v>1450</v>
      </c>
      <c r="G1161" s="236" t="s">
        <v>188</v>
      </c>
      <c r="H1161" s="237">
        <v>48</v>
      </c>
      <c r="I1161" s="238"/>
      <c r="J1161" s="238"/>
      <c r="K1161" s="239">
        <f>ROUND(P1161*H1161,2)</f>
        <v>0</v>
      </c>
      <c r="L1161" s="235" t="s">
        <v>189</v>
      </c>
      <c r="M1161" s="45"/>
      <c r="N1161" s="240" t="s">
        <v>1</v>
      </c>
      <c r="O1161" s="241" t="s">
        <v>38</v>
      </c>
      <c r="P1161" s="242">
        <f>I1161+J1161</f>
        <v>0</v>
      </c>
      <c r="Q1161" s="242">
        <f>ROUND(I1161*H1161,2)</f>
        <v>0</v>
      </c>
      <c r="R1161" s="242">
        <f>ROUND(J1161*H1161,2)</f>
        <v>0</v>
      </c>
      <c r="S1161" s="92"/>
      <c r="T1161" s="243">
        <f>S1161*H1161</f>
        <v>0</v>
      </c>
      <c r="U1161" s="243">
        <v>0</v>
      </c>
      <c r="V1161" s="243">
        <f>U1161*H1161</f>
        <v>0</v>
      </c>
      <c r="W1161" s="243">
        <v>0</v>
      </c>
      <c r="X1161" s="244">
        <f>W1161*H1161</f>
        <v>0</v>
      </c>
      <c r="Y1161" s="39"/>
      <c r="Z1161" s="39"/>
      <c r="AA1161" s="39"/>
      <c r="AB1161" s="39"/>
      <c r="AC1161" s="39"/>
      <c r="AD1161" s="39"/>
      <c r="AE1161" s="39"/>
      <c r="AR1161" s="245" t="s">
        <v>223</v>
      </c>
      <c r="AT1161" s="245" t="s">
        <v>185</v>
      </c>
      <c r="AU1161" s="245" t="s">
        <v>84</v>
      </c>
      <c r="AY1161" s="18" t="s">
        <v>182</v>
      </c>
      <c r="BE1161" s="246">
        <f>IF(O1161="základní",K1161,0)</f>
        <v>0</v>
      </c>
      <c r="BF1161" s="246">
        <f>IF(O1161="snížená",K1161,0)</f>
        <v>0</v>
      </c>
      <c r="BG1161" s="246">
        <f>IF(O1161="zákl. přenesená",K1161,0)</f>
        <v>0</v>
      </c>
      <c r="BH1161" s="246">
        <f>IF(O1161="sníž. přenesená",K1161,0)</f>
        <v>0</v>
      </c>
      <c r="BI1161" s="246">
        <f>IF(O1161="nulová",K1161,0)</f>
        <v>0</v>
      </c>
      <c r="BJ1161" s="18" t="s">
        <v>82</v>
      </c>
      <c r="BK1161" s="246">
        <f>ROUND(P1161*H1161,2)</f>
        <v>0</v>
      </c>
      <c r="BL1161" s="18" t="s">
        <v>223</v>
      </c>
      <c r="BM1161" s="245" t="s">
        <v>1451</v>
      </c>
    </row>
    <row r="1162" s="2" customFormat="1">
      <c r="A1162" s="39"/>
      <c r="B1162" s="40"/>
      <c r="C1162" s="41"/>
      <c r="D1162" s="247" t="s">
        <v>192</v>
      </c>
      <c r="E1162" s="41"/>
      <c r="F1162" s="248" t="s">
        <v>1450</v>
      </c>
      <c r="G1162" s="41"/>
      <c r="H1162" s="41"/>
      <c r="I1162" s="249"/>
      <c r="J1162" s="249"/>
      <c r="K1162" s="41"/>
      <c r="L1162" s="41"/>
      <c r="M1162" s="45"/>
      <c r="N1162" s="250"/>
      <c r="O1162" s="251"/>
      <c r="P1162" s="92"/>
      <c r="Q1162" s="92"/>
      <c r="R1162" s="92"/>
      <c r="S1162" s="92"/>
      <c r="T1162" s="92"/>
      <c r="U1162" s="92"/>
      <c r="V1162" s="92"/>
      <c r="W1162" s="92"/>
      <c r="X1162" s="93"/>
      <c r="Y1162" s="39"/>
      <c r="Z1162" s="39"/>
      <c r="AA1162" s="39"/>
      <c r="AB1162" s="39"/>
      <c r="AC1162" s="39"/>
      <c r="AD1162" s="39"/>
      <c r="AE1162" s="39"/>
      <c r="AT1162" s="18" t="s">
        <v>192</v>
      </c>
      <c r="AU1162" s="18" t="s">
        <v>84</v>
      </c>
    </row>
    <row r="1163" s="2" customFormat="1">
      <c r="A1163" s="39"/>
      <c r="B1163" s="40"/>
      <c r="C1163" s="41"/>
      <c r="D1163" s="252" t="s">
        <v>194</v>
      </c>
      <c r="E1163" s="41"/>
      <c r="F1163" s="253" t="s">
        <v>1452</v>
      </c>
      <c r="G1163" s="41"/>
      <c r="H1163" s="41"/>
      <c r="I1163" s="249"/>
      <c r="J1163" s="249"/>
      <c r="K1163" s="41"/>
      <c r="L1163" s="41"/>
      <c r="M1163" s="45"/>
      <c r="N1163" s="250"/>
      <c r="O1163" s="251"/>
      <c r="P1163" s="92"/>
      <c r="Q1163" s="92"/>
      <c r="R1163" s="92"/>
      <c r="S1163" s="92"/>
      <c r="T1163" s="92"/>
      <c r="U1163" s="92"/>
      <c r="V1163" s="92"/>
      <c r="W1163" s="92"/>
      <c r="X1163" s="93"/>
      <c r="Y1163" s="39"/>
      <c r="Z1163" s="39"/>
      <c r="AA1163" s="39"/>
      <c r="AB1163" s="39"/>
      <c r="AC1163" s="39"/>
      <c r="AD1163" s="39"/>
      <c r="AE1163" s="39"/>
      <c r="AT1163" s="18" t="s">
        <v>194</v>
      </c>
      <c r="AU1163" s="18" t="s">
        <v>84</v>
      </c>
    </row>
    <row r="1164" s="14" customFormat="1">
      <c r="A1164" s="14"/>
      <c r="B1164" s="265"/>
      <c r="C1164" s="266"/>
      <c r="D1164" s="247" t="s">
        <v>196</v>
      </c>
      <c r="E1164" s="267" t="s">
        <v>1</v>
      </c>
      <c r="F1164" s="268" t="s">
        <v>1453</v>
      </c>
      <c r="G1164" s="266"/>
      <c r="H1164" s="267" t="s">
        <v>1</v>
      </c>
      <c r="I1164" s="269"/>
      <c r="J1164" s="269"/>
      <c r="K1164" s="266"/>
      <c r="L1164" s="266"/>
      <c r="M1164" s="270"/>
      <c r="N1164" s="271"/>
      <c r="O1164" s="272"/>
      <c r="P1164" s="272"/>
      <c r="Q1164" s="272"/>
      <c r="R1164" s="272"/>
      <c r="S1164" s="272"/>
      <c r="T1164" s="272"/>
      <c r="U1164" s="272"/>
      <c r="V1164" s="272"/>
      <c r="W1164" s="272"/>
      <c r="X1164" s="273"/>
      <c r="Y1164" s="14"/>
      <c r="Z1164" s="14"/>
      <c r="AA1164" s="14"/>
      <c r="AB1164" s="14"/>
      <c r="AC1164" s="14"/>
      <c r="AD1164" s="14"/>
      <c r="AE1164" s="14"/>
      <c r="AT1164" s="274" t="s">
        <v>196</v>
      </c>
      <c r="AU1164" s="274" t="s">
        <v>84</v>
      </c>
      <c r="AV1164" s="14" t="s">
        <v>82</v>
      </c>
      <c r="AW1164" s="14" t="s">
        <v>5</v>
      </c>
      <c r="AX1164" s="14" t="s">
        <v>75</v>
      </c>
      <c r="AY1164" s="274" t="s">
        <v>182</v>
      </c>
    </row>
    <row r="1165" s="13" customFormat="1">
      <c r="A1165" s="13"/>
      <c r="B1165" s="254"/>
      <c r="C1165" s="255"/>
      <c r="D1165" s="247" t="s">
        <v>196</v>
      </c>
      <c r="E1165" s="256" t="s">
        <v>1</v>
      </c>
      <c r="F1165" s="257" t="s">
        <v>1454</v>
      </c>
      <c r="G1165" s="255"/>
      <c r="H1165" s="258">
        <v>48</v>
      </c>
      <c r="I1165" s="259"/>
      <c r="J1165" s="259"/>
      <c r="K1165" s="255"/>
      <c r="L1165" s="255"/>
      <c r="M1165" s="260"/>
      <c r="N1165" s="261"/>
      <c r="O1165" s="262"/>
      <c r="P1165" s="262"/>
      <c r="Q1165" s="262"/>
      <c r="R1165" s="262"/>
      <c r="S1165" s="262"/>
      <c r="T1165" s="262"/>
      <c r="U1165" s="262"/>
      <c r="V1165" s="262"/>
      <c r="W1165" s="262"/>
      <c r="X1165" s="263"/>
      <c r="Y1165" s="13"/>
      <c r="Z1165" s="13"/>
      <c r="AA1165" s="13"/>
      <c r="AB1165" s="13"/>
      <c r="AC1165" s="13"/>
      <c r="AD1165" s="13"/>
      <c r="AE1165" s="13"/>
      <c r="AT1165" s="264" t="s">
        <v>196</v>
      </c>
      <c r="AU1165" s="264" t="s">
        <v>84</v>
      </c>
      <c r="AV1165" s="13" t="s">
        <v>84</v>
      </c>
      <c r="AW1165" s="13" t="s">
        <v>5</v>
      </c>
      <c r="AX1165" s="13" t="s">
        <v>75</v>
      </c>
      <c r="AY1165" s="264" t="s">
        <v>182</v>
      </c>
    </row>
    <row r="1166" s="15" customFormat="1">
      <c r="A1166" s="15"/>
      <c r="B1166" s="275"/>
      <c r="C1166" s="276"/>
      <c r="D1166" s="247" t="s">
        <v>196</v>
      </c>
      <c r="E1166" s="277" t="s">
        <v>1</v>
      </c>
      <c r="F1166" s="278" t="s">
        <v>208</v>
      </c>
      <c r="G1166" s="276"/>
      <c r="H1166" s="279">
        <v>48</v>
      </c>
      <c r="I1166" s="280"/>
      <c r="J1166" s="280"/>
      <c r="K1166" s="276"/>
      <c r="L1166" s="276"/>
      <c r="M1166" s="281"/>
      <c r="N1166" s="282"/>
      <c r="O1166" s="283"/>
      <c r="P1166" s="283"/>
      <c r="Q1166" s="283"/>
      <c r="R1166" s="283"/>
      <c r="S1166" s="283"/>
      <c r="T1166" s="283"/>
      <c r="U1166" s="283"/>
      <c r="V1166" s="283"/>
      <c r="W1166" s="283"/>
      <c r="X1166" s="284"/>
      <c r="Y1166" s="15"/>
      <c r="Z1166" s="15"/>
      <c r="AA1166" s="15"/>
      <c r="AB1166" s="15"/>
      <c r="AC1166" s="15"/>
      <c r="AD1166" s="15"/>
      <c r="AE1166" s="15"/>
      <c r="AT1166" s="285" t="s">
        <v>196</v>
      </c>
      <c r="AU1166" s="285" t="s">
        <v>84</v>
      </c>
      <c r="AV1166" s="15" t="s">
        <v>190</v>
      </c>
      <c r="AW1166" s="15" t="s">
        <v>5</v>
      </c>
      <c r="AX1166" s="15" t="s">
        <v>82</v>
      </c>
      <c r="AY1166" s="285" t="s">
        <v>182</v>
      </c>
    </row>
    <row r="1167" s="2" customFormat="1" ht="24.15" customHeight="1">
      <c r="A1167" s="39"/>
      <c r="B1167" s="40"/>
      <c r="C1167" s="233" t="s">
        <v>1063</v>
      </c>
      <c r="D1167" s="233" t="s">
        <v>185</v>
      </c>
      <c r="E1167" s="234" t="s">
        <v>1455</v>
      </c>
      <c r="F1167" s="235" t="s">
        <v>1456</v>
      </c>
      <c r="G1167" s="236" t="s">
        <v>188</v>
      </c>
      <c r="H1167" s="237">
        <v>48</v>
      </c>
      <c r="I1167" s="238"/>
      <c r="J1167" s="238"/>
      <c r="K1167" s="239">
        <f>ROUND(P1167*H1167,2)</f>
        <v>0</v>
      </c>
      <c r="L1167" s="235" t="s">
        <v>189</v>
      </c>
      <c r="M1167" s="45"/>
      <c r="N1167" s="240" t="s">
        <v>1</v>
      </c>
      <c r="O1167" s="241" t="s">
        <v>38</v>
      </c>
      <c r="P1167" s="242">
        <f>I1167+J1167</f>
        <v>0</v>
      </c>
      <c r="Q1167" s="242">
        <f>ROUND(I1167*H1167,2)</f>
        <v>0</v>
      </c>
      <c r="R1167" s="242">
        <f>ROUND(J1167*H1167,2)</f>
        <v>0</v>
      </c>
      <c r="S1167" s="92"/>
      <c r="T1167" s="243">
        <f>S1167*H1167</f>
        <v>0</v>
      </c>
      <c r="U1167" s="243">
        <v>0</v>
      </c>
      <c r="V1167" s="243">
        <f>U1167*H1167</f>
        <v>0</v>
      </c>
      <c r="W1167" s="243">
        <v>0</v>
      </c>
      <c r="X1167" s="244">
        <f>W1167*H1167</f>
        <v>0</v>
      </c>
      <c r="Y1167" s="39"/>
      <c r="Z1167" s="39"/>
      <c r="AA1167" s="39"/>
      <c r="AB1167" s="39"/>
      <c r="AC1167" s="39"/>
      <c r="AD1167" s="39"/>
      <c r="AE1167" s="39"/>
      <c r="AR1167" s="245" t="s">
        <v>223</v>
      </c>
      <c r="AT1167" s="245" t="s">
        <v>185</v>
      </c>
      <c r="AU1167" s="245" t="s">
        <v>84</v>
      </c>
      <c r="AY1167" s="18" t="s">
        <v>182</v>
      </c>
      <c r="BE1167" s="246">
        <f>IF(O1167="základní",K1167,0)</f>
        <v>0</v>
      </c>
      <c r="BF1167" s="246">
        <f>IF(O1167="snížená",K1167,0)</f>
        <v>0</v>
      </c>
      <c r="BG1167" s="246">
        <f>IF(O1167="zákl. přenesená",K1167,0)</f>
        <v>0</v>
      </c>
      <c r="BH1167" s="246">
        <f>IF(O1167="sníž. přenesená",K1167,0)</f>
        <v>0</v>
      </c>
      <c r="BI1167" s="246">
        <f>IF(O1167="nulová",K1167,0)</f>
        <v>0</v>
      </c>
      <c r="BJ1167" s="18" t="s">
        <v>82</v>
      </c>
      <c r="BK1167" s="246">
        <f>ROUND(P1167*H1167,2)</f>
        <v>0</v>
      </c>
      <c r="BL1167" s="18" t="s">
        <v>223</v>
      </c>
      <c r="BM1167" s="245" t="s">
        <v>1457</v>
      </c>
    </row>
    <row r="1168" s="2" customFormat="1">
      <c r="A1168" s="39"/>
      <c r="B1168" s="40"/>
      <c r="C1168" s="41"/>
      <c r="D1168" s="247" t="s">
        <v>192</v>
      </c>
      <c r="E1168" s="41"/>
      <c r="F1168" s="248" t="s">
        <v>1456</v>
      </c>
      <c r="G1168" s="41"/>
      <c r="H1168" s="41"/>
      <c r="I1168" s="249"/>
      <c r="J1168" s="249"/>
      <c r="K1168" s="41"/>
      <c r="L1168" s="41"/>
      <c r="M1168" s="45"/>
      <c r="N1168" s="250"/>
      <c r="O1168" s="251"/>
      <c r="P1168" s="92"/>
      <c r="Q1168" s="92"/>
      <c r="R1168" s="92"/>
      <c r="S1168" s="92"/>
      <c r="T1168" s="92"/>
      <c r="U1168" s="92"/>
      <c r="V1168" s="92"/>
      <c r="W1168" s="92"/>
      <c r="X1168" s="93"/>
      <c r="Y1168" s="39"/>
      <c r="Z1168" s="39"/>
      <c r="AA1168" s="39"/>
      <c r="AB1168" s="39"/>
      <c r="AC1168" s="39"/>
      <c r="AD1168" s="39"/>
      <c r="AE1168" s="39"/>
      <c r="AT1168" s="18" t="s">
        <v>192</v>
      </c>
      <c r="AU1168" s="18" t="s">
        <v>84</v>
      </c>
    </row>
    <row r="1169" s="2" customFormat="1">
      <c r="A1169" s="39"/>
      <c r="B1169" s="40"/>
      <c r="C1169" s="41"/>
      <c r="D1169" s="252" t="s">
        <v>194</v>
      </c>
      <c r="E1169" s="41"/>
      <c r="F1169" s="253" t="s">
        <v>1458</v>
      </c>
      <c r="G1169" s="41"/>
      <c r="H1169" s="41"/>
      <c r="I1169" s="249"/>
      <c r="J1169" s="249"/>
      <c r="K1169" s="41"/>
      <c r="L1169" s="41"/>
      <c r="M1169" s="45"/>
      <c r="N1169" s="250"/>
      <c r="O1169" s="251"/>
      <c r="P1169" s="92"/>
      <c r="Q1169" s="92"/>
      <c r="R1169" s="92"/>
      <c r="S1169" s="92"/>
      <c r="T1169" s="92"/>
      <c r="U1169" s="92"/>
      <c r="V1169" s="92"/>
      <c r="W1169" s="92"/>
      <c r="X1169" s="93"/>
      <c r="Y1169" s="39"/>
      <c r="Z1169" s="39"/>
      <c r="AA1169" s="39"/>
      <c r="AB1169" s="39"/>
      <c r="AC1169" s="39"/>
      <c r="AD1169" s="39"/>
      <c r="AE1169" s="39"/>
      <c r="AT1169" s="18" t="s">
        <v>194</v>
      </c>
      <c r="AU1169" s="18" t="s">
        <v>84</v>
      </c>
    </row>
    <row r="1170" s="12" customFormat="1" ht="22.8" customHeight="1">
      <c r="A1170" s="12"/>
      <c r="B1170" s="216"/>
      <c r="C1170" s="217"/>
      <c r="D1170" s="218" t="s">
        <v>74</v>
      </c>
      <c r="E1170" s="231" t="s">
        <v>319</v>
      </c>
      <c r="F1170" s="231" t="s">
        <v>320</v>
      </c>
      <c r="G1170" s="217"/>
      <c r="H1170" s="217"/>
      <c r="I1170" s="220"/>
      <c r="J1170" s="220"/>
      <c r="K1170" s="232">
        <f>BK1170</f>
        <v>0</v>
      </c>
      <c r="L1170" s="217"/>
      <c r="M1170" s="222"/>
      <c r="N1170" s="223"/>
      <c r="O1170" s="224"/>
      <c r="P1170" s="224"/>
      <c r="Q1170" s="225">
        <f>SUM(Q1171:Q1181)</f>
        <v>0</v>
      </c>
      <c r="R1170" s="225">
        <f>SUM(R1171:R1181)</f>
        <v>0</v>
      </c>
      <c r="S1170" s="224"/>
      <c r="T1170" s="226">
        <f>SUM(T1171:T1181)</f>
        <v>0</v>
      </c>
      <c r="U1170" s="224"/>
      <c r="V1170" s="226">
        <f>SUM(V1171:V1181)</f>
        <v>0</v>
      </c>
      <c r="W1170" s="224"/>
      <c r="X1170" s="227">
        <f>SUM(X1171:X1181)</f>
        <v>0</v>
      </c>
      <c r="Y1170" s="12"/>
      <c r="Z1170" s="12"/>
      <c r="AA1170" s="12"/>
      <c r="AB1170" s="12"/>
      <c r="AC1170" s="12"/>
      <c r="AD1170" s="12"/>
      <c r="AE1170" s="12"/>
      <c r="AR1170" s="228" t="s">
        <v>84</v>
      </c>
      <c r="AT1170" s="229" t="s">
        <v>74</v>
      </c>
      <c r="AU1170" s="229" t="s">
        <v>82</v>
      </c>
      <c r="AY1170" s="228" t="s">
        <v>182</v>
      </c>
      <c r="BK1170" s="230">
        <f>SUM(BK1171:BK1181)</f>
        <v>0</v>
      </c>
    </row>
    <row r="1171" s="2" customFormat="1">
      <c r="A1171" s="39"/>
      <c r="B1171" s="40"/>
      <c r="C1171" s="233" t="s">
        <v>1459</v>
      </c>
      <c r="D1171" s="233" t="s">
        <v>185</v>
      </c>
      <c r="E1171" s="234" t="s">
        <v>429</v>
      </c>
      <c r="F1171" s="235" t="s">
        <v>432</v>
      </c>
      <c r="G1171" s="236" t="s">
        <v>416</v>
      </c>
      <c r="H1171" s="237">
        <v>50.740000000000002</v>
      </c>
      <c r="I1171" s="238"/>
      <c r="J1171" s="238"/>
      <c r="K1171" s="239">
        <f>ROUND(P1171*H1171,2)</f>
        <v>0</v>
      </c>
      <c r="L1171" s="235" t="s">
        <v>189</v>
      </c>
      <c r="M1171" s="45"/>
      <c r="N1171" s="240" t="s">
        <v>1</v>
      </c>
      <c r="O1171" s="241" t="s">
        <v>38</v>
      </c>
      <c r="P1171" s="242">
        <f>I1171+J1171</f>
        <v>0</v>
      </c>
      <c r="Q1171" s="242">
        <f>ROUND(I1171*H1171,2)</f>
        <v>0</v>
      </c>
      <c r="R1171" s="242">
        <f>ROUND(J1171*H1171,2)</f>
        <v>0</v>
      </c>
      <c r="S1171" s="92"/>
      <c r="T1171" s="243">
        <f>S1171*H1171</f>
        <v>0</v>
      </c>
      <c r="U1171" s="243">
        <v>0</v>
      </c>
      <c r="V1171" s="243">
        <f>U1171*H1171</f>
        <v>0</v>
      </c>
      <c r="W1171" s="243">
        <v>0</v>
      </c>
      <c r="X1171" s="244">
        <f>W1171*H1171</f>
        <v>0</v>
      </c>
      <c r="Y1171" s="39"/>
      <c r="Z1171" s="39"/>
      <c r="AA1171" s="39"/>
      <c r="AB1171" s="39"/>
      <c r="AC1171" s="39"/>
      <c r="AD1171" s="39"/>
      <c r="AE1171" s="39"/>
      <c r="AR1171" s="245" t="s">
        <v>223</v>
      </c>
      <c r="AT1171" s="245" t="s">
        <v>185</v>
      </c>
      <c r="AU1171" s="245" t="s">
        <v>84</v>
      </c>
      <c r="AY1171" s="18" t="s">
        <v>182</v>
      </c>
      <c r="BE1171" s="246">
        <f>IF(O1171="základní",K1171,0)</f>
        <v>0</v>
      </c>
      <c r="BF1171" s="246">
        <f>IF(O1171="snížená",K1171,0)</f>
        <v>0</v>
      </c>
      <c r="BG1171" s="246">
        <f>IF(O1171="zákl. přenesená",K1171,0)</f>
        <v>0</v>
      </c>
      <c r="BH1171" s="246">
        <f>IF(O1171="sníž. přenesená",K1171,0)</f>
        <v>0</v>
      </c>
      <c r="BI1171" s="246">
        <f>IF(O1171="nulová",K1171,0)</f>
        <v>0</v>
      </c>
      <c r="BJ1171" s="18" t="s">
        <v>82</v>
      </c>
      <c r="BK1171" s="246">
        <f>ROUND(P1171*H1171,2)</f>
        <v>0</v>
      </c>
      <c r="BL1171" s="18" t="s">
        <v>223</v>
      </c>
      <c r="BM1171" s="245" t="s">
        <v>1460</v>
      </c>
    </row>
    <row r="1172" s="2" customFormat="1">
      <c r="A1172" s="39"/>
      <c r="B1172" s="40"/>
      <c r="C1172" s="41"/>
      <c r="D1172" s="247" t="s">
        <v>192</v>
      </c>
      <c r="E1172" s="41"/>
      <c r="F1172" s="248" t="s">
        <v>432</v>
      </c>
      <c r="G1172" s="41"/>
      <c r="H1172" s="41"/>
      <c r="I1172" s="249"/>
      <c r="J1172" s="249"/>
      <c r="K1172" s="41"/>
      <c r="L1172" s="41"/>
      <c r="M1172" s="45"/>
      <c r="N1172" s="250"/>
      <c r="O1172" s="251"/>
      <c r="P1172" s="92"/>
      <c r="Q1172" s="92"/>
      <c r="R1172" s="92"/>
      <c r="S1172" s="92"/>
      <c r="T1172" s="92"/>
      <c r="U1172" s="92"/>
      <c r="V1172" s="92"/>
      <c r="W1172" s="92"/>
      <c r="X1172" s="93"/>
      <c r="Y1172" s="39"/>
      <c r="Z1172" s="39"/>
      <c r="AA1172" s="39"/>
      <c r="AB1172" s="39"/>
      <c r="AC1172" s="39"/>
      <c r="AD1172" s="39"/>
      <c r="AE1172" s="39"/>
      <c r="AT1172" s="18" t="s">
        <v>192</v>
      </c>
      <c r="AU1172" s="18" t="s">
        <v>84</v>
      </c>
    </row>
    <row r="1173" s="2" customFormat="1">
      <c r="A1173" s="39"/>
      <c r="B1173" s="40"/>
      <c r="C1173" s="41"/>
      <c r="D1173" s="252" t="s">
        <v>194</v>
      </c>
      <c r="E1173" s="41"/>
      <c r="F1173" s="253" t="s">
        <v>433</v>
      </c>
      <c r="G1173" s="41"/>
      <c r="H1173" s="41"/>
      <c r="I1173" s="249"/>
      <c r="J1173" s="249"/>
      <c r="K1173" s="41"/>
      <c r="L1173" s="41"/>
      <c r="M1173" s="45"/>
      <c r="N1173" s="250"/>
      <c r="O1173" s="251"/>
      <c r="P1173" s="92"/>
      <c r="Q1173" s="92"/>
      <c r="R1173" s="92"/>
      <c r="S1173" s="92"/>
      <c r="T1173" s="92"/>
      <c r="U1173" s="92"/>
      <c r="V1173" s="92"/>
      <c r="W1173" s="92"/>
      <c r="X1173" s="93"/>
      <c r="Y1173" s="39"/>
      <c r="Z1173" s="39"/>
      <c r="AA1173" s="39"/>
      <c r="AB1173" s="39"/>
      <c r="AC1173" s="39"/>
      <c r="AD1173" s="39"/>
      <c r="AE1173" s="39"/>
      <c r="AT1173" s="18" t="s">
        <v>194</v>
      </c>
      <c r="AU1173" s="18" t="s">
        <v>84</v>
      </c>
    </row>
    <row r="1174" s="14" customFormat="1">
      <c r="A1174" s="14"/>
      <c r="B1174" s="265"/>
      <c r="C1174" s="266"/>
      <c r="D1174" s="247" t="s">
        <v>196</v>
      </c>
      <c r="E1174" s="267" t="s">
        <v>1</v>
      </c>
      <c r="F1174" s="268" t="s">
        <v>958</v>
      </c>
      <c r="G1174" s="266"/>
      <c r="H1174" s="267" t="s">
        <v>1</v>
      </c>
      <c r="I1174" s="269"/>
      <c r="J1174" s="269"/>
      <c r="K1174" s="266"/>
      <c r="L1174" s="266"/>
      <c r="M1174" s="270"/>
      <c r="N1174" s="271"/>
      <c r="O1174" s="272"/>
      <c r="P1174" s="272"/>
      <c r="Q1174" s="272"/>
      <c r="R1174" s="272"/>
      <c r="S1174" s="272"/>
      <c r="T1174" s="272"/>
      <c r="U1174" s="272"/>
      <c r="V1174" s="272"/>
      <c r="W1174" s="272"/>
      <c r="X1174" s="273"/>
      <c r="Y1174" s="14"/>
      <c r="Z1174" s="14"/>
      <c r="AA1174" s="14"/>
      <c r="AB1174" s="14"/>
      <c r="AC1174" s="14"/>
      <c r="AD1174" s="14"/>
      <c r="AE1174" s="14"/>
      <c r="AT1174" s="274" t="s">
        <v>196</v>
      </c>
      <c r="AU1174" s="274" t="s">
        <v>84</v>
      </c>
      <c r="AV1174" s="14" t="s">
        <v>82</v>
      </c>
      <c r="AW1174" s="14" t="s">
        <v>5</v>
      </c>
      <c r="AX1174" s="14" t="s">
        <v>75</v>
      </c>
      <c r="AY1174" s="274" t="s">
        <v>182</v>
      </c>
    </row>
    <row r="1175" s="13" customFormat="1">
      <c r="A1175" s="13"/>
      <c r="B1175" s="254"/>
      <c r="C1175" s="255"/>
      <c r="D1175" s="247" t="s">
        <v>196</v>
      </c>
      <c r="E1175" s="256" t="s">
        <v>1</v>
      </c>
      <c r="F1175" s="257" t="s">
        <v>1461</v>
      </c>
      <c r="G1175" s="255"/>
      <c r="H1175" s="258">
        <v>19.600000000000001</v>
      </c>
      <c r="I1175" s="259"/>
      <c r="J1175" s="259"/>
      <c r="K1175" s="255"/>
      <c r="L1175" s="255"/>
      <c r="M1175" s="260"/>
      <c r="N1175" s="261"/>
      <c r="O1175" s="262"/>
      <c r="P1175" s="262"/>
      <c r="Q1175" s="262"/>
      <c r="R1175" s="262"/>
      <c r="S1175" s="262"/>
      <c r="T1175" s="262"/>
      <c r="U1175" s="262"/>
      <c r="V1175" s="262"/>
      <c r="W1175" s="262"/>
      <c r="X1175" s="263"/>
      <c r="Y1175" s="13"/>
      <c r="Z1175" s="13"/>
      <c r="AA1175" s="13"/>
      <c r="AB1175" s="13"/>
      <c r="AC1175" s="13"/>
      <c r="AD1175" s="13"/>
      <c r="AE1175" s="13"/>
      <c r="AT1175" s="264" t="s">
        <v>196</v>
      </c>
      <c r="AU1175" s="264" t="s">
        <v>84</v>
      </c>
      <c r="AV1175" s="13" t="s">
        <v>84</v>
      </c>
      <c r="AW1175" s="13" t="s">
        <v>5</v>
      </c>
      <c r="AX1175" s="13" t="s">
        <v>75</v>
      </c>
      <c r="AY1175" s="264" t="s">
        <v>182</v>
      </c>
    </row>
    <row r="1176" s="13" customFormat="1">
      <c r="A1176" s="13"/>
      <c r="B1176" s="254"/>
      <c r="C1176" s="255"/>
      <c r="D1176" s="247" t="s">
        <v>196</v>
      </c>
      <c r="E1176" s="256" t="s">
        <v>1</v>
      </c>
      <c r="F1176" s="257" t="s">
        <v>1462</v>
      </c>
      <c r="G1176" s="255"/>
      <c r="H1176" s="258">
        <v>0.80000000000000004</v>
      </c>
      <c r="I1176" s="259"/>
      <c r="J1176" s="259"/>
      <c r="K1176" s="255"/>
      <c r="L1176" s="255"/>
      <c r="M1176" s="260"/>
      <c r="N1176" s="261"/>
      <c r="O1176" s="262"/>
      <c r="P1176" s="262"/>
      <c r="Q1176" s="262"/>
      <c r="R1176" s="262"/>
      <c r="S1176" s="262"/>
      <c r="T1176" s="262"/>
      <c r="U1176" s="262"/>
      <c r="V1176" s="262"/>
      <c r="W1176" s="262"/>
      <c r="X1176" s="263"/>
      <c r="Y1176" s="13"/>
      <c r="Z1176" s="13"/>
      <c r="AA1176" s="13"/>
      <c r="AB1176" s="13"/>
      <c r="AC1176" s="13"/>
      <c r="AD1176" s="13"/>
      <c r="AE1176" s="13"/>
      <c r="AT1176" s="264" t="s">
        <v>196</v>
      </c>
      <c r="AU1176" s="264" t="s">
        <v>84</v>
      </c>
      <c r="AV1176" s="13" t="s">
        <v>84</v>
      </c>
      <c r="AW1176" s="13" t="s">
        <v>5</v>
      </c>
      <c r="AX1176" s="13" t="s">
        <v>75</v>
      </c>
      <c r="AY1176" s="264" t="s">
        <v>182</v>
      </c>
    </row>
    <row r="1177" s="14" customFormat="1">
      <c r="A1177" s="14"/>
      <c r="B1177" s="265"/>
      <c r="C1177" s="266"/>
      <c r="D1177" s="247" t="s">
        <v>196</v>
      </c>
      <c r="E1177" s="267" t="s">
        <v>1</v>
      </c>
      <c r="F1177" s="268" t="s">
        <v>962</v>
      </c>
      <c r="G1177" s="266"/>
      <c r="H1177" s="267" t="s">
        <v>1</v>
      </c>
      <c r="I1177" s="269"/>
      <c r="J1177" s="269"/>
      <c r="K1177" s="266"/>
      <c r="L1177" s="266"/>
      <c r="M1177" s="270"/>
      <c r="N1177" s="271"/>
      <c r="O1177" s="272"/>
      <c r="P1177" s="272"/>
      <c r="Q1177" s="272"/>
      <c r="R1177" s="272"/>
      <c r="S1177" s="272"/>
      <c r="T1177" s="272"/>
      <c r="U1177" s="272"/>
      <c r="V1177" s="272"/>
      <c r="W1177" s="272"/>
      <c r="X1177" s="273"/>
      <c r="Y1177" s="14"/>
      <c r="Z1177" s="14"/>
      <c r="AA1177" s="14"/>
      <c r="AB1177" s="14"/>
      <c r="AC1177" s="14"/>
      <c r="AD1177" s="14"/>
      <c r="AE1177" s="14"/>
      <c r="AT1177" s="274" t="s">
        <v>196</v>
      </c>
      <c r="AU1177" s="274" t="s">
        <v>84</v>
      </c>
      <c r="AV1177" s="14" t="s">
        <v>82</v>
      </c>
      <c r="AW1177" s="14" t="s">
        <v>5</v>
      </c>
      <c r="AX1177" s="14" t="s">
        <v>75</v>
      </c>
      <c r="AY1177" s="274" t="s">
        <v>182</v>
      </c>
    </row>
    <row r="1178" s="13" customFormat="1">
      <c r="A1178" s="13"/>
      <c r="B1178" s="254"/>
      <c r="C1178" s="255"/>
      <c r="D1178" s="247" t="s">
        <v>196</v>
      </c>
      <c r="E1178" s="256" t="s">
        <v>1</v>
      </c>
      <c r="F1178" s="257" t="s">
        <v>1463</v>
      </c>
      <c r="G1178" s="255"/>
      <c r="H1178" s="258">
        <v>31.84</v>
      </c>
      <c r="I1178" s="259"/>
      <c r="J1178" s="259"/>
      <c r="K1178" s="255"/>
      <c r="L1178" s="255"/>
      <c r="M1178" s="260"/>
      <c r="N1178" s="261"/>
      <c r="O1178" s="262"/>
      <c r="P1178" s="262"/>
      <c r="Q1178" s="262"/>
      <c r="R1178" s="262"/>
      <c r="S1178" s="262"/>
      <c r="T1178" s="262"/>
      <c r="U1178" s="262"/>
      <c r="V1178" s="262"/>
      <c r="W1178" s="262"/>
      <c r="X1178" s="263"/>
      <c r="Y1178" s="13"/>
      <c r="Z1178" s="13"/>
      <c r="AA1178" s="13"/>
      <c r="AB1178" s="13"/>
      <c r="AC1178" s="13"/>
      <c r="AD1178" s="13"/>
      <c r="AE1178" s="13"/>
      <c r="AT1178" s="264" t="s">
        <v>196</v>
      </c>
      <c r="AU1178" s="264" t="s">
        <v>84</v>
      </c>
      <c r="AV1178" s="13" t="s">
        <v>84</v>
      </c>
      <c r="AW1178" s="13" t="s">
        <v>5</v>
      </c>
      <c r="AX1178" s="13" t="s">
        <v>75</v>
      </c>
      <c r="AY1178" s="264" t="s">
        <v>182</v>
      </c>
    </row>
    <row r="1179" s="13" customFormat="1">
      <c r="A1179" s="13"/>
      <c r="B1179" s="254"/>
      <c r="C1179" s="255"/>
      <c r="D1179" s="247" t="s">
        <v>196</v>
      </c>
      <c r="E1179" s="256" t="s">
        <v>1</v>
      </c>
      <c r="F1179" s="257" t="s">
        <v>1239</v>
      </c>
      <c r="G1179" s="255"/>
      <c r="H1179" s="258">
        <v>-0.90000000000000002</v>
      </c>
      <c r="I1179" s="259"/>
      <c r="J1179" s="259"/>
      <c r="K1179" s="255"/>
      <c r="L1179" s="255"/>
      <c r="M1179" s="260"/>
      <c r="N1179" s="261"/>
      <c r="O1179" s="262"/>
      <c r="P1179" s="262"/>
      <c r="Q1179" s="262"/>
      <c r="R1179" s="262"/>
      <c r="S1179" s="262"/>
      <c r="T1179" s="262"/>
      <c r="U1179" s="262"/>
      <c r="V1179" s="262"/>
      <c r="W1179" s="262"/>
      <c r="X1179" s="263"/>
      <c r="Y1179" s="13"/>
      <c r="Z1179" s="13"/>
      <c r="AA1179" s="13"/>
      <c r="AB1179" s="13"/>
      <c r="AC1179" s="13"/>
      <c r="AD1179" s="13"/>
      <c r="AE1179" s="13"/>
      <c r="AT1179" s="264" t="s">
        <v>196</v>
      </c>
      <c r="AU1179" s="264" t="s">
        <v>84</v>
      </c>
      <c r="AV1179" s="13" t="s">
        <v>84</v>
      </c>
      <c r="AW1179" s="13" t="s">
        <v>5</v>
      </c>
      <c r="AX1179" s="13" t="s">
        <v>75</v>
      </c>
      <c r="AY1179" s="264" t="s">
        <v>182</v>
      </c>
    </row>
    <row r="1180" s="13" customFormat="1">
      <c r="A1180" s="13"/>
      <c r="B1180" s="254"/>
      <c r="C1180" s="255"/>
      <c r="D1180" s="247" t="s">
        <v>196</v>
      </c>
      <c r="E1180" s="256" t="s">
        <v>1</v>
      </c>
      <c r="F1180" s="257" t="s">
        <v>1241</v>
      </c>
      <c r="G1180" s="255"/>
      <c r="H1180" s="258">
        <v>-0.59999999999999998</v>
      </c>
      <c r="I1180" s="259"/>
      <c r="J1180" s="259"/>
      <c r="K1180" s="255"/>
      <c r="L1180" s="255"/>
      <c r="M1180" s="260"/>
      <c r="N1180" s="261"/>
      <c r="O1180" s="262"/>
      <c r="P1180" s="262"/>
      <c r="Q1180" s="262"/>
      <c r="R1180" s="262"/>
      <c r="S1180" s="262"/>
      <c r="T1180" s="262"/>
      <c r="U1180" s="262"/>
      <c r="V1180" s="262"/>
      <c r="W1180" s="262"/>
      <c r="X1180" s="263"/>
      <c r="Y1180" s="13"/>
      <c r="Z1180" s="13"/>
      <c r="AA1180" s="13"/>
      <c r="AB1180" s="13"/>
      <c r="AC1180" s="13"/>
      <c r="AD1180" s="13"/>
      <c r="AE1180" s="13"/>
      <c r="AT1180" s="264" t="s">
        <v>196</v>
      </c>
      <c r="AU1180" s="264" t="s">
        <v>84</v>
      </c>
      <c r="AV1180" s="13" t="s">
        <v>84</v>
      </c>
      <c r="AW1180" s="13" t="s">
        <v>5</v>
      </c>
      <c r="AX1180" s="13" t="s">
        <v>75</v>
      </c>
      <c r="AY1180" s="264" t="s">
        <v>182</v>
      </c>
    </row>
    <row r="1181" s="15" customFormat="1">
      <c r="A1181" s="15"/>
      <c r="B1181" s="275"/>
      <c r="C1181" s="276"/>
      <c r="D1181" s="247" t="s">
        <v>196</v>
      </c>
      <c r="E1181" s="277" t="s">
        <v>1</v>
      </c>
      <c r="F1181" s="278" t="s">
        <v>208</v>
      </c>
      <c r="G1181" s="276"/>
      <c r="H1181" s="279">
        <v>50.740000000000002</v>
      </c>
      <c r="I1181" s="280"/>
      <c r="J1181" s="280"/>
      <c r="K1181" s="276"/>
      <c r="L1181" s="276"/>
      <c r="M1181" s="281"/>
      <c r="N1181" s="311"/>
      <c r="O1181" s="312"/>
      <c r="P1181" s="312"/>
      <c r="Q1181" s="312"/>
      <c r="R1181" s="312"/>
      <c r="S1181" s="312"/>
      <c r="T1181" s="312"/>
      <c r="U1181" s="312"/>
      <c r="V1181" s="312"/>
      <c r="W1181" s="312"/>
      <c r="X1181" s="313"/>
      <c r="Y1181" s="15"/>
      <c r="Z1181" s="15"/>
      <c r="AA1181" s="15"/>
      <c r="AB1181" s="15"/>
      <c r="AC1181" s="15"/>
      <c r="AD1181" s="15"/>
      <c r="AE1181" s="15"/>
      <c r="AT1181" s="285" t="s">
        <v>196</v>
      </c>
      <c r="AU1181" s="285" t="s">
        <v>84</v>
      </c>
      <c r="AV1181" s="15" t="s">
        <v>190</v>
      </c>
      <c r="AW1181" s="15" t="s">
        <v>5</v>
      </c>
      <c r="AX1181" s="15" t="s">
        <v>82</v>
      </c>
      <c r="AY1181" s="285" t="s">
        <v>182</v>
      </c>
    </row>
    <row r="1182" s="2" customFormat="1" ht="6.96" customHeight="1">
      <c r="A1182" s="39"/>
      <c r="B1182" s="67"/>
      <c r="C1182" s="68"/>
      <c r="D1182" s="68"/>
      <c r="E1182" s="68"/>
      <c r="F1182" s="68"/>
      <c r="G1182" s="68"/>
      <c r="H1182" s="68"/>
      <c r="I1182" s="68"/>
      <c r="J1182" s="68"/>
      <c r="K1182" s="68"/>
      <c r="L1182" s="68"/>
      <c r="M1182" s="45"/>
      <c r="N1182" s="39"/>
      <c r="P1182" s="39"/>
      <c r="Q1182" s="39"/>
      <c r="R1182" s="39"/>
      <c r="S1182" s="39"/>
      <c r="T1182" s="39"/>
      <c r="U1182" s="39"/>
      <c r="V1182" s="39"/>
      <c r="W1182" s="39"/>
      <c r="X1182" s="39"/>
      <c r="Y1182" s="39"/>
      <c r="Z1182" s="39"/>
      <c r="AA1182" s="39"/>
      <c r="AB1182" s="39"/>
      <c r="AC1182" s="39"/>
      <c r="AD1182" s="39"/>
      <c r="AE1182" s="39"/>
    </row>
  </sheetData>
  <sheetProtection sheet="1" autoFilter="0" formatColumns="0" formatRows="0" objects="1" scenarios="1" spinCount="100000" saltValue="ctrndAwfuQWf1VQpl0bVX4aIlqdUdymIBdVGIhICJHwzlSh5pn5PiAYGy+7IH1r1dCyj5JrRz5FW4P8FbKx83A==" hashValue="HXbvozzQnYMenQ9iuahJCe9Z/UQeoGYljV6o4uZrpkGQaqL9wxLFX22zXX98vUlMy/XWOOjDFyyQod4sO910Yw==" algorithmName="SHA-512" password="CC35"/>
  <autoFilter ref="C137:L11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M2:Z2"/>
  </mergeCells>
  <hyperlinks>
    <hyperlink ref="F143" r:id="rId1" display="https://podminky.urs.cz/item/CS_URS_2023_02/132212132"/>
    <hyperlink ref="F157" r:id="rId2" display="https://podminky.urs.cz/item/CS_URS_2023_02/129001101"/>
    <hyperlink ref="F162" r:id="rId3" display="https://podminky.urs.cz/item/CS_URS_2023_02/139911123"/>
    <hyperlink ref="F168" r:id="rId4" display="https://podminky.urs.cz/item/CS_URS_2023_02/151101101"/>
    <hyperlink ref="F178" r:id="rId5" display="https://podminky.urs.cz/item/CS_URS_2023_02/151101102"/>
    <hyperlink ref="F186" r:id="rId6" display="https://podminky.urs.cz/item/CS_URS_2023_02/151101111"/>
    <hyperlink ref="F189" r:id="rId7" display="https://podminky.urs.cz/item/CS_URS_2023_02/151101112"/>
    <hyperlink ref="F192" r:id="rId8" display="https://podminky.urs.cz/item/CS_URS_2023_02/167111101"/>
    <hyperlink ref="F198" r:id="rId9" display="https://podminky.urs.cz/item/CS_URS_2023_02/162751117"/>
    <hyperlink ref="F201" r:id="rId10" display="https://podminky.urs.cz/item/CS_URS_2023_02/162751119"/>
    <hyperlink ref="F206" r:id="rId11" display="https://podminky.urs.cz/item/CS_URS_2023_02/171251201"/>
    <hyperlink ref="F209" r:id="rId12" display="https://podminky.urs.cz/item/CS_URS_2023_02/171201221"/>
    <hyperlink ref="F214" r:id="rId13" display="https://podminky.urs.cz/item/CS_URS_2023_02/997013602"/>
    <hyperlink ref="F219" r:id="rId14" display="https://podminky.urs.cz/item/CS_URS_2023_02/174111101"/>
    <hyperlink ref="F253" r:id="rId15" display="https://podminky.urs.cz/item/CS_URS_2023_02/319202110"/>
    <hyperlink ref="F274" r:id="rId16" display="https://podminky.urs.cz/item/CS_URS_2023_02/319202114.1"/>
    <hyperlink ref="F282" r:id="rId17" display="https://podminky.urs.cz/item/CS_URS_2023_02/319202115.1"/>
    <hyperlink ref="F452" r:id="rId18" display="https://podminky.urs.cz/item/CS_URS_2023_02/346272226"/>
    <hyperlink ref="F462" r:id="rId19" display="https://podminky.urs.cz/item/CS_URS_2023_02/611131151"/>
    <hyperlink ref="F465" r:id="rId20" display="https://podminky.urs.cz/item/CS_URS_2023_02/611324111"/>
    <hyperlink ref="F468" r:id="rId21" display="https://podminky.urs.cz/item/CS_URS_2023_02/611325131"/>
    <hyperlink ref="F473" r:id="rId22" display="https://podminky.urs.cz/item/CS_URS_2023_02/611325191"/>
    <hyperlink ref="F476" r:id="rId23" display="https://podminky.urs.cz/item/CS_URS_2023_02/611328131"/>
    <hyperlink ref="F570" r:id="rId24" display="https://podminky.urs.cz/item/CS_URS_2023_02/612131100"/>
    <hyperlink ref="F573" r:id="rId25" display="https://podminky.urs.cz/item/CS_URS_2023_02/612311141"/>
    <hyperlink ref="F582" r:id="rId26" display="https://podminky.urs.cz/item/CS_URS_2023_02/612311191"/>
    <hyperlink ref="F585" r:id="rId27" display="https://podminky.urs.cz/item/CS_URS_2023_02/612131151"/>
    <hyperlink ref="F593" r:id="rId28" display="https://podminky.urs.cz/item/CS_URS_2023_02/612324111"/>
    <hyperlink ref="F596" r:id="rId29" display="https://podminky.urs.cz/item/CS_URS_2023_02/612325131"/>
    <hyperlink ref="F634" r:id="rId30" display="https://podminky.urs.cz/item/CS_URS_2023_02/612325191"/>
    <hyperlink ref="F637" r:id="rId31" display="https://podminky.urs.cz/item/CS_URS_2023_02/612328131"/>
    <hyperlink ref="F727" r:id="rId32" display="https://podminky.urs.cz/item/CS_URS_2023_02/619995001"/>
    <hyperlink ref="F733" r:id="rId33" display="https://podminky.urs.cz/item/CS_URS_2023_02/619991001"/>
    <hyperlink ref="F785" r:id="rId34" display="https://podminky.urs.cz/item/CS_URS_2023_02/628195001"/>
    <hyperlink ref="F799" r:id="rId35" display="https://podminky.urs.cz/item/CS_URS_2023_02/644941111"/>
    <hyperlink ref="F808" r:id="rId36" display="https://podminky.urs.cz/item/CS_URS_2023_02/949101111"/>
    <hyperlink ref="F835" r:id="rId37" display="https://podminky.urs.cz/item/CS_URS_2023_02/952901111"/>
    <hyperlink ref="F887" r:id="rId38" display="https://podminky.urs.cz/item/CS_URS_2023_02/962031133"/>
    <hyperlink ref="F912" r:id="rId39" display="https://podminky.urs.cz/item/CS_URS_2023_02/965081611"/>
    <hyperlink ref="F961" r:id="rId40" display="https://podminky.urs.cz/item/CS_URS_2023_02/973031151"/>
    <hyperlink ref="F967" r:id="rId41" display="https://podminky.urs.cz/item/CS_URS_2023_02/974031121"/>
    <hyperlink ref="F973" r:id="rId42" display="https://podminky.urs.cz/item/CS_URS_2023_02/977131117"/>
    <hyperlink ref="F979" r:id="rId43" display="https://podminky.urs.cz/item/CS_URS_2023_02/978013191"/>
    <hyperlink ref="F986" r:id="rId44" display="https://podminky.urs.cz/item/CS_URS_2023_02/978059511"/>
    <hyperlink ref="F1019" r:id="rId45" display="https://podminky.urs.cz/item/CS_URS_2023_02/997013211"/>
    <hyperlink ref="F1022" r:id="rId46" display="https://podminky.urs.cz/item/CS_URS_2023_02/997013501"/>
    <hyperlink ref="F1025" r:id="rId47" display="https://podminky.urs.cz/item/CS_URS_2023_02/997013509"/>
    <hyperlink ref="F1030" r:id="rId48" display="https://podminky.urs.cz/item/CS_URS_2023_02/997013631"/>
    <hyperlink ref="F1034" r:id="rId49" display="https://podminky.urs.cz/item/CS_URS_2023_02/998018001"/>
    <hyperlink ref="F1039" r:id="rId50" display="https://podminky.urs.cz/item/CS_URS_2023_02/711131821"/>
    <hyperlink ref="F1045" r:id="rId51" display="https://podminky.urs.cz/item/CS_URS_2023_02/711111001"/>
    <hyperlink ref="F1060" r:id="rId52" display="https://podminky.urs.cz/item/CS_URS_2023_02/711141559"/>
    <hyperlink ref="F1079" r:id="rId53" display="https://podminky.urs.cz/item/CS_URS_2023_02/711493121"/>
    <hyperlink ref="F1097" r:id="rId54" display="https://podminky.urs.cz/item/CS_URS_2023_02/998711201"/>
    <hyperlink ref="F1100" r:id="rId55" display="https://podminky.urs.cz/item/CS_URS_2023_02/HZS2161"/>
    <hyperlink ref="F1107" r:id="rId56" display="https://podminky.urs.cz/item/CS_URS_2023_02/713131141"/>
    <hyperlink ref="F1123" r:id="rId57" display="https://podminky.urs.cz/item/CS_URS_2023_02/713191232"/>
    <hyperlink ref="F1130" r:id="rId58" display="https://podminky.urs.cz/item/CS_URS_2023_02/998713201"/>
    <hyperlink ref="F1143" r:id="rId59" display="https://podminky.urs.cz/item/CS_URS_2023_02/998741201"/>
    <hyperlink ref="F1147" r:id="rId60" display="https://podminky.urs.cz/item/CS_URS_2023_02/761661081"/>
    <hyperlink ref="F1152" r:id="rId61" display="https://podminky.urs.cz/item/CS_URS_2023_02/761661101"/>
    <hyperlink ref="F1159" r:id="rId62" display="https://podminky.urs.cz/item/CS_URS_2023_02/998761201"/>
    <hyperlink ref="F1163" r:id="rId63" display="https://podminky.urs.cz/item/CS_URS_2023_02/766411821"/>
    <hyperlink ref="F1169" r:id="rId64" display="https://podminky.urs.cz/item/CS_URS_2023_02/766411822"/>
    <hyperlink ref="F1173" r:id="rId65" display="https://podminky.urs.cz/item/CS_URS_2023_02/776410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95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21"/>
      <c r="AT3" s="18" t="s">
        <v>84</v>
      </c>
    </row>
    <row r="4" s="1" customFormat="1" ht="24.96" customHeight="1">
      <c r="B4" s="21"/>
      <c r="D4" s="153" t="s">
        <v>124</v>
      </c>
      <c r="M4" s="21"/>
      <c r="N4" s="15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55" t="s">
        <v>17</v>
      </c>
      <c r="M6" s="21"/>
    </row>
    <row r="7" s="1" customFormat="1" ht="16.5" customHeight="1">
      <c r="B7" s="21"/>
      <c r="E7" s="156" t="str">
        <f>'Rekapitulace stavby'!K6</f>
        <v>VOŠ a SŠ zdravotnická Ústí nad Orlicí - sanace suterénu</v>
      </c>
      <c r="F7" s="155"/>
      <c r="G7" s="155"/>
      <c r="H7" s="155"/>
      <c r="M7" s="21"/>
    </row>
    <row r="8" s="1" customFormat="1" ht="12" customHeight="1">
      <c r="B8" s="21"/>
      <c r="D8" s="155" t="s">
        <v>137</v>
      </c>
      <c r="M8" s="21"/>
    </row>
    <row r="9" s="2" customFormat="1" ht="16.5" customHeight="1">
      <c r="A9" s="39"/>
      <c r="B9" s="45"/>
      <c r="C9" s="39"/>
      <c r="D9" s="39"/>
      <c r="E9" s="156" t="s">
        <v>138</v>
      </c>
      <c r="F9" s="39"/>
      <c r="G9" s="39"/>
      <c r="H9" s="39"/>
      <c r="I9" s="39"/>
      <c r="J9" s="39"/>
      <c r="K9" s="39"/>
      <c r="L9" s="39"/>
      <c r="M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5" t="s">
        <v>139</v>
      </c>
      <c r="E10" s="39"/>
      <c r="F10" s="39"/>
      <c r="G10" s="39"/>
      <c r="H10" s="39"/>
      <c r="I10" s="39"/>
      <c r="J10" s="39"/>
      <c r="K10" s="39"/>
      <c r="L10" s="39"/>
      <c r="M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7" t="s">
        <v>1464</v>
      </c>
      <c r="F11" s="39"/>
      <c r="G11" s="39"/>
      <c r="H11" s="39"/>
      <c r="I11" s="39"/>
      <c r="J11" s="39"/>
      <c r="K11" s="39"/>
      <c r="L11" s="39"/>
      <c r="M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5" t="s">
        <v>19</v>
      </c>
      <c r="E13" s="39"/>
      <c r="F13" s="144" t="s">
        <v>1</v>
      </c>
      <c r="G13" s="39"/>
      <c r="H13" s="39"/>
      <c r="I13" s="155" t="s">
        <v>20</v>
      </c>
      <c r="J13" s="144" t="s">
        <v>1</v>
      </c>
      <c r="K13" s="39"/>
      <c r="L13" s="39"/>
      <c r="M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5" t="s">
        <v>21</v>
      </c>
      <c r="E14" s="39"/>
      <c r="F14" s="144" t="s">
        <v>1465</v>
      </c>
      <c r="G14" s="39"/>
      <c r="H14" s="39"/>
      <c r="I14" s="155" t="s">
        <v>23</v>
      </c>
      <c r="J14" s="158" t="str">
        <f>'Rekapitulace stavby'!AN8</f>
        <v>24. 7. 2023</v>
      </c>
      <c r="K14" s="39"/>
      <c r="L14" s="39"/>
      <c r="M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5" t="s">
        <v>25</v>
      </c>
      <c r="E16" s="39"/>
      <c r="F16" s="39"/>
      <c r="G16" s="39"/>
      <c r="H16" s="39"/>
      <c r="I16" s="155" t="s">
        <v>26</v>
      </c>
      <c r="J16" s="144" t="s">
        <v>1466</v>
      </c>
      <c r="K16" s="39"/>
      <c r="L16" s="39"/>
      <c r="M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4" t="s">
        <v>1467</v>
      </c>
      <c r="F17" s="39"/>
      <c r="G17" s="39"/>
      <c r="H17" s="39"/>
      <c r="I17" s="155" t="s">
        <v>27</v>
      </c>
      <c r="J17" s="144" t="s">
        <v>1468</v>
      </c>
      <c r="K17" s="39"/>
      <c r="L17" s="39"/>
      <c r="M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5" t="s">
        <v>28</v>
      </c>
      <c r="E19" s="39"/>
      <c r="F19" s="39"/>
      <c r="G19" s="39"/>
      <c r="H19" s="39"/>
      <c r="I19" s="155" t="s">
        <v>26</v>
      </c>
      <c r="J19" s="34" t="str">
        <f>'Rekapitulace stavby'!AN13</f>
        <v>Vyplň údaj</v>
      </c>
      <c r="K19" s="39"/>
      <c r="L19" s="39"/>
      <c r="M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4"/>
      <c r="G20" s="144"/>
      <c r="H20" s="144"/>
      <c r="I20" s="155" t="s">
        <v>27</v>
      </c>
      <c r="J20" s="34" t="str">
        <f>'Rekapitulace stavby'!AN14</f>
        <v>Vyplň údaj</v>
      </c>
      <c r="K20" s="39"/>
      <c r="L20" s="39"/>
      <c r="M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5" t="s">
        <v>30</v>
      </c>
      <c r="E22" s="39"/>
      <c r="F22" s="39"/>
      <c r="G22" s="39"/>
      <c r="H22" s="39"/>
      <c r="I22" s="155" t="s">
        <v>26</v>
      </c>
      <c r="J22" s="144" t="s">
        <v>1469</v>
      </c>
      <c r="K22" s="39"/>
      <c r="L22" s="39"/>
      <c r="M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4" t="s">
        <v>1470</v>
      </c>
      <c r="F23" s="39"/>
      <c r="G23" s="39"/>
      <c r="H23" s="39"/>
      <c r="I23" s="155" t="s">
        <v>27</v>
      </c>
      <c r="J23" s="144" t="s">
        <v>1471</v>
      </c>
      <c r="K23" s="39"/>
      <c r="L23" s="39"/>
      <c r="M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5" t="s">
        <v>31</v>
      </c>
      <c r="E25" s="39"/>
      <c r="F25" s="39"/>
      <c r="G25" s="39"/>
      <c r="H25" s="39"/>
      <c r="I25" s="155" t="s">
        <v>26</v>
      </c>
      <c r="J25" s="144" t="s">
        <v>1</v>
      </c>
      <c r="K25" s="39"/>
      <c r="L25" s="39"/>
      <c r="M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4" t="s">
        <v>1472</v>
      </c>
      <c r="F26" s="39"/>
      <c r="G26" s="39"/>
      <c r="H26" s="39"/>
      <c r="I26" s="155" t="s">
        <v>27</v>
      </c>
      <c r="J26" s="144" t="s">
        <v>1</v>
      </c>
      <c r="K26" s="39"/>
      <c r="L26" s="39"/>
      <c r="M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5" t="s">
        <v>32</v>
      </c>
      <c r="E28" s="39"/>
      <c r="F28" s="39"/>
      <c r="G28" s="39"/>
      <c r="H28" s="39"/>
      <c r="I28" s="39"/>
      <c r="J28" s="39"/>
      <c r="K28" s="39"/>
      <c r="L28" s="39"/>
      <c r="M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59"/>
      <c r="J29" s="159"/>
      <c r="K29" s="159"/>
      <c r="L29" s="159"/>
      <c r="M29" s="162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163"/>
      <c r="M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55" t="s">
        <v>141</v>
      </c>
      <c r="F32" s="39"/>
      <c r="G32" s="39"/>
      <c r="H32" s="39"/>
      <c r="I32" s="39"/>
      <c r="J32" s="39"/>
      <c r="K32" s="164">
        <f>I98</f>
        <v>0</v>
      </c>
      <c r="L32" s="39"/>
      <c r="M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55" t="s">
        <v>142</v>
      </c>
      <c r="F33" s="39"/>
      <c r="G33" s="39"/>
      <c r="H33" s="39"/>
      <c r="I33" s="39"/>
      <c r="J33" s="39"/>
      <c r="K33" s="164">
        <f>J98</f>
        <v>0</v>
      </c>
      <c r="L33" s="39"/>
      <c r="M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5" t="s">
        <v>33</v>
      </c>
      <c r="E34" s="39"/>
      <c r="F34" s="39"/>
      <c r="G34" s="39"/>
      <c r="H34" s="39"/>
      <c r="I34" s="39"/>
      <c r="J34" s="39"/>
      <c r="K34" s="166">
        <f>ROUND(K126, 2)</f>
        <v>0</v>
      </c>
      <c r="L34" s="39"/>
      <c r="M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3"/>
      <c r="E35" s="163"/>
      <c r="F35" s="163"/>
      <c r="G35" s="163"/>
      <c r="H35" s="163"/>
      <c r="I35" s="163"/>
      <c r="J35" s="163"/>
      <c r="K35" s="163"/>
      <c r="L35" s="163"/>
      <c r="M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7" t="s">
        <v>35</v>
      </c>
      <c r="G36" s="39"/>
      <c r="H36" s="39"/>
      <c r="I36" s="167" t="s">
        <v>34</v>
      </c>
      <c r="J36" s="39"/>
      <c r="K36" s="167" t="s">
        <v>36</v>
      </c>
      <c r="L36" s="39"/>
      <c r="M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8" t="s">
        <v>37</v>
      </c>
      <c r="E37" s="155" t="s">
        <v>38</v>
      </c>
      <c r="F37" s="164">
        <f>ROUND((SUM(BE126:BE244)),  2)</f>
        <v>0</v>
      </c>
      <c r="G37" s="39"/>
      <c r="H37" s="39"/>
      <c r="I37" s="169">
        <v>0.20999999999999999</v>
      </c>
      <c r="J37" s="39"/>
      <c r="K37" s="164">
        <f>ROUND(((SUM(BE126:BE244))*I37),  2)</f>
        <v>0</v>
      </c>
      <c r="L37" s="39"/>
      <c r="M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5" t="s">
        <v>39</v>
      </c>
      <c r="F38" s="164">
        <f>ROUND((SUM(BF126:BF244)),  2)</f>
        <v>0</v>
      </c>
      <c r="G38" s="39"/>
      <c r="H38" s="39"/>
      <c r="I38" s="169">
        <v>0.14999999999999999</v>
      </c>
      <c r="J38" s="39"/>
      <c r="K38" s="164">
        <f>ROUND(((SUM(BF126:BF244))*I38),  2)</f>
        <v>0</v>
      </c>
      <c r="L38" s="39"/>
      <c r="M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5" t="s">
        <v>40</v>
      </c>
      <c r="F39" s="164">
        <f>ROUND((SUM(BG126:BG244)),  2)</f>
        <v>0</v>
      </c>
      <c r="G39" s="39"/>
      <c r="H39" s="39"/>
      <c r="I39" s="169">
        <v>0.20999999999999999</v>
      </c>
      <c r="J39" s="39"/>
      <c r="K39" s="164">
        <f>0</f>
        <v>0</v>
      </c>
      <c r="L39" s="39"/>
      <c r="M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5" t="s">
        <v>41</v>
      </c>
      <c r="F40" s="164">
        <f>ROUND((SUM(BH126:BH244)),  2)</f>
        <v>0</v>
      </c>
      <c r="G40" s="39"/>
      <c r="H40" s="39"/>
      <c r="I40" s="169">
        <v>0.14999999999999999</v>
      </c>
      <c r="J40" s="39"/>
      <c r="K40" s="164">
        <f>0</f>
        <v>0</v>
      </c>
      <c r="L40" s="39"/>
      <c r="M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5" t="s">
        <v>42</v>
      </c>
      <c r="F41" s="164">
        <f>ROUND((SUM(BI126:BI244)),  2)</f>
        <v>0</v>
      </c>
      <c r="G41" s="39"/>
      <c r="H41" s="39"/>
      <c r="I41" s="169">
        <v>0</v>
      </c>
      <c r="J41" s="39"/>
      <c r="K41" s="164">
        <f>0</f>
        <v>0</v>
      </c>
      <c r="L41" s="39"/>
      <c r="M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0"/>
      <c r="D43" s="171" t="s">
        <v>43</v>
      </c>
      <c r="E43" s="172"/>
      <c r="F43" s="172"/>
      <c r="G43" s="173" t="s">
        <v>44</v>
      </c>
      <c r="H43" s="174" t="s">
        <v>45</v>
      </c>
      <c r="I43" s="172"/>
      <c r="J43" s="172"/>
      <c r="K43" s="175">
        <f>SUM(K34:K41)</f>
        <v>0</v>
      </c>
      <c r="L43" s="176"/>
      <c r="M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4"/>
      <c r="D50" s="177" t="s">
        <v>46</v>
      </c>
      <c r="E50" s="178"/>
      <c r="F50" s="178"/>
      <c r="G50" s="177" t="s">
        <v>47</v>
      </c>
      <c r="H50" s="178"/>
      <c r="I50" s="178"/>
      <c r="J50" s="178"/>
      <c r="K50" s="178"/>
      <c r="L50" s="178"/>
      <c r="M50" s="6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9"/>
      <c r="B61" s="45"/>
      <c r="C61" s="39"/>
      <c r="D61" s="179" t="s">
        <v>48</v>
      </c>
      <c r="E61" s="180"/>
      <c r="F61" s="181" t="s">
        <v>49</v>
      </c>
      <c r="G61" s="179" t="s">
        <v>48</v>
      </c>
      <c r="H61" s="180"/>
      <c r="I61" s="180"/>
      <c r="J61" s="182" t="s">
        <v>49</v>
      </c>
      <c r="K61" s="180"/>
      <c r="L61" s="180"/>
      <c r="M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9"/>
      <c r="B65" s="45"/>
      <c r="C65" s="39"/>
      <c r="D65" s="177" t="s">
        <v>50</v>
      </c>
      <c r="E65" s="183"/>
      <c r="F65" s="183"/>
      <c r="G65" s="177" t="s">
        <v>51</v>
      </c>
      <c r="H65" s="183"/>
      <c r="I65" s="183"/>
      <c r="J65" s="183"/>
      <c r="K65" s="183"/>
      <c r="L65" s="183"/>
      <c r="M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9"/>
      <c r="B76" s="45"/>
      <c r="C76" s="39"/>
      <c r="D76" s="179" t="s">
        <v>48</v>
      </c>
      <c r="E76" s="180"/>
      <c r="F76" s="181" t="s">
        <v>49</v>
      </c>
      <c r="G76" s="179" t="s">
        <v>48</v>
      </c>
      <c r="H76" s="180"/>
      <c r="I76" s="180"/>
      <c r="J76" s="182" t="s">
        <v>49</v>
      </c>
      <c r="K76" s="180"/>
      <c r="L76" s="180"/>
      <c r="M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143</v>
      </c>
      <c r="D82" s="41"/>
      <c r="E82" s="41"/>
      <c r="F82" s="41"/>
      <c r="G82" s="41"/>
      <c r="H82" s="41"/>
      <c r="I82" s="41"/>
      <c r="J82" s="41"/>
      <c r="K82" s="41"/>
      <c r="L82" s="41"/>
      <c r="M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41"/>
      <c r="M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VOŠ a SŠ zdravotnická Ústí nad Orlicí - sanace suterénu</v>
      </c>
      <c r="F85" s="33"/>
      <c r="G85" s="33"/>
      <c r="H85" s="33"/>
      <c r="I85" s="41"/>
      <c r="J85" s="41"/>
      <c r="K85" s="41"/>
      <c r="L85" s="41"/>
      <c r="M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137</v>
      </c>
      <c r="D86" s="23"/>
      <c r="E86" s="23"/>
      <c r="F86" s="23"/>
      <c r="G86" s="23"/>
      <c r="H86" s="23"/>
      <c r="I86" s="23"/>
      <c r="J86" s="23"/>
      <c r="K86" s="23"/>
      <c r="L86" s="23"/>
      <c r="M86" s="21"/>
    </row>
    <row r="87" s="2" customFormat="1" ht="16.5" customHeight="1">
      <c r="A87" s="39"/>
      <c r="B87" s="40"/>
      <c r="C87" s="41"/>
      <c r="D87" s="41"/>
      <c r="E87" s="188" t="s">
        <v>138</v>
      </c>
      <c r="F87" s="41"/>
      <c r="G87" s="41"/>
      <c r="H87" s="41"/>
      <c r="I87" s="41"/>
      <c r="J87" s="41"/>
      <c r="K87" s="41"/>
      <c r="L87" s="41"/>
      <c r="M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139</v>
      </c>
      <c r="D88" s="41"/>
      <c r="E88" s="41"/>
      <c r="F88" s="41"/>
      <c r="G88" s="41"/>
      <c r="H88" s="41"/>
      <c r="I88" s="41"/>
      <c r="J88" s="41"/>
      <c r="K88" s="41"/>
      <c r="L88" s="41"/>
      <c r="M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D.1.4.1 - ZTI - Výměna zařizovacích předmětů</v>
      </c>
      <c r="F89" s="41"/>
      <c r="G89" s="41"/>
      <c r="H89" s="41"/>
      <c r="I89" s="41"/>
      <c r="J89" s="41"/>
      <c r="K89" s="41"/>
      <c r="L89" s="41"/>
      <c r="M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>Smetanova č.p.838, Ústí nad Orlicí</v>
      </c>
      <c r="G91" s="41"/>
      <c r="H91" s="41"/>
      <c r="I91" s="33" t="s">
        <v>23</v>
      </c>
      <c r="J91" s="80" t="str">
        <f>IF(J14="","",J14)</f>
        <v>24. 7. 2023</v>
      </c>
      <c r="K91" s="41"/>
      <c r="L91" s="41"/>
      <c r="M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25</v>
      </c>
      <c r="D93" s="41"/>
      <c r="E93" s="41"/>
      <c r="F93" s="28" t="str">
        <f>E17</f>
        <v>Pardubický kraj, Komenského nám.125, Pardubice</v>
      </c>
      <c r="G93" s="41"/>
      <c r="H93" s="41"/>
      <c r="I93" s="33" t="s">
        <v>30</v>
      </c>
      <c r="J93" s="37" t="str">
        <f>E23</f>
        <v>IKKO Hradec Králové,s.r.o., Bratří Štefanů 238, HK</v>
      </c>
      <c r="K93" s="41"/>
      <c r="L93" s="41"/>
      <c r="M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>K. Hlaváčková</v>
      </c>
      <c r="K94" s="41"/>
      <c r="L94" s="41"/>
      <c r="M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9" t="s">
        <v>144</v>
      </c>
      <c r="D96" s="190"/>
      <c r="E96" s="190"/>
      <c r="F96" s="190"/>
      <c r="G96" s="190"/>
      <c r="H96" s="190"/>
      <c r="I96" s="191" t="s">
        <v>145</v>
      </c>
      <c r="J96" s="191" t="s">
        <v>146</v>
      </c>
      <c r="K96" s="191" t="s">
        <v>147</v>
      </c>
      <c r="L96" s="190"/>
      <c r="M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2" t="s">
        <v>148</v>
      </c>
      <c r="D98" s="41"/>
      <c r="E98" s="41"/>
      <c r="F98" s="41"/>
      <c r="G98" s="41"/>
      <c r="H98" s="41"/>
      <c r="I98" s="111">
        <f>Q126</f>
        <v>0</v>
      </c>
      <c r="J98" s="111">
        <f>R126</f>
        <v>0</v>
      </c>
      <c r="K98" s="111">
        <f>K126</f>
        <v>0</v>
      </c>
      <c r="L98" s="41"/>
      <c r="M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149</v>
      </c>
    </row>
    <row r="99" s="9" customFormat="1" ht="24.96" customHeight="1">
      <c r="A99" s="9"/>
      <c r="B99" s="193"/>
      <c r="C99" s="194"/>
      <c r="D99" s="195" t="s">
        <v>150</v>
      </c>
      <c r="E99" s="196"/>
      <c r="F99" s="196"/>
      <c r="G99" s="196"/>
      <c r="H99" s="196"/>
      <c r="I99" s="197">
        <f>Q127</f>
        <v>0</v>
      </c>
      <c r="J99" s="197">
        <f>R127</f>
        <v>0</v>
      </c>
      <c r="K99" s="197">
        <f>K127</f>
        <v>0</v>
      </c>
      <c r="L99" s="194"/>
      <c r="M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9"/>
      <c r="C100" s="136"/>
      <c r="D100" s="200" t="s">
        <v>1473</v>
      </c>
      <c r="E100" s="201"/>
      <c r="F100" s="201"/>
      <c r="G100" s="201"/>
      <c r="H100" s="201"/>
      <c r="I100" s="202">
        <f>Q128</f>
        <v>0</v>
      </c>
      <c r="J100" s="202">
        <f>R128</f>
        <v>0</v>
      </c>
      <c r="K100" s="202">
        <f>K128</f>
        <v>0</v>
      </c>
      <c r="L100" s="136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6"/>
      <c r="D101" s="200" t="s">
        <v>154</v>
      </c>
      <c r="E101" s="201"/>
      <c r="F101" s="201"/>
      <c r="G101" s="201"/>
      <c r="H101" s="201"/>
      <c r="I101" s="202">
        <f>Q131</f>
        <v>0</v>
      </c>
      <c r="J101" s="202">
        <f>R131</f>
        <v>0</v>
      </c>
      <c r="K101" s="202">
        <f>K131</f>
        <v>0</v>
      </c>
      <c r="L101" s="136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3"/>
      <c r="C102" s="194"/>
      <c r="D102" s="195" t="s">
        <v>156</v>
      </c>
      <c r="E102" s="196"/>
      <c r="F102" s="196"/>
      <c r="G102" s="196"/>
      <c r="H102" s="196"/>
      <c r="I102" s="197">
        <f>Q145</f>
        <v>0</v>
      </c>
      <c r="J102" s="197">
        <f>R145</f>
        <v>0</v>
      </c>
      <c r="K102" s="197">
        <f>K145</f>
        <v>0</v>
      </c>
      <c r="L102" s="194"/>
      <c r="M102" s="19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9"/>
      <c r="C103" s="136"/>
      <c r="D103" s="200" t="s">
        <v>1474</v>
      </c>
      <c r="E103" s="201"/>
      <c r="F103" s="201"/>
      <c r="G103" s="201"/>
      <c r="H103" s="201"/>
      <c r="I103" s="202">
        <f>Q146</f>
        <v>0</v>
      </c>
      <c r="J103" s="202">
        <f>R146</f>
        <v>0</v>
      </c>
      <c r="K103" s="202">
        <f>K146</f>
        <v>0</v>
      </c>
      <c r="L103" s="136"/>
      <c r="M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136"/>
      <c r="D104" s="200" t="s">
        <v>1475</v>
      </c>
      <c r="E104" s="201"/>
      <c r="F104" s="201"/>
      <c r="G104" s="201"/>
      <c r="H104" s="201"/>
      <c r="I104" s="202">
        <f>Q150</f>
        <v>0</v>
      </c>
      <c r="J104" s="202">
        <f>R150</f>
        <v>0</v>
      </c>
      <c r="K104" s="202">
        <f>K150</f>
        <v>0</v>
      </c>
      <c r="L104" s="136"/>
      <c r="M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163</v>
      </c>
      <c r="D111" s="41"/>
      <c r="E111" s="41"/>
      <c r="F111" s="41"/>
      <c r="G111" s="41"/>
      <c r="H111" s="41"/>
      <c r="I111" s="41"/>
      <c r="J111" s="41"/>
      <c r="K111" s="41"/>
      <c r="L111" s="41"/>
      <c r="M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17</v>
      </c>
      <c r="D113" s="41"/>
      <c r="E113" s="41"/>
      <c r="F113" s="41"/>
      <c r="G113" s="41"/>
      <c r="H113" s="41"/>
      <c r="I113" s="41"/>
      <c r="J113" s="41"/>
      <c r="K113" s="41"/>
      <c r="L113" s="41"/>
      <c r="M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8" t="str">
        <f>E7</f>
        <v>VOŠ a SŠ zdravotnická Ústí nad Orlicí - sanace suterénu</v>
      </c>
      <c r="F114" s="33"/>
      <c r="G114" s="33"/>
      <c r="H114" s="33"/>
      <c r="I114" s="41"/>
      <c r="J114" s="41"/>
      <c r="K114" s="41"/>
      <c r="L114" s="41"/>
      <c r="M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137</v>
      </c>
      <c r="D115" s="23"/>
      <c r="E115" s="23"/>
      <c r="F115" s="23"/>
      <c r="G115" s="23"/>
      <c r="H115" s="23"/>
      <c r="I115" s="23"/>
      <c r="J115" s="23"/>
      <c r="K115" s="23"/>
      <c r="L115" s="23"/>
      <c r="M115" s="21"/>
    </row>
    <row r="116" s="2" customFormat="1" ht="16.5" customHeight="1">
      <c r="A116" s="39"/>
      <c r="B116" s="40"/>
      <c r="C116" s="41"/>
      <c r="D116" s="41"/>
      <c r="E116" s="188" t="s">
        <v>138</v>
      </c>
      <c r="F116" s="41"/>
      <c r="G116" s="41"/>
      <c r="H116" s="41"/>
      <c r="I116" s="41"/>
      <c r="J116" s="41"/>
      <c r="K116" s="41"/>
      <c r="L116" s="41"/>
      <c r="M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139</v>
      </c>
      <c r="D117" s="41"/>
      <c r="E117" s="41"/>
      <c r="F117" s="41"/>
      <c r="G117" s="41"/>
      <c r="H117" s="41"/>
      <c r="I117" s="41"/>
      <c r="J117" s="41"/>
      <c r="K117" s="41"/>
      <c r="L117" s="41"/>
      <c r="M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D.1.4.1 - ZTI - Výměna zařizovacích předmětů</v>
      </c>
      <c r="F118" s="41"/>
      <c r="G118" s="41"/>
      <c r="H118" s="41"/>
      <c r="I118" s="41"/>
      <c r="J118" s="41"/>
      <c r="K118" s="41"/>
      <c r="L118" s="41"/>
      <c r="M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21</v>
      </c>
      <c r="D120" s="41"/>
      <c r="E120" s="41"/>
      <c r="F120" s="28" t="str">
        <f>F14</f>
        <v>Smetanova č.p.838, Ústí nad Orlicí</v>
      </c>
      <c r="G120" s="41"/>
      <c r="H120" s="41"/>
      <c r="I120" s="33" t="s">
        <v>23</v>
      </c>
      <c r="J120" s="80" t="str">
        <f>IF(J14="","",J14)</f>
        <v>24. 7. 2023</v>
      </c>
      <c r="K120" s="41"/>
      <c r="L120" s="41"/>
      <c r="M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40.05" customHeight="1">
      <c r="A122" s="39"/>
      <c r="B122" s="40"/>
      <c r="C122" s="33" t="s">
        <v>25</v>
      </c>
      <c r="D122" s="41"/>
      <c r="E122" s="41"/>
      <c r="F122" s="28" t="str">
        <f>E17</f>
        <v>Pardubický kraj, Komenského nám.125, Pardubice</v>
      </c>
      <c r="G122" s="41"/>
      <c r="H122" s="41"/>
      <c r="I122" s="33" t="s">
        <v>30</v>
      </c>
      <c r="J122" s="37" t="str">
        <f>E23</f>
        <v>IKKO Hradec Králové,s.r.o., Bratří Štefanů 238, HK</v>
      </c>
      <c r="K122" s="41"/>
      <c r="L122" s="41"/>
      <c r="M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31</v>
      </c>
      <c r="J123" s="37" t="str">
        <f>E26</f>
        <v>K. Hlaváčková</v>
      </c>
      <c r="K123" s="41"/>
      <c r="L123" s="41"/>
      <c r="M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4"/>
      <c r="B125" s="205"/>
      <c r="C125" s="206" t="s">
        <v>164</v>
      </c>
      <c r="D125" s="207" t="s">
        <v>58</v>
      </c>
      <c r="E125" s="207" t="s">
        <v>54</v>
      </c>
      <c r="F125" s="207" t="s">
        <v>55</v>
      </c>
      <c r="G125" s="207" t="s">
        <v>165</v>
      </c>
      <c r="H125" s="207" t="s">
        <v>166</v>
      </c>
      <c r="I125" s="207" t="s">
        <v>167</v>
      </c>
      <c r="J125" s="207" t="s">
        <v>168</v>
      </c>
      <c r="K125" s="207" t="s">
        <v>147</v>
      </c>
      <c r="L125" s="208" t="s">
        <v>169</v>
      </c>
      <c r="M125" s="209"/>
      <c r="N125" s="101" t="s">
        <v>1</v>
      </c>
      <c r="O125" s="102" t="s">
        <v>37</v>
      </c>
      <c r="P125" s="102" t="s">
        <v>170</v>
      </c>
      <c r="Q125" s="102" t="s">
        <v>171</v>
      </c>
      <c r="R125" s="102" t="s">
        <v>172</v>
      </c>
      <c r="S125" s="102" t="s">
        <v>173</v>
      </c>
      <c r="T125" s="102" t="s">
        <v>174</v>
      </c>
      <c r="U125" s="102" t="s">
        <v>175</v>
      </c>
      <c r="V125" s="102" t="s">
        <v>176</v>
      </c>
      <c r="W125" s="102" t="s">
        <v>177</v>
      </c>
      <c r="X125" s="103" t="s">
        <v>178</v>
      </c>
      <c r="Y125" s="204"/>
      <c r="Z125" s="204"/>
      <c r="AA125" s="204"/>
      <c r="AB125" s="204"/>
      <c r="AC125" s="204"/>
      <c r="AD125" s="204"/>
      <c r="AE125" s="204"/>
    </row>
    <row r="126" s="2" customFormat="1" ht="22.8" customHeight="1">
      <c r="A126" s="39"/>
      <c r="B126" s="40"/>
      <c r="C126" s="108" t="s">
        <v>179</v>
      </c>
      <c r="D126" s="41"/>
      <c r="E126" s="41"/>
      <c r="F126" s="41"/>
      <c r="G126" s="41"/>
      <c r="H126" s="41"/>
      <c r="I126" s="41"/>
      <c r="J126" s="41"/>
      <c r="K126" s="210">
        <f>BK126</f>
        <v>0</v>
      </c>
      <c r="L126" s="41"/>
      <c r="M126" s="45"/>
      <c r="N126" s="104"/>
      <c r="O126" s="211"/>
      <c r="P126" s="105"/>
      <c r="Q126" s="212">
        <f>Q127+Q145</f>
        <v>0</v>
      </c>
      <c r="R126" s="212">
        <f>R127+R145</f>
        <v>0</v>
      </c>
      <c r="S126" s="105"/>
      <c r="T126" s="213">
        <f>T127+T145</f>
        <v>0</v>
      </c>
      <c r="U126" s="105"/>
      <c r="V126" s="213">
        <f>V127+V145</f>
        <v>0.31640999999999991</v>
      </c>
      <c r="W126" s="105"/>
      <c r="X126" s="214">
        <f>X127+X145</f>
        <v>0.59670000000000012</v>
      </c>
      <c r="Y126" s="39"/>
      <c r="Z126" s="39"/>
      <c r="AA126" s="39"/>
      <c r="AB126" s="39"/>
      <c r="AC126" s="39"/>
      <c r="AD126" s="39"/>
      <c r="AE126" s="39"/>
      <c r="AT126" s="18" t="s">
        <v>74</v>
      </c>
      <c r="AU126" s="18" t="s">
        <v>149</v>
      </c>
      <c r="BK126" s="215">
        <f>BK127+BK145</f>
        <v>0</v>
      </c>
    </row>
    <row r="127" s="12" customFormat="1" ht="25.92" customHeight="1">
      <c r="A127" s="12"/>
      <c r="B127" s="216"/>
      <c r="C127" s="217"/>
      <c r="D127" s="218" t="s">
        <v>74</v>
      </c>
      <c r="E127" s="219" t="s">
        <v>180</v>
      </c>
      <c r="F127" s="219" t="s">
        <v>181</v>
      </c>
      <c r="G127" s="217"/>
      <c r="H127" s="217"/>
      <c r="I127" s="220"/>
      <c r="J127" s="220"/>
      <c r="K127" s="221">
        <f>BK127</f>
        <v>0</v>
      </c>
      <c r="L127" s="217"/>
      <c r="M127" s="222"/>
      <c r="N127" s="223"/>
      <c r="O127" s="224"/>
      <c r="P127" s="224"/>
      <c r="Q127" s="225">
        <f>Q128+Q131</f>
        <v>0</v>
      </c>
      <c r="R127" s="225">
        <f>R128+R131</f>
        <v>0</v>
      </c>
      <c r="S127" s="224"/>
      <c r="T127" s="226">
        <f>T128+T131</f>
        <v>0</v>
      </c>
      <c r="U127" s="224"/>
      <c r="V127" s="226">
        <f>V128+V131</f>
        <v>0</v>
      </c>
      <c r="W127" s="224"/>
      <c r="X127" s="227">
        <f>X128+X131</f>
        <v>0</v>
      </c>
      <c r="Y127" s="12"/>
      <c r="Z127" s="12"/>
      <c r="AA127" s="12"/>
      <c r="AB127" s="12"/>
      <c r="AC127" s="12"/>
      <c r="AD127" s="12"/>
      <c r="AE127" s="12"/>
      <c r="AR127" s="228" t="s">
        <v>82</v>
      </c>
      <c r="AT127" s="229" t="s">
        <v>74</v>
      </c>
      <c r="AU127" s="229" t="s">
        <v>75</v>
      </c>
      <c r="AY127" s="228" t="s">
        <v>182</v>
      </c>
      <c r="BK127" s="230">
        <f>BK128+BK131</f>
        <v>0</v>
      </c>
    </row>
    <row r="128" s="12" customFormat="1" ht="22.8" customHeight="1">
      <c r="A128" s="12"/>
      <c r="B128" s="216"/>
      <c r="C128" s="217"/>
      <c r="D128" s="218" t="s">
        <v>74</v>
      </c>
      <c r="E128" s="231" t="s">
        <v>209</v>
      </c>
      <c r="F128" s="231" t="s">
        <v>1476</v>
      </c>
      <c r="G128" s="217"/>
      <c r="H128" s="217"/>
      <c r="I128" s="220"/>
      <c r="J128" s="220"/>
      <c r="K128" s="232">
        <f>BK128</f>
        <v>0</v>
      </c>
      <c r="L128" s="217"/>
      <c r="M128" s="222"/>
      <c r="N128" s="223"/>
      <c r="O128" s="224"/>
      <c r="P128" s="224"/>
      <c r="Q128" s="225">
        <f>SUM(Q129:Q130)</f>
        <v>0</v>
      </c>
      <c r="R128" s="225">
        <f>SUM(R129:R130)</f>
        <v>0</v>
      </c>
      <c r="S128" s="224"/>
      <c r="T128" s="226">
        <f>SUM(T129:T130)</f>
        <v>0</v>
      </c>
      <c r="U128" s="224"/>
      <c r="V128" s="226">
        <f>SUM(V129:V130)</f>
        <v>0</v>
      </c>
      <c r="W128" s="224"/>
      <c r="X128" s="227">
        <f>SUM(X129:X130)</f>
        <v>0</v>
      </c>
      <c r="Y128" s="12"/>
      <c r="Z128" s="12"/>
      <c r="AA128" s="12"/>
      <c r="AB128" s="12"/>
      <c r="AC128" s="12"/>
      <c r="AD128" s="12"/>
      <c r="AE128" s="12"/>
      <c r="AR128" s="228" t="s">
        <v>82</v>
      </c>
      <c r="AT128" s="229" t="s">
        <v>74</v>
      </c>
      <c r="AU128" s="229" t="s">
        <v>82</v>
      </c>
      <c r="AY128" s="228" t="s">
        <v>182</v>
      </c>
      <c r="BK128" s="230">
        <f>SUM(BK129:BK130)</f>
        <v>0</v>
      </c>
    </row>
    <row r="129" s="2" customFormat="1" ht="49.05" customHeight="1">
      <c r="A129" s="39"/>
      <c r="B129" s="40"/>
      <c r="C129" s="233" t="s">
        <v>82</v>
      </c>
      <c r="D129" s="233" t="s">
        <v>185</v>
      </c>
      <c r="E129" s="234" t="s">
        <v>1477</v>
      </c>
      <c r="F129" s="235" t="s">
        <v>1478</v>
      </c>
      <c r="G129" s="236" t="s">
        <v>236</v>
      </c>
      <c r="H129" s="237">
        <v>1</v>
      </c>
      <c r="I129" s="238"/>
      <c r="J129" s="238"/>
      <c r="K129" s="239">
        <f>ROUND(P129*H129,2)</f>
        <v>0</v>
      </c>
      <c r="L129" s="235" t="s">
        <v>1</v>
      </c>
      <c r="M129" s="45"/>
      <c r="N129" s="240" t="s">
        <v>1</v>
      </c>
      <c r="O129" s="241" t="s">
        <v>38</v>
      </c>
      <c r="P129" s="242">
        <f>I129+J129</f>
        <v>0</v>
      </c>
      <c r="Q129" s="242">
        <f>ROUND(I129*H129,2)</f>
        <v>0</v>
      </c>
      <c r="R129" s="242">
        <f>ROUND(J129*H129,2)</f>
        <v>0</v>
      </c>
      <c r="S129" s="92"/>
      <c r="T129" s="243">
        <f>S129*H129</f>
        <v>0</v>
      </c>
      <c r="U129" s="243">
        <v>0</v>
      </c>
      <c r="V129" s="243">
        <f>U129*H129</f>
        <v>0</v>
      </c>
      <c r="W129" s="243">
        <v>0</v>
      </c>
      <c r="X129" s="244">
        <f>W129*H129</f>
        <v>0</v>
      </c>
      <c r="Y129" s="39"/>
      <c r="Z129" s="39"/>
      <c r="AA129" s="39"/>
      <c r="AB129" s="39"/>
      <c r="AC129" s="39"/>
      <c r="AD129" s="39"/>
      <c r="AE129" s="39"/>
      <c r="AR129" s="245" t="s">
        <v>190</v>
      </c>
      <c r="AT129" s="245" t="s">
        <v>185</v>
      </c>
      <c r="AU129" s="245" t="s">
        <v>84</v>
      </c>
      <c r="AY129" s="18" t="s">
        <v>182</v>
      </c>
      <c r="BE129" s="246">
        <f>IF(O129="základní",K129,0)</f>
        <v>0</v>
      </c>
      <c r="BF129" s="246">
        <f>IF(O129="snížená",K129,0)</f>
        <v>0</v>
      </c>
      <c r="BG129" s="246">
        <f>IF(O129="zákl. přenesená",K129,0)</f>
        <v>0</v>
      </c>
      <c r="BH129" s="246">
        <f>IF(O129="sníž. přenesená",K129,0)</f>
        <v>0</v>
      </c>
      <c r="BI129" s="246">
        <f>IF(O129="nulová",K129,0)</f>
        <v>0</v>
      </c>
      <c r="BJ129" s="18" t="s">
        <v>82</v>
      </c>
      <c r="BK129" s="246">
        <f>ROUND(P129*H129,2)</f>
        <v>0</v>
      </c>
      <c r="BL129" s="18" t="s">
        <v>190</v>
      </c>
      <c r="BM129" s="245" t="s">
        <v>1479</v>
      </c>
    </row>
    <row r="130" s="2" customFormat="1">
      <c r="A130" s="39"/>
      <c r="B130" s="40"/>
      <c r="C130" s="41"/>
      <c r="D130" s="247" t="s">
        <v>192</v>
      </c>
      <c r="E130" s="41"/>
      <c r="F130" s="248" t="s">
        <v>1478</v>
      </c>
      <c r="G130" s="41"/>
      <c r="H130" s="41"/>
      <c r="I130" s="249"/>
      <c r="J130" s="249"/>
      <c r="K130" s="41"/>
      <c r="L130" s="41"/>
      <c r="M130" s="45"/>
      <c r="N130" s="250"/>
      <c r="O130" s="251"/>
      <c r="P130" s="92"/>
      <c r="Q130" s="92"/>
      <c r="R130" s="92"/>
      <c r="S130" s="92"/>
      <c r="T130" s="92"/>
      <c r="U130" s="92"/>
      <c r="V130" s="92"/>
      <c r="W130" s="92"/>
      <c r="X130" s="93"/>
      <c r="Y130" s="39"/>
      <c r="Z130" s="39"/>
      <c r="AA130" s="39"/>
      <c r="AB130" s="39"/>
      <c r="AC130" s="39"/>
      <c r="AD130" s="39"/>
      <c r="AE130" s="39"/>
      <c r="AT130" s="18" t="s">
        <v>192</v>
      </c>
      <c r="AU130" s="18" t="s">
        <v>84</v>
      </c>
    </row>
    <row r="131" s="12" customFormat="1" ht="22.8" customHeight="1">
      <c r="A131" s="12"/>
      <c r="B131" s="216"/>
      <c r="C131" s="217"/>
      <c r="D131" s="218" t="s">
        <v>74</v>
      </c>
      <c r="E131" s="231" t="s">
        <v>238</v>
      </c>
      <c r="F131" s="231" t="s">
        <v>239</v>
      </c>
      <c r="G131" s="217"/>
      <c r="H131" s="217"/>
      <c r="I131" s="220"/>
      <c r="J131" s="220"/>
      <c r="K131" s="232">
        <f>BK131</f>
        <v>0</v>
      </c>
      <c r="L131" s="217"/>
      <c r="M131" s="222"/>
      <c r="N131" s="223"/>
      <c r="O131" s="224"/>
      <c r="P131" s="224"/>
      <c r="Q131" s="225">
        <f>SUM(Q132:Q144)</f>
        <v>0</v>
      </c>
      <c r="R131" s="225">
        <f>SUM(R132:R144)</f>
        <v>0</v>
      </c>
      <c r="S131" s="224"/>
      <c r="T131" s="226">
        <f>SUM(T132:T144)</f>
        <v>0</v>
      </c>
      <c r="U131" s="224"/>
      <c r="V131" s="226">
        <f>SUM(V132:V144)</f>
        <v>0</v>
      </c>
      <c r="W131" s="224"/>
      <c r="X131" s="227">
        <f>SUM(X132:X144)</f>
        <v>0</v>
      </c>
      <c r="Y131" s="12"/>
      <c r="Z131" s="12"/>
      <c r="AA131" s="12"/>
      <c r="AB131" s="12"/>
      <c r="AC131" s="12"/>
      <c r="AD131" s="12"/>
      <c r="AE131" s="12"/>
      <c r="AR131" s="228" t="s">
        <v>82</v>
      </c>
      <c r="AT131" s="229" t="s">
        <v>74</v>
      </c>
      <c r="AU131" s="229" t="s">
        <v>82</v>
      </c>
      <c r="AY131" s="228" t="s">
        <v>182</v>
      </c>
      <c r="BK131" s="230">
        <f>SUM(BK132:BK144)</f>
        <v>0</v>
      </c>
    </row>
    <row r="132" s="2" customFormat="1" ht="33" customHeight="1">
      <c r="A132" s="39"/>
      <c r="B132" s="40"/>
      <c r="C132" s="233" t="s">
        <v>84</v>
      </c>
      <c r="D132" s="233" t="s">
        <v>185</v>
      </c>
      <c r="E132" s="234" t="s">
        <v>241</v>
      </c>
      <c r="F132" s="235" t="s">
        <v>242</v>
      </c>
      <c r="G132" s="236" t="s">
        <v>243</v>
      </c>
      <c r="H132" s="237">
        <v>0.59699999999999998</v>
      </c>
      <c r="I132" s="238"/>
      <c r="J132" s="238"/>
      <c r="K132" s="239">
        <f>ROUND(P132*H132,2)</f>
        <v>0</v>
      </c>
      <c r="L132" s="235" t="s">
        <v>189</v>
      </c>
      <c r="M132" s="45"/>
      <c r="N132" s="240" t="s">
        <v>1</v>
      </c>
      <c r="O132" s="241" t="s">
        <v>38</v>
      </c>
      <c r="P132" s="242">
        <f>I132+J132</f>
        <v>0</v>
      </c>
      <c r="Q132" s="242">
        <f>ROUND(I132*H132,2)</f>
        <v>0</v>
      </c>
      <c r="R132" s="242">
        <f>ROUND(J132*H132,2)</f>
        <v>0</v>
      </c>
      <c r="S132" s="92"/>
      <c r="T132" s="243">
        <f>S132*H132</f>
        <v>0</v>
      </c>
      <c r="U132" s="243">
        <v>0</v>
      </c>
      <c r="V132" s="243">
        <f>U132*H132</f>
        <v>0</v>
      </c>
      <c r="W132" s="243">
        <v>0</v>
      </c>
      <c r="X132" s="244">
        <f>W132*H132</f>
        <v>0</v>
      </c>
      <c r="Y132" s="39"/>
      <c r="Z132" s="39"/>
      <c r="AA132" s="39"/>
      <c r="AB132" s="39"/>
      <c r="AC132" s="39"/>
      <c r="AD132" s="39"/>
      <c r="AE132" s="39"/>
      <c r="AR132" s="245" t="s">
        <v>190</v>
      </c>
      <c r="AT132" s="245" t="s">
        <v>185</v>
      </c>
      <c r="AU132" s="245" t="s">
        <v>84</v>
      </c>
      <c r="AY132" s="18" t="s">
        <v>182</v>
      </c>
      <c r="BE132" s="246">
        <f>IF(O132="základní",K132,0)</f>
        <v>0</v>
      </c>
      <c r="BF132" s="246">
        <f>IF(O132="snížená",K132,0)</f>
        <v>0</v>
      </c>
      <c r="BG132" s="246">
        <f>IF(O132="zákl. přenesená",K132,0)</f>
        <v>0</v>
      </c>
      <c r="BH132" s="246">
        <f>IF(O132="sníž. přenesená",K132,0)</f>
        <v>0</v>
      </c>
      <c r="BI132" s="246">
        <f>IF(O132="nulová",K132,0)</f>
        <v>0</v>
      </c>
      <c r="BJ132" s="18" t="s">
        <v>82</v>
      </c>
      <c r="BK132" s="246">
        <f>ROUND(P132*H132,2)</f>
        <v>0</v>
      </c>
      <c r="BL132" s="18" t="s">
        <v>190</v>
      </c>
      <c r="BM132" s="245" t="s">
        <v>1480</v>
      </c>
    </row>
    <row r="133" s="2" customFormat="1">
      <c r="A133" s="39"/>
      <c r="B133" s="40"/>
      <c r="C133" s="41"/>
      <c r="D133" s="247" t="s">
        <v>192</v>
      </c>
      <c r="E133" s="41"/>
      <c r="F133" s="248" t="s">
        <v>245</v>
      </c>
      <c r="G133" s="41"/>
      <c r="H133" s="41"/>
      <c r="I133" s="249"/>
      <c r="J133" s="249"/>
      <c r="K133" s="41"/>
      <c r="L133" s="41"/>
      <c r="M133" s="45"/>
      <c r="N133" s="250"/>
      <c r="O133" s="251"/>
      <c r="P133" s="92"/>
      <c r="Q133" s="92"/>
      <c r="R133" s="92"/>
      <c r="S133" s="92"/>
      <c r="T133" s="92"/>
      <c r="U133" s="92"/>
      <c r="V133" s="92"/>
      <c r="W133" s="92"/>
      <c r="X133" s="93"/>
      <c r="Y133" s="39"/>
      <c r="Z133" s="39"/>
      <c r="AA133" s="39"/>
      <c r="AB133" s="39"/>
      <c r="AC133" s="39"/>
      <c r="AD133" s="39"/>
      <c r="AE133" s="39"/>
      <c r="AT133" s="18" t="s">
        <v>192</v>
      </c>
      <c r="AU133" s="18" t="s">
        <v>84</v>
      </c>
    </row>
    <row r="134" s="2" customFormat="1">
      <c r="A134" s="39"/>
      <c r="B134" s="40"/>
      <c r="C134" s="41"/>
      <c r="D134" s="252" t="s">
        <v>194</v>
      </c>
      <c r="E134" s="41"/>
      <c r="F134" s="253" t="s">
        <v>246</v>
      </c>
      <c r="G134" s="41"/>
      <c r="H134" s="41"/>
      <c r="I134" s="249"/>
      <c r="J134" s="249"/>
      <c r="K134" s="41"/>
      <c r="L134" s="41"/>
      <c r="M134" s="45"/>
      <c r="N134" s="250"/>
      <c r="O134" s="251"/>
      <c r="P134" s="92"/>
      <c r="Q134" s="92"/>
      <c r="R134" s="92"/>
      <c r="S134" s="92"/>
      <c r="T134" s="92"/>
      <c r="U134" s="92"/>
      <c r="V134" s="92"/>
      <c r="W134" s="92"/>
      <c r="X134" s="93"/>
      <c r="Y134" s="39"/>
      <c r="Z134" s="39"/>
      <c r="AA134" s="39"/>
      <c r="AB134" s="39"/>
      <c r="AC134" s="39"/>
      <c r="AD134" s="39"/>
      <c r="AE134" s="39"/>
      <c r="AT134" s="18" t="s">
        <v>194</v>
      </c>
      <c r="AU134" s="18" t="s">
        <v>84</v>
      </c>
    </row>
    <row r="135" s="2" customFormat="1" ht="24.15" customHeight="1">
      <c r="A135" s="39"/>
      <c r="B135" s="40"/>
      <c r="C135" s="233" t="s">
        <v>120</v>
      </c>
      <c r="D135" s="233" t="s">
        <v>185</v>
      </c>
      <c r="E135" s="234" t="s">
        <v>247</v>
      </c>
      <c r="F135" s="235" t="s">
        <v>248</v>
      </c>
      <c r="G135" s="236" t="s">
        <v>243</v>
      </c>
      <c r="H135" s="237">
        <v>0.59699999999999998</v>
      </c>
      <c r="I135" s="238"/>
      <c r="J135" s="238"/>
      <c r="K135" s="239">
        <f>ROUND(P135*H135,2)</f>
        <v>0</v>
      </c>
      <c r="L135" s="235" t="s">
        <v>189</v>
      </c>
      <c r="M135" s="45"/>
      <c r="N135" s="240" t="s">
        <v>1</v>
      </c>
      <c r="O135" s="241" t="s">
        <v>38</v>
      </c>
      <c r="P135" s="242">
        <f>I135+J135</f>
        <v>0</v>
      </c>
      <c r="Q135" s="242">
        <f>ROUND(I135*H135,2)</f>
        <v>0</v>
      </c>
      <c r="R135" s="242">
        <f>ROUND(J135*H135,2)</f>
        <v>0</v>
      </c>
      <c r="S135" s="92"/>
      <c r="T135" s="243">
        <f>S135*H135</f>
        <v>0</v>
      </c>
      <c r="U135" s="243">
        <v>0</v>
      </c>
      <c r="V135" s="243">
        <f>U135*H135</f>
        <v>0</v>
      </c>
      <c r="W135" s="243">
        <v>0</v>
      </c>
      <c r="X135" s="244">
        <f>W135*H135</f>
        <v>0</v>
      </c>
      <c r="Y135" s="39"/>
      <c r="Z135" s="39"/>
      <c r="AA135" s="39"/>
      <c r="AB135" s="39"/>
      <c r="AC135" s="39"/>
      <c r="AD135" s="39"/>
      <c r="AE135" s="39"/>
      <c r="AR135" s="245" t="s">
        <v>190</v>
      </c>
      <c r="AT135" s="245" t="s">
        <v>185</v>
      </c>
      <c r="AU135" s="245" t="s">
        <v>84</v>
      </c>
      <c r="AY135" s="18" t="s">
        <v>182</v>
      </c>
      <c r="BE135" s="246">
        <f>IF(O135="základní",K135,0)</f>
        <v>0</v>
      </c>
      <c r="BF135" s="246">
        <f>IF(O135="snížená",K135,0)</f>
        <v>0</v>
      </c>
      <c r="BG135" s="246">
        <f>IF(O135="zákl. přenesená",K135,0)</f>
        <v>0</v>
      </c>
      <c r="BH135" s="246">
        <f>IF(O135="sníž. přenesená",K135,0)</f>
        <v>0</v>
      </c>
      <c r="BI135" s="246">
        <f>IF(O135="nulová",K135,0)</f>
        <v>0</v>
      </c>
      <c r="BJ135" s="18" t="s">
        <v>82</v>
      </c>
      <c r="BK135" s="246">
        <f>ROUND(P135*H135,2)</f>
        <v>0</v>
      </c>
      <c r="BL135" s="18" t="s">
        <v>190</v>
      </c>
      <c r="BM135" s="245" t="s">
        <v>1481</v>
      </c>
    </row>
    <row r="136" s="2" customFormat="1">
      <c r="A136" s="39"/>
      <c r="B136" s="40"/>
      <c r="C136" s="41"/>
      <c r="D136" s="247" t="s">
        <v>192</v>
      </c>
      <c r="E136" s="41"/>
      <c r="F136" s="248" t="s">
        <v>250</v>
      </c>
      <c r="G136" s="41"/>
      <c r="H136" s="41"/>
      <c r="I136" s="249"/>
      <c r="J136" s="249"/>
      <c r="K136" s="41"/>
      <c r="L136" s="41"/>
      <c r="M136" s="45"/>
      <c r="N136" s="250"/>
      <c r="O136" s="251"/>
      <c r="P136" s="92"/>
      <c r="Q136" s="92"/>
      <c r="R136" s="92"/>
      <c r="S136" s="92"/>
      <c r="T136" s="92"/>
      <c r="U136" s="92"/>
      <c r="V136" s="92"/>
      <c r="W136" s="92"/>
      <c r="X136" s="93"/>
      <c r="Y136" s="39"/>
      <c r="Z136" s="39"/>
      <c r="AA136" s="39"/>
      <c r="AB136" s="39"/>
      <c r="AC136" s="39"/>
      <c r="AD136" s="39"/>
      <c r="AE136" s="39"/>
      <c r="AT136" s="18" t="s">
        <v>192</v>
      </c>
      <c r="AU136" s="18" t="s">
        <v>84</v>
      </c>
    </row>
    <row r="137" s="2" customFormat="1">
      <c r="A137" s="39"/>
      <c r="B137" s="40"/>
      <c r="C137" s="41"/>
      <c r="D137" s="252" t="s">
        <v>194</v>
      </c>
      <c r="E137" s="41"/>
      <c r="F137" s="253" t="s">
        <v>251</v>
      </c>
      <c r="G137" s="41"/>
      <c r="H137" s="41"/>
      <c r="I137" s="249"/>
      <c r="J137" s="249"/>
      <c r="K137" s="41"/>
      <c r="L137" s="41"/>
      <c r="M137" s="45"/>
      <c r="N137" s="250"/>
      <c r="O137" s="251"/>
      <c r="P137" s="92"/>
      <c r="Q137" s="92"/>
      <c r="R137" s="92"/>
      <c r="S137" s="92"/>
      <c r="T137" s="92"/>
      <c r="U137" s="92"/>
      <c r="V137" s="92"/>
      <c r="W137" s="92"/>
      <c r="X137" s="93"/>
      <c r="Y137" s="39"/>
      <c r="Z137" s="39"/>
      <c r="AA137" s="39"/>
      <c r="AB137" s="39"/>
      <c r="AC137" s="39"/>
      <c r="AD137" s="39"/>
      <c r="AE137" s="39"/>
      <c r="AT137" s="18" t="s">
        <v>194</v>
      </c>
      <c r="AU137" s="18" t="s">
        <v>84</v>
      </c>
    </row>
    <row r="138" s="2" customFormat="1" ht="24.15" customHeight="1">
      <c r="A138" s="39"/>
      <c r="B138" s="40"/>
      <c r="C138" s="233" t="s">
        <v>190</v>
      </c>
      <c r="D138" s="233" t="s">
        <v>185</v>
      </c>
      <c r="E138" s="234" t="s">
        <v>253</v>
      </c>
      <c r="F138" s="235" t="s">
        <v>254</v>
      </c>
      <c r="G138" s="236" t="s">
        <v>243</v>
      </c>
      <c r="H138" s="237">
        <v>5.3730000000000002</v>
      </c>
      <c r="I138" s="238"/>
      <c r="J138" s="238"/>
      <c r="K138" s="239">
        <f>ROUND(P138*H138,2)</f>
        <v>0</v>
      </c>
      <c r="L138" s="235" t="s">
        <v>189</v>
      </c>
      <c r="M138" s="45"/>
      <c r="N138" s="240" t="s">
        <v>1</v>
      </c>
      <c r="O138" s="241" t="s">
        <v>38</v>
      </c>
      <c r="P138" s="242">
        <f>I138+J138</f>
        <v>0</v>
      </c>
      <c r="Q138" s="242">
        <f>ROUND(I138*H138,2)</f>
        <v>0</v>
      </c>
      <c r="R138" s="242">
        <f>ROUND(J138*H138,2)</f>
        <v>0</v>
      </c>
      <c r="S138" s="92"/>
      <c r="T138" s="243">
        <f>S138*H138</f>
        <v>0</v>
      </c>
      <c r="U138" s="243">
        <v>0</v>
      </c>
      <c r="V138" s="243">
        <f>U138*H138</f>
        <v>0</v>
      </c>
      <c r="W138" s="243">
        <v>0</v>
      </c>
      <c r="X138" s="244">
        <f>W138*H138</f>
        <v>0</v>
      </c>
      <c r="Y138" s="39"/>
      <c r="Z138" s="39"/>
      <c r="AA138" s="39"/>
      <c r="AB138" s="39"/>
      <c r="AC138" s="39"/>
      <c r="AD138" s="39"/>
      <c r="AE138" s="39"/>
      <c r="AR138" s="245" t="s">
        <v>190</v>
      </c>
      <c r="AT138" s="245" t="s">
        <v>185</v>
      </c>
      <c r="AU138" s="245" t="s">
        <v>84</v>
      </c>
      <c r="AY138" s="18" t="s">
        <v>182</v>
      </c>
      <c r="BE138" s="246">
        <f>IF(O138="základní",K138,0)</f>
        <v>0</v>
      </c>
      <c r="BF138" s="246">
        <f>IF(O138="snížená",K138,0)</f>
        <v>0</v>
      </c>
      <c r="BG138" s="246">
        <f>IF(O138="zákl. přenesená",K138,0)</f>
        <v>0</v>
      </c>
      <c r="BH138" s="246">
        <f>IF(O138="sníž. přenesená",K138,0)</f>
        <v>0</v>
      </c>
      <c r="BI138" s="246">
        <f>IF(O138="nulová",K138,0)</f>
        <v>0</v>
      </c>
      <c r="BJ138" s="18" t="s">
        <v>82</v>
      </c>
      <c r="BK138" s="246">
        <f>ROUND(P138*H138,2)</f>
        <v>0</v>
      </c>
      <c r="BL138" s="18" t="s">
        <v>190</v>
      </c>
      <c r="BM138" s="245" t="s">
        <v>1482</v>
      </c>
    </row>
    <row r="139" s="2" customFormat="1">
      <c r="A139" s="39"/>
      <c r="B139" s="40"/>
      <c r="C139" s="41"/>
      <c r="D139" s="247" t="s">
        <v>192</v>
      </c>
      <c r="E139" s="41"/>
      <c r="F139" s="248" t="s">
        <v>256</v>
      </c>
      <c r="G139" s="41"/>
      <c r="H139" s="41"/>
      <c r="I139" s="249"/>
      <c r="J139" s="249"/>
      <c r="K139" s="41"/>
      <c r="L139" s="41"/>
      <c r="M139" s="45"/>
      <c r="N139" s="250"/>
      <c r="O139" s="251"/>
      <c r="P139" s="92"/>
      <c r="Q139" s="92"/>
      <c r="R139" s="92"/>
      <c r="S139" s="92"/>
      <c r="T139" s="92"/>
      <c r="U139" s="92"/>
      <c r="V139" s="92"/>
      <c r="W139" s="92"/>
      <c r="X139" s="93"/>
      <c r="Y139" s="39"/>
      <c r="Z139" s="39"/>
      <c r="AA139" s="39"/>
      <c r="AB139" s="39"/>
      <c r="AC139" s="39"/>
      <c r="AD139" s="39"/>
      <c r="AE139" s="39"/>
      <c r="AT139" s="18" t="s">
        <v>192</v>
      </c>
      <c r="AU139" s="18" t="s">
        <v>84</v>
      </c>
    </row>
    <row r="140" s="2" customFormat="1">
      <c r="A140" s="39"/>
      <c r="B140" s="40"/>
      <c r="C140" s="41"/>
      <c r="D140" s="252" t="s">
        <v>194</v>
      </c>
      <c r="E140" s="41"/>
      <c r="F140" s="253" t="s">
        <v>257</v>
      </c>
      <c r="G140" s="41"/>
      <c r="H140" s="41"/>
      <c r="I140" s="249"/>
      <c r="J140" s="249"/>
      <c r="K140" s="41"/>
      <c r="L140" s="41"/>
      <c r="M140" s="45"/>
      <c r="N140" s="250"/>
      <c r="O140" s="251"/>
      <c r="P140" s="92"/>
      <c r="Q140" s="92"/>
      <c r="R140" s="92"/>
      <c r="S140" s="92"/>
      <c r="T140" s="92"/>
      <c r="U140" s="92"/>
      <c r="V140" s="92"/>
      <c r="W140" s="92"/>
      <c r="X140" s="93"/>
      <c r="Y140" s="39"/>
      <c r="Z140" s="39"/>
      <c r="AA140" s="39"/>
      <c r="AB140" s="39"/>
      <c r="AC140" s="39"/>
      <c r="AD140" s="39"/>
      <c r="AE140" s="39"/>
      <c r="AT140" s="18" t="s">
        <v>194</v>
      </c>
      <c r="AU140" s="18" t="s">
        <v>84</v>
      </c>
    </row>
    <row r="141" s="13" customFormat="1">
      <c r="A141" s="13"/>
      <c r="B141" s="254"/>
      <c r="C141" s="255"/>
      <c r="D141" s="247" t="s">
        <v>196</v>
      </c>
      <c r="E141" s="255"/>
      <c r="F141" s="257" t="s">
        <v>1483</v>
      </c>
      <c r="G141" s="255"/>
      <c r="H141" s="258">
        <v>5.3730000000000002</v>
      </c>
      <c r="I141" s="259"/>
      <c r="J141" s="259"/>
      <c r="K141" s="255"/>
      <c r="L141" s="255"/>
      <c r="M141" s="260"/>
      <c r="N141" s="261"/>
      <c r="O141" s="262"/>
      <c r="P141" s="262"/>
      <c r="Q141" s="262"/>
      <c r="R141" s="262"/>
      <c r="S141" s="262"/>
      <c r="T141" s="262"/>
      <c r="U141" s="262"/>
      <c r="V141" s="262"/>
      <c r="W141" s="262"/>
      <c r="X141" s="263"/>
      <c r="Y141" s="13"/>
      <c r="Z141" s="13"/>
      <c r="AA141" s="13"/>
      <c r="AB141" s="13"/>
      <c r="AC141" s="13"/>
      <c r="AD141" s="13"/>
      <c r="AE141" s="13"/>
      <c r="AT141" s="264" t="s">
        <v>196</v>
      </c>
      <c r="AU141" s="264" t="s">
        <v>84</v>
      </c>
      <c r="AV141" s="13" t="s">
        <v>84</v>
      </c>
      <c r="AW141" s="13" t="s">
        <v>4</v>
      </c>
      <c r="AX141" s="13" t="s">
        <v>82</v>
      </c>
      <c r="AY141" s="264" t="s">
        <v>182</v>
      </c>
    </row>
    <row r="142" s="2" customFormat="1" ht="33" customHeight="1">
      <c r="A142" s="39"/>
      <c r="B142" s="40"/>
      <c r="C142" s="233" t="s">
        <v>226</v>
      </c>
      <c r="D142" s="233" t="s">
        <v>185</v>
      </c>
      <c r="E142" s="234" t="s">
        <v>260</v>
      </c>
      <c r="F142" s="235" t="s">
        <v>261</v>
      </c>
      <c r="G142" s="236" t="s">
        <v>243</v>
      </c>
      <c r="H142" s="237">
        <v>0.247</v>
      </c>
      <c r="I142" s="238"/>
      <c r="J142" s="238"/>
      <c r="K142" s="239">
        <f>ROUND(P142*H142,2)</f>
        <v>0</v>
      </c>
      <c r="L142" s="235" t="s">
        <v>189</v>
      </c>
      <c r="M142" s="45"/>
      <c r="N142" s="240" t="s">
        <v>1</v>
      </c>
      <c r="O142" s="241" t="s">
        <v>38</v>
      </c>
      <c r="P142" s="242">
        <f>I142+J142</f>
        <v>0</v>
      </c>
      <c r="Q142" s="242">
        <f>ROUND(I142*H142,2)</f>
        <v>0</v>
      </c>
      <c r="R142" s="242">
        <f>ROUND(J142*H142,2)</f>
        <v>0</v>
      </c>
      <c r="S142" s="92"/>
      <c r="T142" s="243">
        <f>S142*H142</f>
        <v>0</v>
      </c>
      <c r="U142" s="243">
        <v>0</v>
      </c>
      <c r="V142" s="243">
        <f>U142*H142</f>
        <v>0</v>
      </c>
      <c r="W142" s="243">
        <v>0</v>
      </c>
      <c r="X142" s="244">
        <f>W142*H142</f>
        <v>0</v>
      </c>
      <c r="Y142" s="39"/>
      <c r="Z142" s="39"/>
      <c r="AA142" s="39"/>
      <c r="AB142" s="39"/>
      <c r="AC142" s="39"/>
      <c r="AD142" s="39"/>
      <c r="AE142" s="39"/>
      <c r="AR142" s="245" t="s">
        <v>190</v>
      </c>
      <c r="AT142" s="245" t="s">
        <v>185</v>
      </c>
      <c r="AU142" s="245" t="s">
        <v>84</v>
      </c>
      <c r="AY142" s="18" t="s">
        <v>182</v>
      </c>
      <c r="BE142" s="246">
        <f>IF(O142="základní",K142,0)</f>
        <v>0</v>
      </c>
      <c r="BF142" s="246">
        <f>IF(O142="snížená",K142,0)</f>
        <v>0</v>
      </c>
      <c r="BG142" s="246">
        <f>IF(O142="zákl. přenesená",K142,0)</f>
        <v>0</v>
      </c>
      <c r="BH142" s="246">
        <f>IF(O142="sníž. přenesená",K142,0)</f>
        <v>0</v>
      </c>
      <c r="BI142" s="246">
        <f>IF(O142="nulová",K142,0)</f>
        <v>0</v>
      </c>
      <c r="BJ142" s="18" t="s">
        <v>82</v>
      </c>
      <c r="BK142" s="246">
        <f>ROUND(P142*H142,2)</f>
        <v>0</v>
      </c>
      <c r="BL142" s="18" t="s">
        <v>190</v>
      </c>
      <c r="BM142" s="245" t="s">
        <v>1484</v>
      </c>
    </row>
    <row r="143" s="2" customFormat="1">
      <c r="A143" s="39"/>
      <c r="B143" s="40"/>
      <c r="C143" s="41"/>
      <c r="D143" s="247" t="s">
        <v>192</v>
      </c>
      <c r="E143" s="41"/>
      <c r="F143" s="248" t="s">
        <v>263</v>
      </c>
      <c r="G143" s="41"/>
      <c r="H143" s="41"/>
      <c r="I143" s="249"/>
      <c r="J143" s="249"/>
      <c r="K143" s="41"/>
      <c r="L143" s="41"/>
      <c r="M143" s="45"/>
      <c r="N143" s="250"/>
      <c r="O143" s="251"/>
      <c r="P143" s="92"/>
      <c r="Q143" s="92"/>
      <c r="R143" s="92"/>
      <c r="S143" s="92"/>
      <c r="T143" s="92"/>
      <c r="U143" s="92"/>
      <c r="V143" s="92"/>
      <c r="W143" s="92"/>
      <c r="X143" s="93"/>
      <c r="Y143" s="39"/>
      <c r="Z143" s="39"/>
      <c r="AA143" s="39"/>
      <c r="AB143" s="39"/>
      <c r="AC143" s="39"/>
      <c r="AD143" s="39"/>
      <c r="AE143" s="39"/>
      <c r="AT143" s="18" t="s">
        <v>192</v>
      </c>
      <c r="AU143" s="18" t="s">
        <v>84</v>
      </c>
    </row>
    <row r="144" s="2" customFormat="1">
      <c r="A144" s="39"/>
      <c r="B144" s="40"/>
      <c r="C144" s="41"/>
      <c r="D144" s="252" t="s">
        <v>194</v>
      </c>
      <c r="E144" s="41"/>
      <c r="F144" s="253" t="s">
        <v>264</v>
      </c>
      <c r="G144" s="41"/>
      <c r="H144" s="41"/>
      <c r="I144" s="249"/>
      <c r="J144" s="249"/>
      <c r="K144" s="41"/>
      <c r="L144" s="41"/>
      <c r="M144" s="45"/>
      <c r="N144" s="250"/>
      <c r="O144" s="251"/>
      <c r="P144" s="92"/>
      <c r="Q144" s="92"/>
      <c r="R144" s="92"/>
      <c r="S144" s="92"/>
      <c r="T144" s="92"/>
      <c r="U144" s="92"/>
      <c r="V144" s="92"/>
      <c r="W144" s="92"/>
      <c r="X144" s="93"/>
      <c r="Y144" s="39"/>
      <c r="Z144" s="39"/>
      <c r="AA144" s="39"/>
      <c r="AB144" s="39"/>
      <c r="AC144" s="39"/>
      <c r="AD144" s="39"/>
      <c r="AE144" s="39"/>
      <c r="AT144" s="18" t="s">
        <v>194</v>
      </c>
      <c r="AU144" s="18" t="s">
        <v>84</v>
      </c>
    </row>
    <row r="145" s="12" customFormat="1" ht="25.92" customHeight="1">
      <c r="A145" s="12"/>
      <c r="B145" s="216"/>
      <c r="C145" s="217"/>
      <c r="D145" s="218" t="s">
        <v>74</v>
      </c>
      <c r="E145" s="219" t="s">
        <v>273</v>
      </c>
      <c r="F145" s="219" t="s">
        <v>274</v>
      </c>
      <c r="G145" s="217"/>
      <c r="H145" s="217"/>
      <c r="I145" s="220"/>
      <c r="J145" s="220"/>
      <c r="K145" s="221">
        <f>BK145</f>
        <v>0</v>
      </c>
      <c r="L145" s="217"/>
      <c r="M145" s="222"/>
      <c r="N145" s="223"/>
      <c r="O145" s="224"/>
      <c r="P145" s="224"/>
      <c r="Q145" s="225">
        <f>Q146+Q150</f>
        <v>0</v>
      </c>
      <c r="R145" s="225">
        <f>R146+R150</f>
        <v>0</v>
      </c>
      <c r="S145" s="224"/>
      <c r="T145" s="226">
        <f>T146+T150</f>
        <v>0</v>
      </c>
      <c r="U145" s="224"/>
      <c r="V145" s="226">
        <f>V146+V150</f>
        <v>0.31640999999999991</v>
      </c>
      <c r="W145" s="224"/>
      <c r="X145" s="227">
        <f>X146+X150</f>
        <v>0.59670000000000012</v>
      </c>
      <c r="Y145" s="12"/>
      <c r="Z145" s="12"/>
      <c r="AA145" s="12"/>
      <c r="AB145" s="12"/>
      <c r="AC145" s="12"/>
      <c r="AD145" s="12"/>
      <c r="AE145" s="12"/>
      <c r="AR145" s="228" t="s">
        <v>84</v>
      </c>
      <c r="AT145" s="229" t="s">
        <v>74</v>
      </c>
      <c r="AU145" s="229" t="s">
        <v>75</v>
      </c>
      <c r="AY145" s="228" t="s">
        <v>182</v>
      </c>
      <c r="BK145" s="230">
        <f>BK146+BK150</f>
        <v>0</v>
      </c>
    </row>
    <row r="146" s="12" customFormat="1" ht="22.8" customHeight="1">
      <c r="A146" s="12"/>
      <c r="B146" s="216"/>
      <c r="C146" s="217"/>
      <c r="D146" s="218" t="s">
        <v>74</v>
      </c>
      <c r="E146" s="231" t="s">
        <v>1485</v>
      </c>
      <c r="F146" s="231" t="s">
        <v>1486</v>
      </c>
      <c r="G146" s="217"/>
      <c r="H146" s="217"/>
      <c r="I146" s="220"/>
      <c r="J146" s="220"/>
      <c r="K146" s="232">
        <f>BK146</f>
        <v>0</v>
      </c>
      <c r="L146" s="217"/>
      <c r="M146" s="222"/>
      <c r="N146" s="223"/>
      <c r="O146" s="224"/>
      <c r="P146" s="224"/>
      <c r="Q146" s="225">
        <f>SUM(Q147:Q149)</f>
        <v>0</v>
      </c>
      <c r="R146" s="225">
        <f>SUM(R147:R149)</f>
        <v>0</v>
      </c>
      <c r="S146" s="224"/>
      <c r="T146" s="226">
        <f>SUM(T147:T149)</f>
        <v>0</v>
      </c>
      <c r="U146" s="224"/>
      <c r="V146" s="226">
        <f>SUM(V147:V149)</f>
        <v>0</v>
      </c>
      <c r="W146" s="224"/>
      <c r="X146" s="227">
        <f>SUM(X147:X149)</f>
        <v>0.0027599999999999999</v>
      </c>
      <c r="Y146" s="12"/>
      <c r="Z146" s="12"/>
      <c r="AA146" s="12"/>
      <c r="AB146" s="12"/>
      <c r="AC146" s="12"/>
      <c r="AD146" s="12"/>
      <c r="AE146" s="12"/>
      <c r="AR146" s="228" t="s">
        <v>84</v>
      </c>
      <c r="AT146" s="229" t="s">
        <v>74</v>
      </c>
      <c r="AU146" s="229" t="s">
        <v>82</v>
      </c>
      <c r="AY146" s="228" t="s">
        <v>182</v>
      </c>
      <c r="BK146" s="230">
        <f>SUM(BK147:BK149)</f>
        <v>0</v>
      </c>
    </row>
    <row r="147" s="2" customFormat="1" ht="24.15" customHeight="1">
      <c r="A147" s="39"/>
      <c r="B147" s="40"/>
      <c r="C147" s="233" t="s">
        <v>183</v>
      </c>
      <c r="D147" s="233" t="s">
        <v>185</v>
      </c>
      <c r="E147" s="234" t="s">
        <v>1487</v>
      </c>
      <c r="F147" s="235" t="s">
        <v>1488</v>
      </c>
      <c r="G147" s="236" t="s">
        <v>222</v>
      </c>
      <c r="H147" s="237">
        <v>4</v>
      </c>
      <c r="I147" s="238"/>
      <c r="J147" s="238"/>
      <c r="K147" s="239">
        <f>ROUND(P147*H147,2)</f>
        <v>0</v>
      </c>
      <c r="L147" s="235" t="s">
        <v>189</v>
      </c>
      <c r="M147" s="45"/>
      <c r="N147" s="240" t="s">
        <v>1</v>
      </c>
      <c r="O147" s="241" t="s">
        <v>38</v>
      </c>
      <c r="P147" s="242">
        <f>I147+J147</f>
        <v>0</v>
      </c>
      <c r="Q147" s="242">
        <f>ROUND(I147*H147,2)</f>
        <v>0</v>
      </c>
      <c r="R147" s="242">
        <f>ROUND(J147*H147,2)</f>
        <v>0</v>
      </c>
      <c r="S147" s="92"/>
      <c r="T147" s="243">
        <f>S147*H147</f>
        <v>0</v>
      </c>
      <c r="U147" s="243">
        <v>0</v>
      </c>
      <c r="V147" s="243">
        <f>U147*H147</f>
        <v>0</v>
      </c>
      <c r="W147" s="243">
        <v>0.00068999999999999997</v>
      </c>
      <c r="X147" s="244">
        <f>W147*H147</f>
        <v>0.0027599999999999999</v>
      </c>
      <c r="Y147" s="39"/>
      <c r="Z147" s="39"/>
      <c r="AA147" s="39"/>
      <c r="AB147" s="39"/>
      <c r="AC147" s="39"/>
      <c r="AD147" s="39"/>
      <c r="AE147" s="39"/>
      <c r="AR147" s="245" t="s">
        <v>223</v>
      </c>
      <c r="AT147" s="245" t="s">
        <v>185</v>
      </c>
      <c r="AU147" s="245" t="s">
        <v>84</v>
      </c>
      <c r="AY147" s="18" t="s">
        <v>182</v>
      </c>
      <c r="BE147" s="246">
        <f>IF(O147="základní",K147,0)</f>
        <v>0</v>
      </c>
      <c r="BF147" s="246">
        <f>IF(O147="snížená",K147,0)</f>
        <v>0</v>
      </c>
      <c r="BG147" s="246">
        <f>IF(O147="zákl. přenesená",K147,0)</f>
        <v>0</v>
      </c>
      <c r="BH147" s="246">
        <f>IF(O147="sníž. přenesená",K147,0)</f>
        <v>0</v>
      </c>
      <c r="BI147" s="246">
        <f>IF(O147="nulová",K147,0)</f>
        <v>0</v>
      </c>
      <c r="BJ147" s="18" t="s">
        <v>82</v>
      </c>
      <c r="BK147" s="246">
        <f>ROUND(P147*H147,2)</f>
        <v>0</v>
      </c>
      <c r="BL147" s="18" t="s">
        <v>223</v>
      </c>
      <c r="BM147" s="245" t="s">
        <v>1489</v>
      </c>
    </row>
    <row r="148" s="2" customFormat="1">
      <c r="A148" s="39"/>
      <c r="B148" s="40"/>
      <c r="C148" s="41"/>
      <c r="D148" s="247" t="s">
        <v>192</v>
      </c>
      <c r="E148" s="41"/>
      <c r="F148" s="248" t="s">
        <v>1488</v>
      </c>
      <c r="G148" s="41"/>
      <c r="H148" s="41"/>
      <c r="I148" s="249"/>
      <c r="J148" s="249"/>
      <c r="K148" s="41"/>
      <c r="L148" s="41"/>
      <c r="M148" s="45"/>
      <c r="N148" s="250"/>
      <c r="O148" s="251"/>
      <c r="P148" s="92"/>
      <c r="Q148" s="92"/>
      <c r="R148" s="92"/>
      <c r="S148" s="92"/>
      <c r="T148" s="92"/>
      <c r="U148" s="92"/>
      <c r="V148" s="92"/>
      <c r="W148" s="92"/>
      <c r="X148" s="93"/>
      <c r="Y148" s="39"/>
      <c r="Z148" s="39"/>
      <c r="AA148" s="39"/>
      <c r="AB148" s="39"/>
      <c r="AC148" s="39"/>
      <c r="AD148" s="39"/>
      <c r="AE148" s="39"/>
      <c r="AT148" s="18" t="s">
        <v>192</v>
      </c>
      <c r="AU148" s="18" t="s">
        <v>84</v>
      </c>
    </row>
    <row r="149" s="2" customFormat="1">
      <c r="A149" s="39"/>
      <c r="B149" s="40"/>
      <c r="C149" s="41"/>
      <c r="D149" s="252" t="s">
        <v>194</v>
      </c>
      <c r="E149" s="41"/>
      <c r="F149" s="253" t="s">
        <v>1490</v>
      </c>
      <c r="G149" s="41"/>
      <c r="H149" s="41"/>
      <c r="I149" s="249"/>
      <c r="J149" s="249"/>
      <c r="K149" s="41"/>
      <c r="L149" s="41"/>
      <c r="M149" s="45"/>
      <c r="N149" s="250"/>
      <c r="O149" s="251"/>
      <c r="P149" s="92"/>
      <c r="Q149" s="92"/>
      <c r="R149" s="92"/>
      <c r="S149" s="92"/>
      <c r="T149" s="92"/>
      <c r="U149" s="92"/>
      <c r="V149" s="92"/>
      <c r="W149" s="92"/>
      <c r="X149" s="93"/>
      <c r="Y149" s="39"/>
      <c r="Z149" s="39"/>
      <c r="AA149" s="39"/>
      <c r="AB149" s="39"/>
      <c r="AC149" s="39"/>
      <c r="AD149" s="39"/>
      <c r="AE149" s="39"/>
      <c r="AT149" s="18" t="s">
        <v>194</v>
      </c>
      <c r="AU149" s="18" t="s">
        <v>84</v>
      </c>
    </row>
    <row r="150" s="12" customFormat="1" ht="22.8" customHeight="1">
      <c r="A150" s="12"/>
      <c r="B150" s="216"/>
      <c r="C150" s="217"/>
      <c r="D150" s="218" t="s">
        <v>74</v>
      </c>
      <c r="E150" s="231" t="s">
        <v>1491</v>
      </c>
      <c r="F150" s="231" t="s">
        <v>1492</v>
      </c>
      <c r="G150" s="217"/>
      <c r="H150" s="217"/>
      <c r="I150" s="220"/>
      <c r="J150" s="220"/>
      <c r="K150" s="232">
        <f>BK150</f>
        <v>0</v>
      </c>
      <c r="L150" s="217"/>
      <c r="M150" s="222"/>
      <c r="N150" s="223"/>
      <c r="O150" s="224"/>
      <c r="P150" s="224"/>
      <c r="Q150" s="225">
        <f>SUM(Q151:Q244)</f>
        <v>0</v>
      </c>
      <c r="R150" s="225">
        <f>SUM(R151:R244)</f>
        <v>0</v>
      </c>
      <c r="S150" s="224"/>
      <c r="T150" s="226">
        <f>SUM(T151:T244)</f>
        <v>0</v>
      </c>
      <c r="U150" s="224"/>
      <c r="V150" s="226">
        <f>SUM(V151:V244)</f>
        <v>0.31640999999999991</v>
      </c>
      <c r="W150" s="224"/>
      <c r="X150" s="227">
        <f>SUM(X151:X244)</f>
        <v>0.59394000000000013</v>
      </c>
      <c r="Y150" s="12"/>
      <c r="Z150" s="12"/>
      <c r="AA150" s="12"/>
      <c r="AB150" s="12"/>
      <c r="AC150" s="12"/>
      <c r="AD150" s="12"/>
      <c r="AE150" s="12"/>
      <c r="AR150" s="228" t="s">
        <v>84</v>
      </c>
      <c r="AT150" s="229" t="s">
        <v>74</v>
      </c>
      <c r="AU150" s="229" t="s">
        <v>82</v>
      </c>
      <c r="AY150" s="228" t="s">
        <v>182</v>
      </c>
      <c r="BK150" s="230">
        <f>SUM(BK151:BK244)</f>
        <v>0</v>
      </c>
    </row>
    <row r="151" s="2" customFormat="1" ht="24.15" customHeight="1">
      <c r="A151" s="39"/>
      <c r="B151" s="40"/>
      <c r="C151" s="233" t="s">
        <v>233</v>
      </c>
      <c r="D151" s="233" t="s">
        <v>185</v>
      </c>
      <c r="E151" s="234" t="s">
        <v>1493</v>
      </c>
      <c r="F151" s="235" t="s">
        <v>1494</v>
      </c>
      <c r="G151" s="236" t="s">
        <v>1495</v>
      </c>
      <c r="H151" s="237">
        <v>2</v>
      </c>
      <c r="I151" s="238"/>
      <c r="J151" s="238"/>
      <c r="K151" s="239">
        <f>ROUND(P151*H151,2)</f>
        <v>0</v>
      </c>
      <c r="L151" s="235" t="s">
        <v>189</v>
      </c>
      <c r="M151" s="45"/>
      <c r="N151" s="240" t="s">
        <v>1</v>
      </c>
      <c r="O151" s="241" t="s">
        <v>38</v>
      </c>
      <c r="P151" s="242">
        <f>I151+J151</f>
        <v>0</v>
      </c>
      <c r="Q151" s="242">
        <f>ROUND(I151*H151,2)</f>
        <v>0</v>
      </c>
      <c r="R151" s="242">
        <f>ROUND(J151*H151,2)</f>
        <v>0</v>
      </c>
      <c r="S151" s="92"/>
      <c r="T151" s="243">
        <f>S151*H151</f>
        <v>0</v>
      </c>
      <c r="U151" s="243">
        <v>0</v>
      </c>
      <c r="V151" s="243">
        <f>U151*H151</f>
        <v>0</v>
      </c>
      <c r="W151" s="243">
        <v>0.01933</v>
      </c>
      <c r="X151" s="244">
        <f>W151*H151</f>
        <v>0.03866</v>
      </c>
      <c r="Y151" s="39"/>
      <c r="Z151" s="39"/>
      <c r="AA151" s="39"/>
      <c r="AB151" s="39"/>
      <c r="AC151" s="39"/>
      <c r="AD151" s="39"/>
      <c r="AE151" s="39"/>
      <c r="AR151" s="245" t="s">
        <v>223</v>
      </c>
      <c r="AT151" s="245" t="s">
        <v>185</v>
      </c>
      <c r="AU151" s="245" t="s">
        <v>84</v>
      </c>
      <c r="AY151" s="18" t="s">
        <v>182</v>
      </c>
      <c r="BE151" s="246">
        <f>IF(O151="základní",K151,0)</f>
        <v>0</v>
      </c>
      <c r="BF151" s="246">
        <f>IF(O151="snížená",K151,0)</f>
        <v>0</v>
      </c>
      <c r="BG151" s="246">
        <f>IF(O151="zákl. přenesená",K151,0)</f>
        <v>0</v>
      </c>
      <c r="BH151" s="246">
        <f>IF(O151="sníž. přenesená",K151,0)</f>
        <v>0</v>
      </c>
      <c r="BI151" s="246">
        <f>IF(O151="nulová",K151,0)</f>
        <v>0</v>
      </c>
      <c r="BJ151" s="18" t="s">
        <v>82</v>
      </c>
      <c r="BK151" s="246">
        <f>ROUND(P151*H151,2)</f>
        <v>0</v>
      </c>
      <c r="BL151" s="18" t="s">
        <v>223</v>
      </c>
      <c r="BM151" s="245" t="s">
        <v>1496</v>
      </c>
    </row>
    <row r="152" s="2" customFormat="1">
      <c r="A152" s="39"/>
      <c r="B152" s="40"/>
      <c r="C152" s="41"/>
      <c r="D152" s="247" t="s">
        <v>192</v>
      </c>
      <c r="E152" s="41"/>
      <c r="F152" s="248" t="s">
        <v>1494</v>
      </c>
      <c r="G152" s="41"/>
      <c r="H152" s="41"/>
      <c r="I152" s="249"/>
      <c r="J152" s="249"/>
      <c r="K152" s="41"/>
      <c r="L152" s="41"/>
      <c r="M152" s="45"/>
      <c r="N152" s="250"/>
      <c r="O152" s="251"/>
      <c r="P152" s="92"/>
      <c r="Q152" s="92"/>
      <c r="R152" s="92"/>
      <c r="S152" s="92"/>
      <c r="T152" s="92"/>
      <c r="U152" s="92"/>
      <c r="V152" s="92"/>
      <c r="W152" s="92"/>
      <c r="X152" s="93"/>
      <c r="Y152" s="39"/>
      <c r="Z152" s="39"/>
      <c r="AA152" s="39"/>
      <c r="AB152" s="39"/>
      <c r="AC152" s="39"/>
      <c r="AD152" s="39"/>
      <c r="AE152" s="39"/>
      <c r="AT152" s="18" t="s">
        <v>192</v>
      </c>
      <c r="AU152" s="18" t="s">
        <v>84</v>
      </c>
    </row>
    <row r="153" s="2" customFormat="1">
      <c r="A153" s="39"/>
      <c r="B153" s="40"/>
      <c r="C153" s="41"/>
      <c r="D153" s="252" t="s">
        <v>194</v>
      </c>
      <c r="E153" s="41"/>
      <c r="F153" s="253" t="s">
        <v>1497</v>
      </c>
      <c r="G153" s="41"/>
      <c r="H153" s="41"/>
      <c r="I153" s="249"/>
      <c r="J153" s="249"/>
      <c r="K153" s="41"/>
      <c r="L153" s="41"/>
      <c r="M153" s="45"/>
      <c r="N153" s="250"/>
      <c r="O153" s="251"/>
      <c r="P153" s="92"/>
      <c r="Q153" s="92"/>
      <c r="R153" s="92"/>
      <c r="S153" s="92"/>
      <c r="T153" s="92"/>
      <c r="U153" s="92"/>
      <c r="V153" s="92"/>
      <c r="W153" s="92"/>
      <c r="X153" s="93"/>
      <c r="Y153" s="39"/>
      <c r="Z153" s="39"/>
      <c r="AA153" s="39"/>
      <c r="AB153" s="39"/>
      <c r="AC153" s="39"/>
      <c r="AD153" s="39"/>
      <c r="AE153" s="39"/>
      <c r="AT153" s="18" t="s">
        <v>194</v>
      </c>
      <c r="AU153" s="18" t="s">
        <v>84</v>
      </c>
    </row>
    <row r="154" s="2" customFormat="1" ht="24.15" customHeight="1">
      <c r="A154" s="39"/>
      <c r="B154" s="40"/>
      <c r="C154" s="233" t="s">
        <v>240</v>
      </c>
      <c r="D154" s="233" t="s">
        <v>185</v>
      </c>
      <c r="E154" s="234" t="s">
        <v>1498</v>
      </c>
      <c r="F154" s="235" t="s">
        <v>1499</v>
      </c>
      <c r="G154" s="236" t="s">
        <v>1495</v>
      </c>
      <c r="H154" s="237">
        <v>4</v>
      </c>
      <c r="I154" s="238"/>
      <c r="J154" s="238"/>
      <c r="K154" s="239">
        <f>ROUND(P154*H154,2)</f>
        <v>0</v>
      </c>
      <c r="L154" s="235" t="s">
        <v>189</v>
      </c>
      <c r="M154" s="45"/>
      <c r="N154" s="240" t="s">
        <v>1</v>
      </c>
      <c r="O154" s="241" t="s">
        <v>38</v>
      </c>
      <c r="P154" s="242">
        <f>I154+J154</f>
        <v>0</v>
      </c>
      <c r="Q154" s="242">
        <f>ROUND(I154*H154,2)</f>
        <v>0</v>
      </c>
      <c r="R154" s="242">
        <f>ROUND(J154*H154,2)</f>
        <v>0</v>
      </c>
      <c r="S154" s="92"/>
      <c r="T154" s="243">
        <f>S154*H154</f>
        <v>0</v>
      </c>
      <c r="U154" s="243">
        <v>0.0037599999999999999</v>
      </c>
      <c r="V154" s="243">
        <f>U154*H154</f>
        <v>0.01504</v>
      </c>
      <c r="W154" s="243">
        <v>0</v>
      </c>
      <c r="X154" s="244">
        <f>W154*H154</f>
        <v>0</v>
      </c>
      <c r="Y154" s="39"/>
      <c r="Z154" s="39"/>
      <c r="AA154" s="39"/>
      <c r="AB154" s="39"/>
      <c r="AC154" s="39"/>
      <c r="AD154" s="39"/>
      <c r="AE154" s="39"/>
      <c r="AR154" s="245" t="s">
        <v>223</v>
      </c>
      <c r="AT154" s="245" t="s">
        <v>185</v>
      </c>
      <c r="AU154" s="245" t="s">
        <v>84</v>
      </c>
      <c r="AY154" s="18" t="s">
        <v>182</v>
      </c>
      <c r="BE154" s="246">
        <f>IF(O154="základní",K154,0)</f>
        <v>0</v>
      </c>
      <c r="BF154" s="246">
        <f>IF(O154="snížená",K154,0)</f>
        <v>0</v>
      </c>
      <c r="BG154" s="246">
        <f>IF(O154="zákl. přenesená",K154,0)</f>
        <v>0</v>
      </c>
      <c r="BH154" s="246">
        <f>IF(O154="sníž. přenesená",K154,0)</f>
        <v>0</v>
      </c>
      <c r="BI154" s="246">
        <f>IF(O154="nulová",K154,0)</f>
        <v>0</v>
      </c>
      <c r="BJ154" s="18" t="s">
        <v>82</v>
      </c>
      <c r="BK154" s="246">
        <f>ROUND(P154*H154,2)</f>
        <v>0</v>
      </c>
      <c r="BL154" s="18" t="s">
        <v>223</v>
      </c>
      <c r="BM154" s="245" t="s">
        <v>1500</v>
      </c>
    </row>
    <row r="155" s="2" customFormat="1">
      <c r="A155" s="39"/>
      <c r="B155" s="40"/>
      <c r="C155" s="41"/>
      <c r="D155" s="247" t="s">
        <v>192</v>
      </c>
      <c r="E155" s="41"/>
      <c r="F155" s="248" t="s">
        <v>1499</v>
      </c>
      <c r="G155" s="41"/>
      <c r="H155" s="41"/>
      <c r="I155" s="249"/>
      <c r="J155" s="249"/>
      <c r="K155" s="41"/>
      <c r="L155" s="41"/>
      <c r="M155" s="45"/>
      <c r="N155" s="250"/>
      <c r="O155" s="251"/>
      <c r="P155" s="92"/>
      <c r="Q155" s="92"/>
      <c r="R155" s="92"/>
      <c r="S155" s="92"/>
      <c r="T155" s="92"/>
      <c r="U155" s="92"/>
      <c r="V155" s="92"/>
      <c r="W155" s="92"/>
      <c r="X155" s="93"/>
      <c r="Y155" s="39"/>
      <c r="Z155" s="39"/>
      <c r="AA155" s="39"/>
      <c r="AB155" s="39"/>
      <c r="AC155" s="39"/>
      <c r="AD155" s="39"/>
      <c r="AE155" s="39"/>
      <c r="AT155" s="18" t="s">
        <v>192</v>
      </c>
      <c r="AU155" s="18" t="s">
        <v>84</v>
      </c>
    </row>
    <row r="156" s="2" customFormat="1">
      <c r="A156" s="39"/>
      <c r="B156" s="40"/>
      <c r="C156" s="41"/>
      <c r="D156" s="252" t="s">
        <v>194</v>
      </c>
      <c r="E156" s="41"/>
      <c r="F156" s="253" t="s">
        <v>1501</v>
      </c>
      <c r="G156" s="41"/>
      <c r="H156" s="41"/>
      <c r="I156" s="249"/>
      <c r="J156" s="249"/>
      <c r="K156" s="41"/>
      <c r="L156" s="41"/>
      <c r="M156" s="45"/>
      <c r="N156" s="250"/>
      <c r="O156" s="251"/>
      <c r="P156" s="92"/>
      <c r="Q156" s="92"/>
      <c r="R156" s="92"/>
      <c r="S156" s="92"/>
      <c r="T156" s="92"/>
      <c r="U156" s="92"/>
      <c r="V156" s="92"/>
      <c r="W156" s="92"/>
      <c r="X156" s="93"/>
      <c r="Y156" s="39"/>
      <c r="Z156" s="39"/>
      <c r="AA156" s="39"/>
      <c r="AB156" s="39"/>
      <c r="AC156" s="39"/>
      <c r="AD156" s="39"/>
      <c r="AE156" s="39"/>
      <c r="AT156" s="18" t="s">
        <v>194</v>
      </c>
      <c r="AU156" s="18" t="s">
        <v>84</v>
      </c>
    </row>
    <row r="157" s="2" customFormat="1" ht="37.8" customHeight="1">
      <c r="A157" s="39"/>
      <c r="B157" s="40"/>
      <c r="C157" s="233" t="s">
        <v>209</v>
      </c>
      <c r="D157" s="233" t="s">
        <v>185</v>
      </c>
      <c r="E157" s="234" t="s">
        <v>1502</v>
      </c>
      <c r="F157" s="235" t="s">
        <v>1503</v>
      </c>
      <c r="G157" s="236" t="s">
        <v>1495</v>
      </c>
      <c r="H157" s="237">
        <v>2</v>
      </c>
      <c r="I157" s="238"/>
      <c r="J157" s="238"/>
      <c r="K157" s="239">
        <f>ROUND(P157*H157,2)</f>
        <v>0</v>
      </c>
      <c r="L157" s="235" t="s">
        <v>189</v>
      </c>
      <c r="M157" s="45"/>
      <c r="N157" s="240" t="s">
        <v>1</v>
      </c>
      <c r="O157" s="241" t="s">
        <v>38</v>
      </c>
      <c r="P157" s="242">
        <f>I157+J157</f>
        <v>0</v>
      </c>
      <c r="Q157" s="242">
        <f>ROUND(I157*H157,2)</f>
        <v>0</v>
      </c>
      <c r="R157" s="242">
        <f>ROUND(J157*H157,2)</f>
        <v>0</v>
      </c>
      <c r="S157" s="92"/>
      <c r="T157" s="243">
        <f>S157*H157</f>
        <v>0</v>
      </c>
      <c r="U157" s="243">
        <v>0.014760000000000001</v>
      </c>
      <c r="V157" s="243">
        <f>U157*H157</f>
        <v>0.029520000000000001</v>
      </c>
      <c r="W157" s="243">
        <v>0</v>
      </c>
      <c r="X157" s="244">
        <f>W157*H157</f>
        <v>0</v>
      </c>
      <c r="Y157" s="39"/>
      <c r="Z157" s="39"/>
      <c r="AA157" s="39"/>
      <c r="AB157" s="39"/>
      <c r="AC157" s="39"/>
      <c r="AD157" s="39"/>
      <c r="AE157" s="39"/>
      <c r="AR157" s="245" t="s">
        <v>223</v>
      </c>
      <c r="AT157" s="245" t="s">
        <v>185</v>
      </c>
      <c r="AU157" s="245" t="s">
        <v>84</v>
      </c>
      <c r="AY157" s="18" t="s">
        <v>182</v>
      </c>
      <c r="BE157" s="246">
        <f>IF(O157="základní",K157,0)</f>
        <v>0</v>
      </c>
      <c r="BF157" s="246">
        <f>IF(O157="snížená",K157,0)</f>
        <v>0</v>
      </c>
      <c r="BG157" s="246">
        <f>IF(O157="zákl. přenesená",K157,0)</f>
        <v>0</v>
      </c>
      <c r="BH157" s="246">
        <f>IF(O157="sníž. přenesená",K157,0)</f>
        <v>0</v>
      </c>
      <c r="BI157" s="246">
        <f>IF(O157="nulová",K157,0)</f>
        <v>0</v>
      </c>
      <c r="BJ157" s="18" t="s">
        <v>82</v>
      </c>
      <c r="BK157" s="246">
        <f>ROUND(P157*H157,2)</f>
        <v>0</v>
      </c>
      <c r="BL157" s="18" t="s">
        <v>223</v>
      </c>
      <c r="BM157" s="245" t="s">
        <v>1504</v>
      </c>
    </row>
    <row r="158" s="2" customFormat="1">
      <c r="A158" s="39"/>
      <c r="B158" s="40"/>
      <c r="C158" s="41"/>
      <c r="D158" s="247" t="s">
        <v>192</v>
      </c>
      <c r="E158" s="41"/>
      <c r="F158" s="248" t="s">
        <v>1503</v>
      </c>
      <c r="G158" s="41"/>
      <c r="H158" s="41"/>
      <c r="I158" s="249"/>
      <c r="J158" s="249"/>
      <c r="K158" s="41"/>
      <c r="L158" s="41"/>
      <c r="M158" s="45"/>
      <c r="N158" s="250"/>
      <c r="O158" s="251"/>
      <c r="P158" s="92"/>
      <c r="Q158" s="92"/>
      <c r="R158" s="92"/>
      <c r="S158" s="92"/>
      <c r="T158" s="92"/>
      <c r="U158" s="92"/>
      <c r="V158" s="92"/>
      <c r="W158" s="92"/>
      <c r="X158" s="93"/>
      <c r="Y158" s="39"/>
      <c r="Z158" s="39"/>
      <c r="AA158" s="39"/>
      <c r="AB158" s="39"/>
      <c r="AC158" s="39"/>
      <c r="AD158" s="39"/>
      <c r="AE158" s="39"/>
      <c r="AT158" s="18" t="s">
        <v>192</v>
      </c>
      <c r="AU158" s="18" t="s">
        <v>84</v>
      </c>
    </row>
    <row r="159" s="2" customFormat="1">
      <c r="A159" s="39"/>
      <c r="B159" s="40"/>
      <c r="C159" s="41"/>
      <c r="D159" s="252" t="s">
        <v>194</v>
      </c>
      <c r="E159" s="41"/>
      <c r="F159" s="253" t="s">
        <v>1505</v>
      </c>
      <c r="G159" s="41"/>
      <c r="H159" s="41"/>
      <c r="I159" s="249"/>
      <c r="J159" s="249"/>
      <c r="K159" s="41"/>
      <c r="L159" s="41"/>
      <c r="M159" s="45"/>
      <c r="N159" s="250"/>
      <c r="O159" s="251"/>
      <c r="P159" s="92"/>
      <c r="Q159" s="92"/>
      <c r="R159" s="92"/>
      <c r="S159" s="92"/>
      <c r="T159" s="92"/>
      <c r="U159" s="92"/>
      <c r="V159" s="92"/>
      <c r="W159" s="92"/>
      <c r="X159" s="93"/>
      <c r="Y159" s="39"/>
      <c r="Z159" s="39"/>
      <c r="AA159" s="39"/>
      <c r="AB159" s="39"/>
      <c r="AC159" s="39"/>
      <c r="AD159" s="39"/>
      <c r="AE159" s="39"/>
      <c r="AT159" s="18" t="s">
        <v>194</v>
      </c>
      <c r="AU159" s="18" t="s">
        <v>84</v>
      </c>
    </row>
    <row r="160" s="2" customFormat="1">
      <c r="A160" s="39"/>
      <c r="B160" s="40"/>
      <c r="C160" s="233" t="s">
        <v>252</v>
      </c>
      <c r="D160" s="233" t="s">
        <v>185</v>
      </c>
      <c r="E160" s="234" t="s">
        <v>1506</v>
      </c>
      <c r="F160" s="235" t="s">
        <v>1507</v>
      </c>
      <c r="G160" s="236" t="s">
        <v>1495</v>
      </c>
      <c r="H160" s="237">
        <v>5</v>
      </c>
      <c r="I160" s="238"/>
      <c r="J160" s="238"/>
      <c r="K160" s="239">
        <f>ROUND(P160*H160,2)</f>
        <v>0</v>
      </c>
      <c r="L160" s="235" t="s">
        <v>189</v>
      </c>
      <c r="M160" s="45"/>
      <c r="N160" s="240" t="s">
        <v>1</v>
      </c>
      <c r="O160" s="241" t="s">
        <v>38</v>
      </c>
      <c r="P160" s="242">
        <f>I160+J160</f>
        <v>0</v>
      </c>
      <c r="Q160" s="242">
        <f>ROUND(I160*H160,2)</f>
        <v>0</v>
      </c>
      <c r="R160" s="242">
        <f>ROUND(J160*H160,2)</f>
        <v>0</v>
      </c>
      <c r="S160" s="92"/>
      <c r="T160" s="243">
        <f>S160*H160</f>
        <v>0</v>
      </c>
      <c r="U160" s="243">
        <v>0</v>
      </c>
      <c r="V160" s="243">
        <f>U160*H160</f>
        <v>0</v>
      </c>
      <c r="W160" s="243">
        <v>0.019460000000000002</v>
      </c>
      <c r="X160" s="244">
        <f>W160*H160</f>
        <v>0.097300000000000011</v>
      </c>
      <c r="Y160" s="39"/>
      <c r="Z160" s="39"/>
      <c r="AA160" s="39"/>
      <c r="AB160" s="39"/>
      <c r="AC160" s="39"/>
      <c r="AD160" s="39"/>
      <c r="AE160" s="39"/>
      <c r="AR160" s="245" t="s">
        <v>223</v>
      </c>
      <c r="AT160" s="245" t="s">
        <v>185</v>
      </c>
      <c r="AU160" s="245" t="s">
        <v>84</v>
      </c>
      <c r="AY160" s="18" t="s">
        <v>182</v>
      </c>
      <c r="BE160" s="246">
        <f>IF(O160="základní",K160,0)</f>
        <v>0</v>
      </c>
      <c r="BF160" s="246">
        <f>IF(O160="snížená",K160,0)</f>
        <v>0</v>
      </c>
      <c r="BG160" s="246">
        <f>IF(O160="zákl. přenesená",K160,0)</f>
        <v>0</v>
      </c>
      <c r="BH160" s="246">
        <f>IF(O160="sníž. přenesená",K160,0)</f>
        <v>0</v>
      </c>
      <c r="BI160" s="246">
        <f>IF(O160="nulová",K160,0)</f>
        <v>0</v>
      </c>
      <c r="BJ160" s="18" t="s">
        <v>82</v>
      </c>
      <c r="BK160" s="246">
        <f>ROUND(P160*H160,2)</f>
        <v>0</v>
      </c>
      <c r="BL160" s="18" t="s">
        <v>223</v>
      </c>
      <c r="BM160" s="245" t="s">
        <v>1508</v>
      </c>
    </row>
    <row r="161" s="2" customFormat="1">
      <c r="A161" s="39"/>
      <c r="B161" s="40"/>
      <c r="C161" s="41"/>
      <c r="D161" s="247" t="s">
        <v>192</v>
      </c>
      <c r="E161" s="41"/>
      <c r="F161" s="248" t="s">
        <v>1507</v>
      </c>
      <c r="G161" s="41"/>
      <c r="H161" s="41"/>
      <c r="I161" s="249"/>
      <c r="J161" s="249"/>
      <c r="K161" s="41"/>
      <c r="L161" s="41"/>
      <c r="M161" s="45"/>
      <c r="N161" s="250"/>
      <c r="O161" s="251"/>
      <c r="P161" s="92"/>
      <c r="Q161" s="92"/>
      <c r="R161" s="92"/>
      <c r="S161" s="92"/>
      <c r="T161" s="92"/>
      <c r="U161" s="92"/>
      <c r="V161" s="92"/>
      <c r="W161" s="92"/>
      <c r="X161" s="93"/>
      <c r="Y161" s="39"/>
      <c r="Z161" s="39"/>
      <c r="AA161" s="39"/>
      <c r="AB161" s="39"/>
      <c r="AC161" s="39"/>
      <c r="AD161" s="39"/>
      <c r="AE161" s="39"/>
      <c r="AT161" s="18" t="s">
        <v>192</v>
      </c>
      <c r="AU161" s="18" t="s">
        <v>84</v>
      </c>
    </row>
    <row r="162" s="2" customFormat="1">
      <c r="A162" s="39"/>
      <c r="B162" s="40"/>
      <c r="C162" s="41"/>
      <c r="D162" s="252" t="s">
        <v>194</v>
      </c>
      <c r="E162" s="41"/>
      <c r="F162" s="253" t="s">
        <v>1509</v>
      </c>
      <c r="G162" s="41"/>
      <c r="H162" s="41"/>
      <c r="I162" s="249"/>
      <c r="J162" s="249"/>
      <c r="K162" s="41"/>
      <c r="L162" s="41"/>
      <c r="M162" s="45"/>
      <c r="N162" s="250"/>
      <c r="O162" s="251"/>
      <c r="P162" s="92"/>
      <c r="Q162" s="92"/>
      <c r="R162" s="92"/>
      <c r="S162" s="92"/>
      <c r="T162" s="92"/>
      <c r="U162" s="92"/>
      <c r="V162" s="92"/>
      <c r="W162" s="92"/>
      <c r="X162" s="93"/>
      <c r="Y162" s="39"/>
      <c r="Z162" s="39"/>
      <c r="AA162" s="39"/>
      <c r="AB162" s="39"/>
      <c r="AC162" s="39"/>
      <c r="AD162" s="39"/>
      <c r="AE162" s="39"/>
      <c r="AT162" s="18" t="s">
        <v>194</v>
      </c>
      <c r="AU162" s="18" t="s">
        <v>84</v>
      </c>
    </row>
    <row r="163" s="2" customFormat="1" ht="37.8" customHeight="1">
      <c r="A163" s="39"/>
      <c r="B163" s="40"/>
      <c r="C163" s="233" t="s">
        <v>259</v>
      </c>
      <c r="D163" s="233" t="s">
        <v>185</v>
      </c>
      <c r="E163" s="234" t="s">
        <v>1510</v>
      </c>
      <c r="F163" s="235" t="s">
        <v>1511</v>
      </c>
      <c r="G163" s="236" t="s">
        <v>1495</v>
      </c>
      <c r="H163" s="237">
        <v>5</v>
      </c>
      <c r="I163" s="238"/>
      <c r="J163" s="238"/>
      <c r="K163" s="239">
        <f>ROUND(P163*H163,2)</f>
        <v>0</v>
      </c>
      <c r="L163" s="235" t="s">
        <v>189</v>
      </c>
      <c r="M163" s="45"/>
      <c r="N163" s="240" t="s">
        <v>1</v>
      </c>
      <c r="O163" s="241" t="s">
        <v>38</v>
      </c>
      <c r="P163" s="242">
        <f>I163+J163</f>
        <v>0</v>
      </c>
      <c r="Q163" s="242">
        <f>ROUND(I163*H163,2)</f>
        <v>0</v>
      </c>
      <c r="R163" s="242">
        <f>ROUND(J163*H163,2)</f>
        <v>0</v>
      </c>
      <c r="S163" s="92"/>
      <c r="T163" s="243">
        <f>S163*H163</f>
        <v>0</v>
      </c>
      <c r="U163" s="243">
        <v>0.014970000000000001</v>
      </c>
      <c r="V163" s="243">
        <f>U163*H163</f>
        <v>0.07485</v>
      </c>
      <c r="W163" s="243">
        <v>0</v>
      </c>
      <c r="X163" s="244">
        <f>W163*H163</f>
        <v>0</v>
      </c>
      <c r="Y163" s="39"/>
      <c r="Z163" s="39"/>
      <c r="AA163" s="39"/>
      <c r="AB163" s="39"/>
      <c r="AC163" s="39"/>
      <c r="AD163" s="39"/>
      <c r="AE163" s="39"/>
      <c r="AR163" s="245" t="s">
        <v>223</v>
      </c>
      <c r="AT163" s="245" t="s">
        <v>185</v>
      </c>
      <c r="AU163" s="245" t="s">
        <v>84</v>
      </c>
      <c r="AY163" s="18" t="s">
        <v>182</v>
      </c>
      <c r="BE163" s="246">
        <f>IF(O163="základní",K163,0)</f>
        <v>0</v>
      </c>
      <c r="BF163" s="246">
        <f>IF(O163="snížená",K163,0)</f>
        <v>0</v>
      </c>
      <c r="BG163" s="246">
        <f>IF(O163="zákl. přenesená",K163,0)</f>
        <v>0</v>
      </c>
      <c r="BH163" s="246">
        <f>IF(O163="sníž. přenesená",K163,0)</f>
        <v>0</v>
      </c>
      <c r="BI163" s="246">
        <f>IF(O163="nulová",K163,0)</f>
        <v>0</v>
      </c>
      <c r="BJ163" s="18" t="s">
        <v>82</v>
      </c>
      <c r="BK163" s="246">
        <f>ROUND(P163*H163,2)</f>
        <v>0</v>
      </c>
      <c r="BL163" s="18" t="s">
        <v>223</v>
      </c>
      <c r="BM163" s="245" t="s">
        <v>1512</v>
      </c>
    </row>
    <row r="164" s="2" customFormat="1">
      <c r="A164" s="39"/>
      <c r="B164" s="40"/>
      <c r="C164" s="41"/>
      <c r="D164" s="247" t="s">
        <v>192</v>
      </c>
      <c r="E164" s="41"/>
      <c r="F164" s="248" t="s">
        <v>1511</v>
      </c>
      <c r="G164" s="41"/>
      <c r="H164" s="41"/>
      <c r="I164" s="249"/>
      <c r="J164" s="249"/>
      <c r="K164" s="41"/>
      <c r="L164" s="41"/>
      <c r="M164" s="45"/>
      <c r="N164" s="250"/>
      <c r="O164" s="251"/>
      <c r="P164" s="92"/>
      <c r="Q164" s="92"/>
      <c r="R164" s="92"/>
      <c r="S164" s="92"/>
      <c r="T164" s="92"/>
      <c r="U164" s="92"/>
      <c r="V164" s="92"/>
      <c r="W164" s="92"/>
      <c r="X164" s="93"/>
      <c r="Y164" s="39"/>
      <c r="Z164" s="39"/>
      <c r="AA164" s="39"/>
      <c r="AB164" s="39"/>
      <c r="AC164" s="39"/>
      <c r="AD164" s="39"/>
      <c r="AE164" s="39"/>
      <c r="AT164" s="18" t="s">
        <v>192</v>
      </c>
      <c r="AU164" s="18" t="s">
        <v>84</v>
      </c>
    </row>
    <row r="165" s="2" customFormat="1">
      <c r="A165" s="39"/>
      <c r="B165" s="40"/>
      <c r="C165" s="41"/>
      <c r="D165" s="252" t="s">
        <v>194</v>
      </c>
      <c r="E165" s="41"/>
      <c r="F165" s="253" t="s">
        <v>1513</v>
      </c>
      <c r="G165" s="41"/>
      <c r="H165" s="41"/>
      <c r="I165" s="249"/>
      <c r="J165" s="249"/>
      <c r="K165" s="41"/>
      <c r="L165" s="41"/>
      <c r="M165" s="45"/>
      <c r="N165" s="250"/>
      <c r="O165" s="251"/>
      <c r="P165" s="92"/>
      <c r="Q165" s="92"/>
      <c r="R165" s="92"/>
      <c r="S165" s="92"/>
      <c r="T165" s="92"/>
      <c r="U165" s="92"/>
      <c r="V165" s="92"/>
      <c r="W165" s="92"/>
      <c r="X165" s="93"/>
      <c r="Y165" s="39"/>
      <c r="Z165" s="39"/>
      <c r="AA165" s="39"/>
      <c r="AB165" s="39"/>
      <c r="AC165" s="39"/>
      <c r="AD165" s="39"/>
      <c r="AE165" s="39"/>
      <c r="AT165" s="18" t="s">
        <v>194</v>
      </c>
      <c r="AU165" s="18" t="s">
        <v>84</v>
      </c>
    </row>
    <row r="166" s="2" customFormat="1" ht="16.5" customHeight="1">
      <c r="A166" s="39"/>
      <c r="B166" s="40"/>
      <c r="C166" s="233" t="s">
        <v>267</v>
      </c>
      <c r="D166" s="233" t="s">
        <v>185</v>
      </c>
      <c r="E166" s="234" t="s">
        <v>1514</v>
      </c>
      <c r="F166" s="235" t="s">
        <v>1515</v>
      </c>
      <c r="G166" s="236" t="s">
        <v>1495</v>
      </c>
      <c r="H166" s="237">
        <v>3</v>
      </c>
      <c r="I166" s="238"/>
      <c r="J166" s="238"/>
      <c r="K166" s="239">
        <f>ROUND(P166*H166,2)</f>
        <v>0</v>
      </c>
      <c r="L166" s="235" t="s">
        <v>1</v>
      </c>
      <c r="M166" s="45"/>
      <c r="N166" s="240" t="s">
        <v>1</v>
      </c>
      <c r="O166" s="241" t="s">
        <v>38</v>
      </c>
      <c r="P166" s="242">
        <f>I166+J166</f>
        <v>0</v>
      </c>
      <c r="Q166" s="242">
        <f>ROUND(I166*H166,2)</f>
        <v>0</v>
      </c>
      <c r="R166" s="242">
        <f>ROUND(J166*H166,2)</f>
        <v>0</v>
      </c>
      <c r="S166" s="92"/>
      <c r="T166" s="243">
        <f>S166*H166</f>
        <v>0</v>
      </c>
      <c r="U166" s="243">
        <v>0</v>
      </c>
      <c r="V166" s="243">
        <f>U166*H166</f>
        <v>0</v>
      </c>
      <c r="W166" s="243">
        <v>0.087999999999999995</v>
      </c>
      <c r="X166" s="244">
        <f>W166*H166</f>
        <v>0.26400000000000001</v>
      </c>
      <c r="Y166" s="39"/>
      <c r="Z166" s="39"/>
      <c r="AA166" s="39"/>
      <c r="AB166" s="39"/>
      <c r="AC166" s="39"/>
      <c r="AD166" s="39"/>
      <c r="AE166" s="39"/>
      <c r="AR166" s="245" t="s">
        <v>223</v>
      </c>
      <c r="AT166" s="245" t="s">
        <v>185</v>
      </c>
      <c r="AU166" s="245" t="s">
        <v>84</v>
      </c>
      <c r="AY166" s="18" t="s">
        <v>182</v>
      </c>
      <c r="BE166" s="246">
        <f>IF(O166="základní",K166,0)</f>
        <v>0</v>
      </c>
      <c r="BF166" s="246">
        <f>IF(O166="snížená",K166,0)</f>
        <v>0</v>
      </c>
      <c r="BG166" s="246">
        <f>IF(O166="zákl. přenesená",K166,0)</f>
        <v>0</v>
      </c>
      <c r="BH166" s="246">
        <f>IF(O166="sníž. přenesená",K166,0)</f>
        <v>0</v>
      </c>
      <c r="BI166" s="246">
        <f>IF(O166="nulová",K166,0)</f>
        <v>0</v>
      </c>
      <c r="BJ166" s="18" t="s">
        <v>82</v>
      </c>
      <c r="BK166" s="246">
        <f>ROUND(P166*H166,2)</f>
        <v>0</v>
      </c>
      <c r="BL166" s="18" t="s">
        <v>223</v>
      </c>
      <c r="BM166" s="245" t="s">
        <v>1516</v>
      </c>
    </row>
    <row r="167" s="2" customFormat="1">
      <c r="A167" s="39"/>
      <c r="B167" s="40"/>
      <c r="C167" s="41"/>
      <c r="D167" s="247" t="s">
        <v>192</v>
      </c>
      <c r="E167" s="41"/>
      <c r="F167" s="248" t="s">
        <v>1515</v>
      </c>
      <c r="G167" s="41"/>
      <c r="H167" s="41"/>
      <c r="I167" s="249"/>
      <c r="J167" s="249"/>
      <c r="K167" s="41"/>
      <c r="L167" s="41"/>
      <c r="M167" s="45"/>
      <c r="N167" s="250"/>
      <c r="O167" s="251"/>
      <c r="P167" s="92"/>
      <c r="Q167" s="92"/>
      <c r="R167" s="92"/>
      <c r="S167" s="92"/>
      <c r="T167" s="92"/>
      <c r="U167" s="92"/>
      <c r="V167" s="92"/>
      <c r="W167" s="92"/>
      <c r="X167" s="93"/>
      <c r="Y167" s="39"/>
      <c r="Z167" s="39"/>
      <c r="AA167" s="39"/>
      <c r="AB167" s="39"/>
      <c r="AC167" s="39"/>
      <c r="AD167" s="39"/>
      <c r="AE167" s="39"/>
      <c r="AT167" s="18" t="s">
        <v>192</v>
      </c>
      <c r="AU167" s="18" t="s">
        <v>84</v>
      </c>
    </row>
    <row r="168" s="2" customFormat="1" ht="24.15" customHeight="1">
      <c r="A168" s="39"/>
      <c r="B168" s="40"/>
      <c r="C168" s="233" t="s">
        <v>277</v>
      </c>
      <c r="D168" s="233" t="s">
        <v>185</v>
      </c>
      <c r="E168" s="234" t="s">
        <v>1517</v>
      </c>
      <c r="F168" s="235" t="s">
        <v>1518</v>
      </c>
      <c r="G168" s="236" t="s">
        <v>1495</v>
      </c>
      <c r="H168" s="237">
        <v>3</v>
      </c>
      <c r="I168" s="238"/>
      <c r="J168" s="238"/>
      <c r="K168" s="239">
        <f>ROUND(P168*H168,2)</f>
        <v>0</v>
      </c>
      <c r="L168" s="235" t="s">
        <v>189</v>
      </c>
      <c r="M168" s="45"/>
      <c r="N168" s="240" t="s">
        <v>1</v>
      </c>
      <c r="O168" s="241" t="s">
        <v>38</v>
      </c>
      <c r="P168" s="242">
        <f>I168+J168</f>
        <v>0</v>
      </c>
      <c r="Q168" s="242">
        <f>ROUND(I168*H168,2)</f>
        <v>0</v>
      </c>
      <c r="R168" s="242">
        <f>ROUND(J168*H168,2)</f>
        <v>0</v>
      </c>
      <c r="S168" s="92"/>
      <c r="T168" s="243">
        <f>S168*H168</f>
        <v>0</v>
      </c>
      <c r="U168" s="243">
        <v>0</v>
      </c>
      <c r="V168" s="243">
        <f>U168*H168</f>
        <v>0</v>
      </c>
      <c r="W168" s="243">
        <v>0.024500000000000001</v>
      </c>
      <c r="X168" s="244">
        <f>W168*H168</f>
        <v>0.07350000000000001</v>
      </c>
      <c r="Y168" s="39"/>
      <c r="Z168" s="39"/>
      <c r="AA168" s="39"/>
      <c r="AB168" s="39"/>
      <c r="AC168" s="39"/>
      <c r="AD168" s="39"/>
      <c r="AE168" s="39"/>
      <c r="AR168" s="245" t="s">
        <v>223</v>
      </c>
      <c r="AT168" s="245" t="s">
        <v>185</v>
      </c>
      <c r="AU168" s="245" t="s">
        <v>84</v>
      </c>
      <c r="AY168" s="18" t="s">
        <v>182</v>
      </c>
      <c r="BE168" s="246">
        <f>IF(O168="základní",K168,0)</f>
        <v>0</v>
      </c>
      <c r="BF168" s="246">
        <f>IF(O168="snížená",K168,0)</f>
        <v>0</v>
      </c>
      <c r="BG168" s="246">
        <f>IF(O168="zákl. přenesená",K168,0)</f>
        <v>0</v>
      </c>
      <c r="BH168" s="246">
        <f>IF(O168="sníž. přenesená",K168,0)</f>
        <v>0</v>
      </c>
      <c r="BI168" s="246">
        <f>IF(O168="nulová",K168,0)</f>
        <v>0</v>
      </c>
      <c r="BJ168" s="18" t="s">
        <v>82</v>
      </c>
      <c r="BK168" s="246">
        <f>ROUND(P168*H168,2)</f>
        <v>0</v>
      </c>
      <c r="BL168" s="18" t="s">
        <v>223</v>
      </c>
      <c r="BM168" s="245" t="s">
        <v>1519</v>
      </c>
    </row>
    <row r="169" s="2" customFormat="1">
      <c r="A169" s="39"/>
      <c r="B169" s="40"/>
      <c r="C169" s="41"/>
      <c r="D169" s="247" t="s">
        <v>192</v>
      </c>
      <c r="E169" s="41"/>
      <c r="F169" s="248" t="s">
        <v>1518</v>
      </c>
      <c r="G169" s="41"/>
      <c r="H169" s="41"/>
      <c r="I169" s="249"/>
      <c r="J169" s="249"/>
      <c r="K169" s="41"/>
      <c r="L169" s="41"/>
      <c r="M169" s="45"/>
      <c r="N169" s="250"/>
      <c r="O169" s="251"/>
      <c r="P169" s="92"/>
      <c r="Q169" s="92"/>
      <c r="R169" s="92"/>
      <c r="S169" s="92"/>
      <c r="T169" s="92"/>
      <c r="U169" s="92"/>
      <c r="V169" s="92"/>
      <c r="W169" s="92"/>
      <c r="X169" s="93"/>
      <c r="Y169" s="39"/>
      <c r="Z169" s="39"/>
      <c r="AA169" s="39"/>
      <c r="AB169" s="39"/>
      <c r="AC169" s="39"/>
      <c r="AD169" s="39"/>
      <c r="AE169" s="39"/>
      <c r="AT169" s="18" t="s">
        <v>192</v>
      </c>
      <c r="AU169" s="18" t="s">
        <v>84</v>
      </c>
    </row>
    <row r="170" s="2" customFormat="1">
      <c r="A170" s="39"/>
      <c r="B170" s="40"/>
      <c r="C170" s="41"/>
      <c r="D170" s="252" t="s">
        <v>194</v>
      </c>
      <c r="E170" s="41"/>
      <c r="F170" s="253" t="s">
        <v>1520</v>
      </c>
      <c r="G170" s="41"/>
      <c r="H170" s="41"/>
      <c r="I170" s="249"/>
      <c r="J170" s="249"/>
      <c r="K170" s="41"/>
      <c r="L170" s="41"/>
      <c r="M170" s="45"/>
      <c r="N170" s="250"/>
      <c r="O170" s="251"/>
      <c r="P170" s="92"/>
      <c r="Q170" s="92"/>
      <c r="R170" s="92"/>
      <c r="S170" s="92"/>
      <c r="T170" s="92"/>
      <c r="U170" s="92"/>
      <c r="V170" s="92"/>
      <c r="W170" s="92"/>
      <c r="X170" s="93"/>
      <c r="Y170" s="39"/>
      <c r="Z170" s="39"/>
      <c r="AA170" s="39"/>
      <c r="AB170" s="39"/>
      <c r="AC170" s="39"/>
      <c r="AD170" s="39"/>
      <c r="AE170" s="39"/>
      <c r="AT170" s="18" t="s">
        <v>194</v>
      </c>
      <c r="AU170" s="18" t="s">
        <v>84</v>
      </c>
    </row>
    <row r="171" s="2" customFormat="1">
      <c r="A171" s="39"/>
      <c r="B171" s="40"/>
      <c r="C171" s="233" t="s">
        <v>284</v>
      </c>
      <c r="D171" s="233" t="s">
        <v>185</v>
      </c>
      <c r="E171" s="234" t="s">
        <v>1521</v>
      </c>
      <c r="F171" s="235" t="s">
        <v>1522</v>
      </c>
      <c r="G171" s="236" t="s">
        <v>1495</v>
      </c>
      <c r="H171" s="237">
        <v>1</v>
      </c>
      <c r="I171" s="238"/>
      <c r="J171" s="238"/>
      <c r="K171" s="239">
        <f>ROUND(P171*H171,2)</f>
        <v>0</v>
      </c>
      <c r="L171" s="235" t="s">
        <v>189</v>
      </c>
      <c r="M171" s="45"/>
      <c r="N171" s="240" t="s">
        <v>1</v>
      </c>
      <c r="O171" s="241" t="s">
        <v>38</v>
      </c>
      <c r="P171" s="242">
        <f>I171+J171</f>
        <v>0</v>
      </c>
      <c r="Q171" s="242">
        <f>ROUND(I171*H171,2)</f>
        <v>0</v>
      </c>
      <c r="R171" s="242">
        <f>ROUND(J171*H171,2)</f>
        <v>0</v>
      </c>
      <c r="S171" s="92"/>
      <c r="T171" s="243">
        <f>S171*H171</f>
        <v>0</v>
      </c>
      <c r="U171" s="243">
        <v>0.01234</v>
      </c>
      <c r="V171" s="243">
        <f>U171*H171</f>
        <v>0.01234</v>
      </c>
      <c r="W171" s="243">
        <v>0</v>
      </c>
      <c r="X171" s="244">
        <f>W171*H171</f>
        <v>0</v>
      </c>
      <c r="Y171" s="39"/>
      <c r="Z171" s="39"/>
      <c r="AA171" s="39"/>
      <c r="AB171" s="39"/>
      <c r="AC171" s="39"/>
      <c r="AD171" s="39"/>
      <c r="AE171" s="39"/>
      <c r="AR171" s="245" t="s">
        <v>223</v>
      </c>
      <c r="AT171" s="245" t="s">
        <v>185</v>
      </c>
      <c r="AU171" s="245" t="s">
        <v>84</v>
      </c>
      <c r="AY171" s="18" t="s">
        <v>182</v>
      </c>
      <c r="BE171" s="246">
        <f>IF(O171="základní",K171,0)</f>
        <v>0</v>
      </c>
      <c r="BF171" s="246">
        <f>IF(O171="snížená",K171,0)</f>
        <v>0</v>
      </c>
      <c r="BG171" s="246">
        <f>IF(O171="zákl. přenesená",K171,0)</f>
        <v>0</v>
      </c>
      <c r="BH171" s="246">
        <f>IF(O171="sníž. přenesená",K171,0)</f>
        <v>0</v>
      </c>
      <c r="BI171" s="246">
        <f>IF(O171="nulová",K171,0)</f>
        <v>0</v>
      </c>
      <c r="BJ171" s="18" t="s">
        <v>82</v>
      </c>
      <c r="BK171" s="246">
        <f>ROUND(P171*H171,2)</f>
        <v>0</v>
      </c>
      <c r="BL171" s="18" t="s">
        <v>223</v>
      </c>
      <c r="BM171" s="245" t="s">
        <v>1523</v>
      </c>
    </row>
    <row r="172" s="2" customFormat="1">
      <c r="A172" s="39"/>
      <c r="B172" s="40"/>
      <c r="C172" s="41"/>
      <c r="D172" s="247" t="s">
        <v>192</v>
      </c>
      <c r="E172" s="41"/>
      <c r="F172" s="248" t="s">
        <v>1522</v>
      </c>
      <c r="G172" s="41"/>
      <c r="H172" s="41"/>
      <c r="I172" s="249"/>
      <c r="J172" s="249"/>
      <c r="K172" s="41"/>
      <c r="L172" s="41"/>
      <c r="M172" s="45"/>
      <c r="N172" s="250"/>
      <c r="O172" s="251"/>
      <c r="P172" s="92"/>
      <c r="Q172" s="92"/>
      <c r="R172" s="92"/>
      <c r="S172" s="92"/>
      <c r="T172" s="92"/>
      <c r="U172" s="92"/>
      <c r="V172" s="92"/>
      <c r="W172" s="92"/>
      <c r="X172" s="93"/>
      <c r="Y172" s="39"/>
      <c r="Z172" s="39"/>
      <c r="AA172" s="39"/>
      <c r="AB172" s="39"/>
      <c r="AC172" s="39"/>
      <c r="AD172" s="39"/>
      <c r="AE172" s="39"/>
      <c r="AT172" s="18" t="s">
        <v>192</v>
      </c>
      <c r="AU172" s="18" t="s">
        <v>84</v>
      </c>
    </row>
    <row r="173" s="2" customFormat="1">
      <c r="A173" s="39"/>
      <c r="B173" s="40"/>
      <c r="C173" s="41"/>
      <c r="D173" s="252" t="s">
        <v>194</v>
      </c>
      <c r="E173" s="41"/>
      <c r="F173" s="253" t="s">
        <v>1524</v>
      </c>
      <c r="G173" s="41"/>
      <c r="H173" s="41"/>
      <c r="I173" s="249"/>
      <c r="J173" s="249"/>
      <c r="K173" s="41"/>
      <c r="L173" s="41"/>
      <c r="M173" s="45"/>
      <c r="N173" s="250"/>
      <c r="O173" s="251"/>
      <c r="P173" s="92"/>
      <c r="Q173" s="92"/>
      <c r="R173" s="92"/>
      <c r="S173" s="92"/>
      <c r="T173" s="92"/>
      <c r="U173" s="92"/>
      <c r="V173" s="92"/>
      <c r="W173" s="92"/>
      <c r="X173" s="93"/>
      <c r="Y173" s="39"/>
      <c r="Z173" s="39"/>
      <c r="AA173" s="39"/>
      <c r="AB173" s="39"/>
      <c r="AC173" s="39"/>
      <c r="AD173" s="39"/>
      <c r="AE173" s="39"/>
      <c r="AT173" s="18" t="s">
        <v>194</v>
      </c>
      <c r="AU173" s="18" t="s">
        <v>84</v>
      </c>
    </row>
    <row r="174" s="2" customFormat="1">
      <c r="A174" s="39"/>
      <c r="B174" s="40"/>
      <c r="C174" s="233" t="s">
        <v>9</v>
      </c>
      <c r="D174" s="233" t="s">
        <v>185</v>
      </c>
      <c r="E174" s="234" t="s">
        <v>1525</v>
      </c>
      <c r="F174" s="235" t="s">
        <v>1526</v>
      </c>
      <c r="G174" s="236" t="s">
        <v>1495</v>
      </c>
      <c r="H174" s="237">
        <v>2</v>
      </c>
      <c r="I174" s="238"/>
      <c r="J174" s="238"/>
      <c r="K174" s="239">
        <f>ROUND(P174*H174,2)</f>
        <v>0</v>
      </c>
      <c r="L174" s="235" t="s">
        <v>189</v>
      </c>
      <c r="M174" s="45"/>
      <c r="N174" s="240" t="s">
        <v>1</v>
      </c>
      <c r="O174" s="241" t="s">
        <v>38</v>
      </c>
      <c r="P174" s="242">
        <f>I174+J174</f>
        <v>0</v>
      </c>
      <c r="Q174" s="242">
        <f>ROUND(I174*H174,2)</f>
        <v>0</v>
      </c>
      <c r="R174" s="242">
        <f>ROUND(J174*H174,2)</f>
        <v>0</v>
      </c>
      <c r="S174" s="92"/>
      <c r="T174" s="243">
        <f>S174*H174</f>
        <v>0</v>
      </c>
      <c r="U174" s="243">
        <v>0.010789999999999999</v>
      </c>
      <c r="V174" s="243">
        <f>U174*H174</f>
        <v>0.021579999999999998</v>
      </c>
      <c r="W174" s="243">
        <v>0</v>
      </c>
      <c r="X174" s="244">
        <f>W174*H174</f>
        <v>0</v>
      </c>
      <c r="Y174" s="39"/>
      <c r="Z174" s="39"/>
      <c r="AA174" s="39"/>
      <c r="AB174" s="39"/>
      <c r="AC174" s="39"/>
      <c r="AD174" s="39"/>
      <c r="AE174" s="39"/>
      <c r="AR174" s="245" t="s">
        <v>223</v>
      </c>
      <c r="AT174" s="245" t="s">
        <v>185</v>
      </c>
      <c r="AU174" s="245" t="s">
        <v>84</v>
      </c>
      <c r="AY174" s="18" t="s">
        <v>182</v>
      </c>
      <c r="BE174" s="246">
        <f>IF(O174="základní",K174,0)</f>
        <v>0</v>
      </c>
      <c r="BF174" s="246">
        <f>IF(O174="snížená",K174,0)</f>
        <v>0</v>
      </c>
      <c r="BG174" s="246">
        <f>IF(O174="zákl. přenesená",K174,0)</f>
        <v>0</v>
      </c>
      <c r="BH174" s="246">
        <f>IF(O174="sníž. přenesená",K174,0)</f>
        <v>0</v>
      </c>
      <c r="BI174" s="246">
        <f>IF(O174="nulová",K174,0)</f>
        <v>0</v>
      </c>
      <c r="BJ174" s="18" t="s">
        <v>82</v>
      </c>
      <c r="BK174" s="246">
        <f>ROUND(P174*H174,2)</f>
        <v>0</v>
      </c>
      <c r="BL174" s="18" t="s">
        <v>223</v>
      </c>
      <c r="BM174" s="245" t="s">
        <v>1527</v>
      </c>
    </row>
    <row r="175" s="2" customFormat="1">
      <c r="A175" s="39"/>
      <c r="B175" s="40"/>
      <c r="C175" s="41"/>
      <c r="D175" s="247" t="s">
        <v>192</v>
      </c>
      <c r="E175" s="41"/>
      <c r="F175" s="248" t="s">
        <v>1526</v>
      </c>
      <c r="G175" s="41"/>
      <c r="H175" s="41"/>
      <c r="I175" s="249"/>
      <c r="J175" s="249"/>
      <c r="K175" s="41"/>
      <c r="L175" s="41"/>
      <c r="M175" s="45"/>
      <c r="N175" s="250"/>
      <c r="O175" s="251"/>
      <c r="P175" s="92"/>
      <c r="Q175" s="92"/>
      <c r="R175" s="92"/>
      <c r="S175" s="92"/>
      <c r="T175" s="92"/>
      <c r="U175" s="92"/>
      <c r="V175" s="92"/>
      <c r="W175" s="92"/>
      <c r="X175" s="93"/>
      <c r="Y175" s="39"/>
      <c r="Z175" s="39"/>
      <c r="AA175" s="39"/>
      <c r="AB175" s="39"/>
      <c r="AC175" s="39"/>
      <c r="AD175" s="39"/>
      <c r="AE175" s="39"/>
      <c r="AT175" s="18" t="s">
        <v>192</v>
      </c>
      <c r="AU175" s="18" t="s">
        <v>84</v>
      </c>
    </row>
    <row r="176" s="2" customFormat="1">
      <c r="A176" s="39"/>
      <c r="B176" s="40"/>
      <c r="C176" s="41"/>
      <c r="D176" s="252" t="s">
        <v>194</v>
      </c>
      <c r="E176" s="41"/>
      <c r="F176" s="253" t="s">
        <v>1528</v>
      </c>
      <c r="G176" s="41"/>
      <c r="H176" s="41"/>
      <c r="I176" s="249"/>
      <c r="J176" s="249"/>
      <c r="K176" s="41"/>
      <c r="L176" s="41"/>
      <c r="M176" s="45"/>
      <c r="N176" s="250"/>
      <c r="O176" s="251"/>
      <c r="P176" s="92"/>
      <c r="Q176" s="92"/>
      <c r="R176" s="92"/>
      <c r="S176" s="92"/>
      <c r="T176" s="92"/>
      <c r="U176" s="92"/>
      <c r="V176" s="92"/>
      <c r="W176" s="92"/>
      <c r="X176" s="93"/>
      <c r="Y176" s="39"/>
      <c r="Z176" s="39"/>
      <c r="AA176" s="39"/>
      <c r="AB176" s="39"/>
      <c r="AC176" s="39"/>
      <c r="AD176" s="39"/>
      <c r="AE176" s="39"/>
      <c r="AT176" s="18" t="s">
        <v>194</v>
      </c>
      <c r="AU176" s="18" t="s">
        <v>84</v>
      </c>
    </row>
    <row r="177" s="2" customFormat="1" ht="55.5" customHeight="1">
      <c r="A177" s="39"/>
      <c r="B177" s="40"/>
      <c r="C177" s="233" t="s">
        <v>223</v>
      </c>
      <c r="D177" s="233" t="s">
        <v>185</v>
      </c>
      <c r="E177" s="234" t="s">
        <v>1529</v>
      </c>
      <c r="F177" s="235" t="s">
        <v>1530</v>
      </c>
      <c r="G177" s="236" t="s">
        <v>1495</v>
      </c>
      <c r="H177" s="237">
        <v>1</v>
      </c>
      <c r="I177" s="238"/>
      <c r="J177" s="238"/>
      <c r="K177" s="239">
        <f>ROUND(P177*H177,2)</f>
        <v>0</v>
      </c>
      <c r="L177" s="235" t="s">
        <v>189</v>
      </c>
      <c r="M177" s="45"/>
      <c r="N177" s="240" t="s">
        <v>1</v>
      </c>
      <c r="O177" s="241" t="s">
        <v>38</v>
      </c>
      <c r="P177" s="242">
        <f>I177+J177</f>
        <v>0</v>
      </c>
      <c r="Q177" s="242">
        <f>ROUND(I177*H177,2)</f>
        <v>0</v>
      </c>
      <c r="R177" s="242">
        <f>ROUND(J177*H177,2)</f>
        <v>0</v>
      </c>
      <c r="S177" s="92"/>
      <c r="T177" s="243">
        <f>S177*H177</f>
        <v>0</v>
      </c>
      <c r="U177" s="243">
        <v>0.032469999999999999</v>
      </c>
      <c r="V177" s="243">
        <f>U177*H177</f>
        <v>0.032469999999999999</v>
      </c>
      <c r="W177" s="243">
        <v>0</v>
      </c>
      <c r="X177" s="244">
        <f>W177*H177</f>
        <v>0</v>
      </c>
      <c r="Y177" s="39"/>
      <c r="Z177" s="39"/>
      <c r="AA177" s="39"/>
      <c r="AB177" s="39"/>
      <c r="AC177" s="39"/>
      <c r="AD177" s="39"/>
      <c r="AE177" s="39"/>
      <c r="AR177" s="245" t="s">
        <v>223</v>
      </c>
      <c r="AT177" s="245" t="s">
        <v>185</v>
      </c>
      <c r="AU177" s="245" t="s">
        <v>84</v>
      </c>
      <c r="AY177" s="18" t="s">
        <v>182</v>
      </c>
      <c r="BE177" s="246">
        <f>IF(O177="základní",K177,0)</f>
        <v>0</v>
      </c>
      <c r="BF177" s="246">
        <f>IF(O177="snížená",K177,0)</f>
        <v>0</v>
      </c>
      <c r="BG177" s="246">
        <f>IF(O177="zákl. přenesená",K177,0)</f>
        <v>0</v>
      </c>
      <c r="BH177" s="246">
        <f>IF(O177="sníž. přenesená",K177,0)</f>
        <v>0</v>
      </c>
      <c r="BI177" s="246">
        <f>IF(O177="nulová",K177,0)</f>
        <v>0</v>
      </c>
      <c r="BJ177" s="18" t="s">
        <v>82</v>
      </c>
      <c r="BK177" s="246">
        <f>ROUND(P177*H177,2)</f>
        <v>0</v>
      </c>
      <c r="BL177" s="18" t="s">
        <v>223</v>
      </c>
      <c r="BM177" s="245" t="s">
        <v>1531</v>
      </c>
    </row>
    <row r="178" s="2" customFormat="1">
      <c r="A178" s="39"/>
      <c r="B178" s="40"/>
      <c r="C178" s="41"/>
      <c r="D178" s="247" t="s">
        <v>192</v>
      </c>
      <c r="E178" s="41"/>
      <c r="F178" s="248" t="s">
        <v>1530</v>
      </c>
      <c r="G178" s="41"/>
      <c r="H178" s="41"/>
      <c r="I178" s="249"/>
      <c r="J178" s="249"/>
      <c r="K178" s="41"/>
      <c r="L178" s="41"/>
      <c r="M178" s="45"/>
      <c r="N178" s="250"/>
      <c r="O178" s="251"/>
      <c r="P178" s="92"/>
      <c r="Q178" s="92"/>
      <c r="R178" s="92"/>
      <c r="S178" s="92"/>
      <c r="T178" s="92"/>
      <c r="U178" s="92"/>
      <c r="V178" s="92"/>
      <c r="W178" s="92"/>
      <c r="X178" s="93"/>
      <c r="Y178" s="39"/>
      <c r="Z178" s="39"/>
      <c r="AA178" s="39"/>
      <c r="AB178" s="39"/>
      <c r="AC178" s="39"/>
      <c r="AD178" s="39"/>
      <c r="AE178" s="39"/>
      <c r="AT178" s="18" t="s">
        <v>192</v>
      </c>
      <c r="AU178" s="18" t="s">
        <v>84</v>
      </c>
    </row>
    <row r="179" s="2" customFormat="1">
      <c r="A179" s="39"/>
      <c r="B179" s="40"/>
      <c r="C179" s="41"/>
      <c r="D179" s="252" t="s">
        <v>194</v>
      </c>
      <c r="E179" s="41"/>
      <c r="F179" s="253" t="s">
        <v>1532</v>
      </c>
      <c r="G179" s="41"/>
      <c r="H179" s="41"/>
      <c r="I179" s="249"/>
      <c r="J179" s="249"/>
      <c r="K179" s="41"/>
      <c r="L179" s="41"/>
      <c r="M179" s="45"/>
      <c r="N179" s="250"/>
      <c r="O179" s="251"/>
      <c r="P179" s="92"/>
      <c r="Q179" s="92"/>
      <c r="R179" s="92"/>
      <c r="S179" s="92"/>
      <c r="T179" s="92"/>
      <c r="U179" s="92"/>
      <c r="V179" s="92"/>
      <c r="W179" s="92"/>
      <c r="X179" s="93"/>
      <c r="Y179" s="39"/>
      <c r="Z179" s="39"/>
      <c r="AA179" s="39"/>
      <c r="AB179" s="39"/>
      <c r="AC179" s="39"/>
      <c r="AD179" s="39"/>
      <c r="AE179" s="39"/>
      <c r="AT179" s="18" t="s">
        <v>194</v>
      </c>
      <c r="AU179" s="18" t="s">
        <v>84</v>
      </c>
    </row>
    <row r="180" s="2" customFormat="1" ht="49.05" customHeight="1">
      <c r="A180" s="39"/>
      <c r="B180" s="40"/>
      <c r="C180" s="233" t="s">
        <v>302</v>
      </c>
      <c r="D180" s="233" t="s">
        <v>185</v>
      </c>
      <c r="E180" s="234" t="s">
        <v>1533</v>
      </c>
      <c r="F180" s="235" t="s">
        <v>1534</v>
      </c>
      <c r="G180" s="236" t="s">
        <v>1495</v>
      </c>
      <c r="H180" s="237">
        <v>2</v>
      </c>
      <c r="I180" s="238"/>
      <c r="J180" s="238"/>
      <c r="K180" s="239">
        <f>ROUND(P180*H180,2)</f>
        <v>0</v>
      </c>
      <c r="L180" s="235" t="s">
        <v>189</v>
      </c>
      <c r="M180" s="45"/>
      <c r="N180" s="240" t="s">
        <v>1</v>
      </c>
      <c r="O180" s="241" t="s">
        <v>38</v>
      </c>
      <c r="P180" s="242">
        <f>I180+J180</f>
        <v>0</v>
      </c>
      <c r="Q180" s="242">
        <f>ROUND(I180*H180,2)</f>
        <v>0</v>
      </c>
      <c r="R180" s="242">
        <f>ROUND(J180*H180,2)</f>
        <v>0</v>
      </c>
      <c r="S180" s="92"/>
      <c r="T180" s="243">
        <f>S180*H180</f>
        <v>0</v>
      </c>
      <c r="U180" s="243">
        <v>0.03243</v>
      </c>
      <c r="V180" s="243">
        <f>U180*H180</f>
        <v>0.064860000000000001</v>
      </c>
      <c r="W180" s="243">
        <v>0</v>
      </c>
      <c r="X180" s="244">
        <f>W180*H180</f>
        <v>0</v>
      </c>
      <c r="Y180" s="39"/>
      <c r="Z180" s="39"/>
      <c r="AA180" s="39"/>
      <c r="AB180" s="39"/>
      <c r="AC180" s="39"/>
      <c r="AD180" s="39"/>
      <c r="AE180" s="39"/>
      <c r="AR180" s="245" t="s">
        <v>223</v>
      </c>
      <c r="AT180" s="245" t="s">
        <v>185</v>
      </c>
      <c r="AU180" s="245" t="s">
        <v>84</v>
      </c>
      <c r="AY180" s="18" t="s">
        <v>182</v>
      </c>
      <c r="BE180" s="246">
        <f>IF(O180="základní",K180,0)</f>
        <v>0</v>
      </c>
      <c r="BF180" s="246">
        <f>IF(O180="snížená",K180,0)</f>
        <v>0</v>
      </c>
      <c r="BG180" s="246">
        <f>IF(O180="zákl. přenesená",K180,0)</f>
        <v>0</v>
      </c>
      <c r="BH180" s="246">
        <f>IF(O180="sníž. přenesená",K180,0)</f>
        <v>0</v>
      </c>
      <c r="BI180" s="246">
        <f>IF(O180="nulová",K180,0)</f>
        <v>0</v>
      </c>
      <c r="BJ180" s="18" t="s">
        <v>82</v>
      </c>
      <c r="BK180" s="246">
        <f>ROUND(P180*H180,2)</f>
        <v>0</v>
      </c>
      <c r="BL180" s="18" t="s">
        <v>223</v>
      </c>
      <c r="BM180" s="245" t="s">
        <v>1535</v>
      </c>
    </row>
    <row r="181" s="2" customFormat="1">
      <c r="A181" s="39"/>
      <c r="B181" s="40"/>
      <c r="C181" s="41"/>
      <c r="D181" s="247" t="s">
        <v>192</v>
      </c>
      <c r="E181" s="41"/>
      <c r="F181" s="248" t="s">
        <v>1534</v>
      </c>
      <c r="G181" s="41"/>
      <c r="H181" s="41"/>
      <c r="I181" s="249"/>
      <c r="J181" s="249"/>
      <c r="K181" s="41"/>
      <c r="L181" s="41"/>
      <c r="M181" s="45"/>
      <c r="N181" s="250"/>
      <c r="O181" s="251"/>
      <c r="P181" s="92"/>
      <c r="Q181" s="92"/>
      <c r="R181" s="92"/>
      <c r="S181" s="92"/>
      <c r="T181" s="92"/>
      <c r="U181" s="92"/>
      <c r="V181" s="92"/>
      <c r="W181" s="92"/>
      <c r="X181" s="93"/>
      <c r="Y181" s="39"/>
      <c r="Z181" s="39"/>
      <c r="AA181" s="39"/>
      <c r="AB181" s="39"/>
      <c r="AC181" s="39"/>
      <c r="AD181" s="39"/>
      <c r="AE181" s="39"/>
      <c r="AT181" s="18" t="s">
        <v>192</v>
      </c>
      <c r="AU181" s="18" t="s">
        <v>84</v>
      </c>
    </row>
    <row r="182" s="2" customFormat="1">
      <c r="A182" s="39"/>
      <c r="B182" s="40"/>
      <c r="C182" s="41"/>
      <c r="D182" s="252" t="s">
        <v>194</v>
      </c>
      <c r="E182" s="41"/>
      <c r="F182" s="253" t="s">
        <v>1536</v>
      </c>
      <c r="G182" s="41"/>
      <c r="H182" s="41"/>
      <c r="I182" s="249"/>
      <c r="J182" s="249"/>
      <c r="K182" s="41"/>
      <c r="L182" s="41"/>
      <c r="M182" s="45"/>
      <c r="N182" s="250"/>
      <c r="O182" s="251"/>
      <c r="P182" s="92"/>
      <c r="Q182" s="92"/>
      <c r="R182" s="92"/>
      <c r="S182" s="92"/>
      <c r="T182" s="92"/>
      <c r="U182" s="92"/>
      <c r="V182" s="92"/>
      <c r="W182" s="92"/>
      <c r="X182" s="93"/>
      <c r="Y182" s="39"/>
      <c r="Z182" s="39"/>
      <c r="AA182" s="39"/>
      <c r="AB182" s="39"/>
      <c r="AC182" s="39"/>
      <c r="AD182" s="39"/>
      <c r="AE182" s="39"/>
      <c r="AT182" s="18" t="s">
        <v>194</v>
      </c>
      <c r="AU182" s="18" t="s">
        <v>84</v>
      </c>
    </row>
    <row r="183" s="2" customFormat="1" ht="24.15" customHeight="1">
      <c r="A183" s="39"/>
      <c r="B183" s="40"/>
      <c r="C183" s="233" t="s">
        <v>309</v>
      </c>
      <c r="D183" s="233" t="s">
        <v>185</v>
      </c>
      <c r="E183" s="234" t="s">
        <v>1537</v>
      </c>
      <c r="F183" s="235" t="s">
        <v>1538</v>
      </c>
      <c r="G183" s="236" t="s">
        <v>1495</v>
      </c>
      <c r="H183" s="237">
        <v>1</v>
      </c>
      <c r="I183" s="238"/>
      <c r="J183" s="238"/>
      <c r="K183" s="239">
        <f>ROUND(P183*H183,2)</f>
        <v>0</v>
      </c>
      <c r="L183" s="235" t="s">
        <v>189</v>
      </c>
      <c r="M183" s="45"/>
      <c r="N183" s="240" t="s">
        <v>1</v>
      </c>
      <c r="O183" s="241" t="s">
        <v>38</v>
      </c>
      <c r="P183" s="242">
        <f>I183+J183</f>
        <v>0</v>
      </c>
      <c r="Q183" s="242">
        <f>ROUND(I183*H183,2)</f>
        <v>0</v>
      </c>
      <c r="R183" s="242">
        <f>ROUND(J183*H183,2)</f>
        <v>0</v>
      </c>
      <c r="S183" s="92"/>
      <c r="T183" s="243">
        <f>S183*H183</f>
        <v>0</v>
      </c>
      <c r="U183" s="243">
        <v>0.00042999999999999999</v>
      </c>
      <c r="V183" s="243">
        <f>U183*H183</f>
        <v>0.00042999999999999999</v>
      </c>
      <c r="W183" s="243">
        <v>0</v>
      </c>
      <c r="X183" s="244">
        <f>W183*H183</f>
        <v>0</v>
      </c>
      <c r="Y183" s="39"/>
      <c r="Z183" s="39"/>
      <c r="AA183" s="39"/>
      <c r="AB183" s="39"/>
      <c r="AC183" s="39"/>
      <c r="AD183" s="39"/>
      <c r="AE183" s="39"/>
      <c r="AR183" s="245" t="s">
        <v>223</v>
      </c>
      <c r="AT183" s="245" t="s">
        <v>185</v>
      </c>
      <c r="AU183" s="245" t="s">
        <v>84</v>
      </c>
      <c r="AY183" s="18" t="s">
        <v>182</v>
      </c>
      <c r="BE183" s="246">
        <f>IF(O183="základní",K183,0)</f>
        <v>0</v>
      </c>
      <c r="BF183" s="246">
        <f>IF(O183="snížená",K183,0)</f>
        <v>0</v>
      </c>
      <c r="BG183" s="246">
        <f>IF(O183="zákl. přenesená",K183,0)</f>
        <v>0</v>
      </c>
      <c r="BH183" s="246">
        <f>IF(O183="sníž. přenesená",K183,0)</f>
        <v>0</v>
      </c>
      <c r="BI183" s="246">
        <f>IF(O183="nulová",K183,0)</f>
        <v>0</v>
      </c>
      <c r="BJ183" s="18" t="s">
        <v>82</v>
      </c>
      <c r="BK183" s="246">
        <f>ROUND(P183*H183,2)</f>
        <v>0</v>
      </c>
      <c r="BL183" s="18" t="s">
        <v>223</v>
      </c>
      <c r="BM183" s="245" t="s">
        <v>1539</v>
      </c>
    </row>
    <row r="184" s="2" customFormat="1">
      <c r="A184" s="39"/>
      <c r="B184" s="40"/>
      <c r="C184" s="41"/>
      <c r="D184" s="247" t="s">
        <v>192</v>
      </c>
      <c r="E184" s="41"/>
      <c r="F184" s="248" t="s">
        <v>1538</v>
      </c>
      <c r="G184" s="41"/>
      <c r="H184" s="41"/>
      <c r="I184" s="249"/>
      <c r="J184" s="249"/>
      <c r="K184" s="41"/>
      <c r="L184" s="41"/>
      <c r="M184" s="45"/>
      <c r="N184" s="250"/>
      <c r="O184" s="251"/>
      <c r="P184" s="92"/>
      <c r="Q184" s="92"/>
      <c r="R184" s="92"/>
      <c r="S184" s="92"/>
      <c r="T184" s="92"/>
      <c r="U184" s="92"/>
      <c r="V184" s="92"/>
      <c r="W184" s="92"/>
      <c r="X184" s="93"/>
      <c r="Y184" s="39"/>
      <c r="Z184" s="39"/>
      <c r="AA184" s="39"/>
      <c r="AB184" s="39"/>
      <c r="AC184" s="39"/>
      <c r="AD184" s="39"/>
      <c r="AE184" s="39"/>
      <c r="AT184" s="18" t="s">
        <v>192</v>
      </c>
      <c r="AU184" s="18" t="s">
        <v>84</v>
      </c>
    </row>
    <row r="185" s="2" customFormat="1">
      <c r="A185" s="39"/>
      <c r="B185" s="40"/>
      <c r="C185" s="41"/>
      <c r="D185" s="252" t="s">
        <v>194</v>
      </c>
      <c r="E185" s="41"/>
      <c r="F185" s="253" t="s">
        <v>1540</v>
      </c>
      <c r="G185" s="41"/>
      <c r="H185" s="41"/>
      <c r="I185" s="249"/>
      <c r="J185" s="249"/>
      <c r="K185" s="41"/>
      <c r="L185" s="41"/>
      <c r="M185" s="45"/>
      <c r="N185" s="250"/>
      <c r="O185" s="251"/>
      <c r="P185" s="92"/>
      <c r="Q185" s="92"/>
      <c r="R185" s="92"/>
      <c r="S185" s="92"/>
      <c r="T185" s="92"/>
      <c r="U185" s="92"/>
      <c r="V185" s="92"/>
      <c r="W185" s="92"/>
      <c r="X185" s="93"/>
      <c r="Y185" s="39"/>
      <c r="Z185" s="39"/>
      <c r="AA185" s="39"/>
      <c r="AB185" s="39"/>
      <c r="AC185" s="39"/>
      <c r="AD185" s="39"/>
      <c r="AE185" s="39"/>
      <c r="AT185" s="18" t="s">
        <v>194</v>
      </c>
      <c r="AU185" s="18" t="s">
        <v>84</v>
      </c>
    </row>
    <row r="186" s="2" customFormat="1" ht="24.15" customHeight="1">
      <c r="A186" s="39"/>
      <c r="B186" s="40"/>
      <c r="C186" s="286" t="s">
        <v>313</v>
      </c>
      <c r="D186" s="286" t="s">
        <v>290</v>
      </c>
      <c r="E186" s="287" t="s">
        <v>1541</v>
      </c>
      <c r="F186" s="288" t="s">
        <v>1542</v>
      </c>
      <c r="G186" s="289" t="s">
        <v>222</v>
      </c>
      <c r="H186" s="290">
        <v>1</v>
      </c>
      <c r="I186" s="291"/>
      <c r="J186" s="292"/>
      <c r="K186" s="293">
        <f>ROUND(P186*H186,2)</f>
        <v>0</v>
      </c>
      <c r="L186" s="288" t="s">
        <v>189</v>
      </c>
      <c r="M186" s="294"/>
      <c r="N186" s="295" t="s">
        <v>1</v>
      </c>
      <c r="O186" s="241" t="s">
        <v>38</v>
      </c>
      <c r="P186" s="242">
        <f>I186+J186</f>
        <v>0</v>
      </c>
      <c r="Q186" s="242">
        <f>ROUND(I186*H186,2)</f>
        <v>0</v>
      </c>
      <c r="R186" s="242">
        <f>ROUND(J186*H186,2)</f>
        <v>0</v>
      </c>
      <c r="S186" s="92"/>
      <c r="T186" s="243">
        <f>S186*H186</f>
        <v>0</v>
      </c>
      <c r="U186" s="243">
        <v>0.0080000000000000002</v>
      </c>
      <c r="V186" s="243">
        <f>U186*H186</f>
        <v>0.0080000000000000002</v>
      </c>
      <c r="W186" s="243">
        <v>0</v>
      </c>
      <c r="X186" s="244">
        <f>W186*H186</f>
        <v>0</v>
      </c>
      <c r="Y186" s="39"/>
      <c r="Z186" s="39"/>
      <c r="AA186" s="39"/>
      <c r="AB186" s="39"/>
      <c r="AC186" s="39"/>
      <c r="AD186" s="39"/>
      <c r="AE186" s="39"/>
      <c r="AR186" s="245" t="s">
        <v>293</v>
      </c>
      <c r="AT186" s="245" t="s">
        <v>290</v>
      </c>
      <c r="AU186" s="245" t="s">
        <v>84</v>
      </c>
      <c r="AY186" s="18" t="s">
        <v>182</v>
      </c>
      <c r="BE186" s="246">
        <f>IF(O186="základní",K186,0)</f>
        <v>0</v>
      </c>
      <c r="BF186" s="246">
        <f>IF(O186="snížená",K186,0)</f>
        <v>0</v>
      </c>
      <c r="BG186" s="246">
        <f>IF(O186="zákl. přenesená",K186,0)</f>
        <v>0</v>
      </c>
      <c r="BH186" s="246">
        <f>IF(O186="sníž. přenesená",K186,0)</f>
        <v>0</v>
      </c>
      <c r="BI186" s="246">
        <f>IF(O186="nulová",K186,0)</f>
        <v>0</v>
      </c>
      <c r="BJ186" s="18" t="s">
        <v>82</v>
      </c>
      <c r="BK186" s="246">
        <f>ROUND(P186*H186,2)</f>
        <v>0</v>
      </c>
      <c r="BL186" s="18" t="s">
        <v>223</v>
      </c>
      <c r="BM186" s="245" t="s">
        <v>1543</v>
      </c>
    </row>
    <row r="187" s="2" customFormat="1">
      <c r="A187" s="39"/>
      <c r="B187" s="40"/>
      <c r="C187" s="41"/>
      <c r="D187" s="247" t="s">
        <v>192</v>
      </c>
      <c r="E187" s="41"/>
      <c r="F187" s="248" t="s">
        <v>1542</v>
      </c>
      <c r="G187" s="41"/>
      <c r="H187" s="41"/>
      <c r="I187" s="249"/>
      <c r="J187" s="249"/>
      <c r="K187" s="41"/>
      <c r="L187" s="41"/>
      <c r="M187" s="45"/>
      <c r="N187" s="250"/>
      <c r="O187" s="251"/>
      <c r="P187" s="92"/>
      <c r="Q187" s="92"/>
      <c r="R187" s="92"/>
      <c r="S187" s="92"/>
      <c r="T187" s="92"/>
      <c r="U187" s="92"/>
      <c r="V187" s="92"/>
      <c r="W187" s="92"/>
      <c r="X187" s="93"/>
      <c r="Y187" s="39"/>
      <c r="Z187" s="39"/>
      <c r="AA187" s="39"/>
      <c r="AB187" s="39"/>
      <c r="AC187" s="39"/>
      <c r="AD187" s="39"/>
      <c r="AE187" s="39"/>
      <c r="AT187" s="18" t="s">
        <v>192</v>
      </c>
      <c r="AU187" s="18" t="s">
        <v>84</v>
      </c>
    </row>
    <row r="188" s="2" customFormat="1" ht="24.15" customHeight="1">
      <c r="A188" s="39"/>
      <c r="B188" s="40"/>
      <c r="C188" s="233" t="s">
        <v>321</v>
      </c>
      <c r="D188" s="233" t="s">
        <v>185</v>
      </c>
      <c r="E188" s="234" t="s">
        <v>1544</v>
      </c>
      <c r="F188" s="235" t="s">
        <v>1545</v>
      </c>
      <c r="G188" s="236" t="s">
        <v>1495</v>
      </c>
      <c r="H188" s="237">
        <v>1</v>
      </c>
      <c r="I188" s="238"/>
      <c r="J188" s="238"/>
      <c r="K188" s="239">
        <f>ROUND(P188*H188,2)</f>
        <v>0</v>
      </c>
      <c r="L188" s="235" t="s">
        <v>189</v>
      </c>
      <c r="M188" s="45"/>
      <c r="N188" s="240" t="s">
        <v>1</v>
      </c>
      <c r="O188" s="241" t="s">
        <v>38</v>
      </c>
      <c r="P188" s="242">
        <f>I188+J188</f>
        <v>0</v>
      </c>
      <c r="Q188" s="242">
        <f>ROUND(I188*H188,2)</f>
        <v>0</v>
      </c>
      <c r="R188" s="242">
        <f>ROUND(J188*H188,2)</f>
        <v>0</v>
      </c>
      <c r="S188" s="92"/>
      <c r="T188" s="243">
        <f>S188*H188</f>
        <v>0</v>
      </c>
      <c r="U188" s="243">
        <v>0</v>
      </c>
      <c r="V188" s="243">
        <f>U188*H188</f>
        <v>0</v>
      </c>
      <c r="W188" s="243">
        <v>0.017299999999999999</v>
      </c>
      <c r="X188" s="244">
        <f>W188*H188</f>
        <v>0.017299999999999999</v>
      </c>
      <c r="Y188" s="39"/>
      <c r="Z188" s="39"/>
      <c r="AA188" s="39"/>
      <c r="AB188" s="39"/>
      <c r="AC188" s="39"/>
      <c r="AD188" s="39"/>
      <c r="AE188" s="39"/>
      <c r="AR188" s="245" t="s">
        <v>223</v>
      </c>
      <c r="AT188" s="245" t="s">
        <v>185</v>
      </c>
      <c r="AU188" s="245" t="s">
        <v>84</v>
      </c>
      <c r="AY188" s="18" t="s">
        <v>182</v>
      </c>
      <c r="BE188" s="246">
        <f>IF(O188="základní",K188,0)</f>
        <v>0</v>
      </c>
      <c r="BF188" s="246">
        <f>IF(O188="snížená",K188,0)</f>
        <v>0</v>
      </c>
      <c r="BG188" s="246">
        <f>IF(O188="zákl. přenesená",K188,0)</f>
        <v>0</v>
      </c>
      <c r="BH188" s="246">
        <f>IF(O188="sníž. přenesená",K188,0)</f>
        <v>0</v>
      </c>
      <c r="BI188" s="246">
        <f>IF(O188="nulová",K188,0)</f>
        <v>0</v>
      </c>
      <c r="BJ188" s="18" t="s">
        <v>82</v>
      </c>
      <c r="BK188" s="246">
        <f>ROUND(P188*H188,2)</f>
        <v>0</v>
      </c>
      <c r="BL188" s="18" t="s">
        <v>223</v>
      </c>
      <c r="BM188" s="245" t="s">
        <v>1546</v>
      </c>
    </row>
    <row r="189" s="2" customFormat="1">
      <c r="A189" s="39"/>
      <c r="B189" s="40"/>
      <c r="C189" s="41"/>
      <c r="D189" s="247" t="s">
        <v>192</v>
      </c>
      <c r="E189" s="41"/>
      <c r="F189" s="248" t="s">
        <v>1545</v>
      </c>
      <c r="G189" s="41"/>
      <c r="H189" s="41"/>
      <c r="I189" s="249"/>
      <c r="J189" s="249"/>
      <c r="K189" s="41"/>
      <c r="L189" s="41"/>
      <c r="M189" s="45"/>
      <c r="N189" s="250"/>
      <c r="O189" s="251"/>
      <c r="P189" s="92"/>
      <c r="Q189" s="92"/>
      <c r="R189" s="92"/>
      <c r="S189" s="92"/>
      <c r="T189" s="92"/>
      <c r="U189" s="92"/>
      <c r="V189" s="92"/>
      <c r="W189" s="92"/>
      <c r="X189" s="93"/>
      <c r="Y189" s="39"/>
      <c r="Z189" s="39"/>
      <c r="AA189" s="39"/>
      <c r="AB189" s="39"/>
      <c r="AC189" s="39"/>
      <c r="AD189" s="39"/>
      <c r="AE189" s="39"/>
      <c r="AT189" s="18" t="s">
        <v>192</v>
      </c>
      <c r="AU189" s="18" t="s">
        <v>84</v>
      </c>
    </row>
    <row r="190" s="2" customFormat="1">
      <c r="A190" s="39"/>
      <c r="B190" s="40"/>
      <c r="C190" s="41"/>
      <c r="D190" s="252" t="s">
        <v>194</v>
      </c>
      <c r="E190" s="41"/>
      <c r="F190" s="253" t="s">
        <v>1547</v>
      </c>
      <c r="G190" s="41"/>
      <c r="H190" s="41"/>
      <c r="I190" s="249"/>
      <c r="J190" s="249"/>
      <c r="K190" s="41"/>
      <c r="L190" s="41"/>
      <c r="M190" s="45"/>
      <c r="N190" s="250"/>
      <c r="O190" s="251"/>
      <c r="P190" s="92"/>
      <c r="Q190" s="92"/>
      <c r="R190" s="92"/>
      <c r="S190" s="92"/>
      <c r="T190" s="92"/>
      <c r="U190" s="92"/>
      <c r="V190" s="92"/>
      <c r="W190" s="92"/>
      <c r="X190" s="93"/>
      <c r="Y190" s="39"/>
      <c r="Z190" s="39"/>
      <c r="AA190" s="39"/>
      <c r="AB190" s="39"/>
      <c r="AC190" s="39"/>
      <c r="AD190" s="39"/>
      <c r="AE190" s="39"/>
      <c r="AT190" s="18" t="s">
        <v>194</v>
      </c>
      <c r="AU190" s="18" t="s">
        <v>84</v>
      </c>
    </row>
    <row r="191" s="2" customFormat="1" ht="24.15" customHeight="1">
      <c r="A191" s="39"/>
      <c r="B191" s="40"/>
      <c r="C191" s="233" t="s">
        <v>8</v>
      </c>
      <c r="D191" s="233" t="s">
        <v>185</v>
      </c>
      <c r="E191" s="234" t="s">
        <v>1548</v>
      </c>
      <c r="F191" s="235" t="s">
        <v>1549</v>
      </c>
      <c r="G191" s="236" t="s">
        <v>1495</v>
      </c>
      <c r="H191" s="237">
        <v>2</v>
      </c>
      <c r="I191" s="238"/>
      <c r="J191" s="238"/>
      <c r="K191" s="239">
        <f>ROUND(P191*H191,2)</f>
        <v>0</v>
      </c>
      <c r="L191" s="235" t="s">
        <v>189</v>
      </c>
      <c r="M191" s="45"/>
      <c r="N191" s="240" t="s">
        <v>1</v>
      </c>
      <c r="O191" s="241" t="s">
        <v>38</v>
      </c>
      <c r="P191" s="242">
        <f>I191+J191</f>
        <v>0</v>
      </c>
      <c r="Q191" s="242">
        <f>ROUND(I191*H191,2)</f>
        <v>0</v>
      </c>
      <c r="R191" s="242">
        <f>ROUND(J191*H191,2)</f>
        <v>0</v>
      </c>
      <c r="S191" s="92"/>
      <c r="T191" s="243">
        <f>S191*H191</f>
        <v>0</v>
      </c>
      <c r="U191" s="243">
        <v>0</v>
      </c>
      <c r="V191" s="243">
        <f>U191*H191</f>
        <v>0</v>
      </c>
      <c r="W191" s="243">
        <v>0.034700000000000002</v>
      </c>
      <c r="X191" s="244">
        <f>W191*H191</f>
        <v>0.069400000000000003</v>
      </c>
      <c r="Y191" s="39"/>
      <c r="Z191" s="39"/>
      <c r="AA191" s="39"/>
      <c r="AB191" s="39"/>
      <c r="AC191" s="39"/>
      <c r="AD191" s="39"/>
      <c r="AE191" s="39"/>
      <c r="AR191" s="245" t="s">
        <v>223</v>
      </c>
      <c r="AT191" s="245" t="s">
        <v>185</v>
      </c>
      <c r="AU191" s="245" t="s">
        <v>84</v>
      </c>
      <c r="AY191" s="18" t="s">
        <v>182</v>
      </c>
      <c r="BE191" s="246">
        <f>IF(O191="základní",K191,0)</f>
        <v>0</v>
      </c>
      <c r="BF191" s="246">
        <f>IF(O191="snížená",K191,0)</f>
        <v>0</v>
      </c>
      <c r="BG191" s="246">
        <f>IF(O191="zákl. přenesená",K191,0)</f>
        <v>0</v>
      </c>
      <c r="BH191" s="246">
        <f>IF(O191="sníž. přenesená",K191,0)</f>
        <v>0</v>
      </c>
      <c r="BI191" s="246">
        <f>IF(O191="nulová",K191,0)</f>
        <v>0</v>
      </c>
      <c r="BJ191" s="18" t="s">
        <v>82</v>
      </c>
      <c r="BK191" s="246">
        <f>ROUND(P191*H191,2)</f>
        <v>0</v>
      </c>
      <c r="BL191" s="18" t="s">
        <v>223</v>
      </c>
      <c r="BM191" s="245" t="s">
        <v>1550</v>
      </c>
    </row>
    <row r="192" s="2" customFormat="1">
      <c r="A192" s="39"/>
      <c r="B192" s="40"/>
      <c r="C192" s="41"/>
      <c r="D192" s="247" t="s">
        <v>192</v>
      </c>
      <c r="E192" s="41"/>
      <c r="F192" s="248" t="s">
        <v>1549</v>
      </c>
      <c r="G192" s="41"/>
      <c r="H192" s="41"/>
      <c r="I192" s="249"/>
      <c r="J192" s="249"/>
      <c r="K192" s="41"/>
      <c r="L192" s="41"/>
      <c r="M192" s="45"/>
      <c r="N192" s="250"/>
      <c r="O192" s="251"/>
      <c r="P192" s="92"/>
      <c r="Q192" s="92"/>
      <c r="R192" s="92"/>
      <c r="S192" s="92"/>
      <c r="T192" s="92"/>
      <c r="U192" s="92"/>
      <c r="V192" s="92"/>
      <c r="W192" s="92"/>
      <c r="X192" s="93"/>
      <c r="Y192" s="39"/>
      <c r="Z192" s="39"/>
      <c r="AA192" s="39"/>
      <c r="AB192" s="39"/>
      <c r="AC192" s="39"/>
      <c r="AD192" s="39"/>
      <c r="AE192" s="39"/>
      <c r="AT192" s="18" t="s">
        <v>192</v>
      </c>
      <c r="AU192" s="18" t="s">
        <v>84</v>
      </c>
    </row>
    <row r="193" s="2" customFormat="1">
      <c r="A193" s="39"/>
      <c r="B193" s="40"/>
      <c r="C193" s="41"/>
      <c r="D193" s="252" t="s">
        <v>194</v>
      </c>
      <c r="E193" s="41"/>
      <c r="F193" s="253" t="s">
        <v>1551</v>
      </c>
      <c r="G193" s="41"/>
      <c r="H193" s="41"/>
      <c r="I193" s="249"/>
      <c r="J193" s="249"/>
      <c r="K193" s="41"/>
      <c r="L193" s="41"/>
      <c r="M193" s="45"/>
      <c r="N193" s="250"/>
      <c r="O193" s="251"/>
      <c r="P193" s="92"/>
      <c r="Q193" s="92"/>
      <c r="R193" s="92"/>
      <c r="S193" s="92"/>
      <c r="T193" s="92"/>
      <c r="U193" s="92"/>
      <c r="V193" s="92"/>
      <c r="W193" s="92"/>
      <c r="X193" s="93"/>
      <c r="Y193" s="39"/>
      <c r="Z193" s="39"/>
      <c r="AA193" s="39"/>
      <c r="AB193" s="39"/>
      <c r="AC193" s="39"/>
      <c r="AD193" s="39"/>
      <c r="AE193" s="39"/>
      <c r="AT193" s="18" t="s">
        <v>194</v>
      </c>
      <c r="AU193" s="18" t="s">
        <v>84</v>
      </c>
    </row>
    <row r="194" s="2" customFormat="1" ht="24.15" customHeight="1">
      <c r="A194" s="39"/>
      <c r="B194" s="40"/>
      <c r="C194" s="233" t="s">
        <v>335</v>
      </c>
      <c r="D194" s="233" t="s">
        <v>185</v>
      </c>
      <c r="E194" s="234" t="s">
        <v>1552</v>
      </c>
      <c r="F194" s="235" t="s">
        <v>1553</v>
      </c>
      <c r="G194" s="236" t="s">
        <v>1495</v>
      </c>
      <c r="H194" s="237">
        <v>2</v>
      </c>
      <c r="I194" s="238"/>
      <c r="J194" s="238"/>
      <c r="K194" s="239">
        <f>ROUND(P194*H194,2)</f>
        <v>0</v>
      </c>
      <c r="L194" s="235" t="s">
        <v>189</v>
      </c>
      <c r="M194" s="45"/>
      <c r="N194" s="240" t="s">
        <v>1</v>
      </c>
      <c r="O194" s="241" t="s">
        <v>38</v>
      </c>
      <c r="P194" s="242">
        <f>I194+J194</f>
        <v>0</v>
      </c>
      <c r="Q194" s="242">
        <f>ROUND(I194*H194,2)</f>
        <v>0</v>
      </c>
      <c r="R194" s="242">
        <f>ROUND(J194*H194,2)</f>
        <v>0</v>
      </c>
      <c r="S194" s="92"/>
      <c r="T194" s="243">
        <f>S194*H194</f>
        <v>0</v>
      </c>
      <c r="U194" s="243">
        <v>0.00064000000000000005</v>
      </c>
      <c r="V194" s="243">
        <f>U194*H194</f>
        <v>0.0012800000000000001</v>
      </c>
      <c r="W194" s="243">
        <v>0</v>
      </c>
      <c r="X194" s="244">
        <f>W194*H194</f>
        <v>0</v>
      </c>
      <c r="Y194" s="39"/>
      <c r="Z194" s="39"/>
      <c r="AA194" s="39"/>
      <c r="AB194" s="39"/>
      <c r="AC194" s="39"/>
      <c r="AD194" s="39"/>
      <c r="AE194" s="39"/>
      <c r="AR194" s="245" t="s">
        <v>223</v>
      </c>
      <c r="AT194" s="245" t="s">
        <v>185</v>
      </c>
      <c r="AU194" s="245" t="s">
        <v>84</v>
      </c>
      <c r="AY194" s="18" t="s">
        <v>182</v>
      </c>
      <c r="BE194" s="246">
        <f>IF(O194="základní",K194,0)</f>
        <v>0</v>
      </c>
      <c r="BF194" s="246">
        <f>IF(O194="snížená",K194,0)</f>
        <v>0</v>
      </c>
      <c r="BG194" s="246">
        <f>IF(O194="zákl. přenesená",K194,0)</f>
        <v>0</v>
      </c>
      <c r="BH194" s="246">
        <f>IF(O194="sníž. přenesená",K194,0)</f>
        <v>0</v>
      </c>
      <c r="BI194" s="246">
        <f>IF(O194="nulová",K194,0)</f>
        <v>0</v>
      </c>
      <c r="BJ194" s="18" t="s">
        <v>82</v>
      </c>
      <c r="BK194" s="246">
        <f>ROUND(P194*H194,2)</f>
        <v>0</v>
      </c>
      <c r="BL194" s="18" t="s">
        <v>223</v>
      </c>
      <c r="BM194" s="245" t="s">
        <v>1554</v>
      </c>
    </row>
    <row r="195" s="2" customFormat="1">
      <c r="A195" s="39"/>
      <c r="B195" s="40"/>
      <c r="C195" s="41"/>
      <c r="D195" s="247" t="s">
        <v>192</v>
      </c>
      <c r="E195" s="41"/>
      <c r="F195" s="248" t="s">
        <v>1553</v>
      </c>
      <c r="G195" s="41"/>
      <c r="H195" s="41"/>
      <c r="I195" s="249"/>
      <c r="J195" s="249"/>
      <c r="K195" s="41"/>
      <c r="L195" s="41"/>
      <c r="M195" s="45"/>
      <c r="N195" s="250"/>
      <c r="O195" s="251"/>
      <c r="P195" s="92"/>
      <c r="Q195" s="92"/>
      <c r="R195" s="92"/>
      <c r="S195" s="92"/>
      <c r="T195" s="92"/>
      <c r="U195" s="92"/>
      <c r="V195" s="92"/>
      <c r="W195" s="92"/>
      <c r="X195" s="93"/>
      <c r="Y195" s="39"/>
      <c r="Z195" s="39"/>
      <c r="AA195" s="39"/>
      <c r="AB195" s="39"/>
      <c r="AC195" s="39"/>
      <c r="AD195" s="39"/>
      <c r="AE195" s="39"/>
      <c r="AT195" s="18" t="s">
        <v>192</v>
      </c>
      <c r="AU195" s="18" t="s">
        <v>84</v>
      </c>
    </row>
    <row r="196" s="2" customFormat="1">
      <c r="A196" s="39"/>
      <c r="B196" s="40"/>
      <c r="C196" s="41"/>
      <c r="D196" s="252" t="s">
        <v>194</v>
      </c>
      <c r="E196" s="41"/>
      <c r="F196" s="253" t="s">
        <v>1555</v>
      </c>
      <c r="G196" s="41"/>
      <c r="H196" s="41"/>
      <c r="I196" s="249"/>
      <c r="J196" s="249"/>
      <c r="K196" s="41"/>
      <c r="L196" s="41"/>
      <c r="M196" s="45"/>
      <c r="N196" s="250"/>
      <c r="O196" s="251"/>
      <c r="P196" s="92"/>
      <c r="Q196" s="92"/>
      <c r="R196" s="92"/>
      <c r="S196" s="92"/>
      <c r="T196" s="92"/>
      <c r="U196" s="92"/>
      <c r="V196" s="92"/>
      <c r="W196" s="92"/>
      <c r="X196" s="93"/>
      <c r="Y196" s="39"/>
      <c r="Z196" s="39"/>
      <c r="AA196" s="39"/>
      <c r="AB196" s="39"/>
      <c r="AC196" s="39"/>
      <c r="AD196" s="39"/>
      <c r="AE196" s="39"/>
      <c r="AT196" s="18" t="s">
        <v>194</v>
      </c>
      <c r="AU196" s="18" t="s">
        <v>84</v>
      </c>
    </row>
    <row r="197" s="2" customFormat="1" ht="24.15" customHeight="1">
      <c r="A197" s="39"/>
      <c r="B197" s="40"/>
      <c r="C197" s="286" t="s">
        <v>342</v>
      </c>
      <c r="D197" s="286" t="s">
        <v>290</v>
      </c>
      <c r="E197" s="287" t="s">
        <v>1556</v>
      </c>
      <c r="F197" s="288" t="s">
        <v>1557</v>
      </c>
      <c r="G197" s="289" t="s">
        <v>222</v>
      </c>
      <c r="H197" s="290">
        <v>2</v>
      </c>
      <c r="I197" s="291"/>
      <c r="J197" s="292"/>
      <c r="K197" s="293">
        <f>ROUND(P197*H197,2)</f>
        <v>0</v>
      </c>
      <c r="L197" s="288" t="s">
        <v>1</v>
      </c>
      <c r="M197" s="294"/>
      <c r="N197" s="295" t="s">
        <v>1</v>
      </c>
      <c r="O197" s="241" t="s">
        <v>38</v>
      </c>
      <c r="P197" s="242">
        <f>I197+J197</f>
        <v>0</v>
      </c>
      <c r="Q197" s="242">
        <f>ROUND(I197*H197,2)</f>
        <v>0</v>
      </c>
      <c r="R197" s="242">
        <f>ROUND(J197*H197,2)</f>
        <v>0</v>
      </c>
      <c r="S197" s="92"/>
      <c r="T197" s="243">
        <f>S197*H197</f>
        <v>0</v>
      </c>
      <c r="U197" s="243">
        <v>0.014</v>
      </c>
      <c r="V197" s="243">
        <f>U197*H197</f>
        <v>0.028000000000000001</v>
      </c>
      <c r="W197" s="243">
        <v>0</v>
      </c>
      <c r="X197" s="244">
        <f>W197*H197</f>
        <v>0</v>
      </c>
      <c r="Y197" s="39"/>
      <c r="Z197" s="39"/>
      <c r="AA197" s="39"/>
      <c r="AB197" s="39"/>
      <c r="AC197" s="39"/>
      <c r="AD197" s="39"/>
      <c r="AE197" s="39"/>
      <c r="AR197" s="245" t="s">
        <v>293</v>
      </c>
      <c r="AT197" s="245" t="s">
        <v>290</v>
      </c>
      <c r="AU197" s="245" t="s">
        <v>84</v>
      </c>
      <c r="AY197" s="18" t="s">
        <v>182</v>
      </c>
      <c r="BE197" s="246">
        <f>IF(O197="základní",K197,0)</f>
        <v>0</v>
      </c>
      <c r="BF197" s="246">
        <f>IF(O197="snížená",K197,0)</f>
        <v>0</v>
      </c>
      <c r="BG197" s="246">
        <f>IF(O197="zákl. přenesená",K197,0)</f>
        <v>0</v>
      </c>
      <c r="BH197" s="246">
        <f>IF(O197="sníž. přenesená",K197,0)</f>
        <v>0</v>
      </c>
      <c r="BI197" s="246">
        <f>IF(O197="nulová",K197,0)</f>
        <v>0</v>
      </c>
      <c r="BJ197" s="18" t="s">
        <v>82</v>
      </c>
      <c r="BK197" s="246">
        <f>ROUND(P197*H197,2)</f>
        <v>0</v>
      </c>
      <c r="BL197" s="18" t="s">
        <v>223</v>
      </c>
      <c r="BM197" s="245" t="s">
        <v>1558</v>
      </c>
    </row>
    <row r="198" s="2" customFormat="1">
      <c r="A198" s="39"/>
      <c r="B198" s="40"/>
      <c r="C198" s="41"/>
      <c r="D198" s="247" t="s">
        <v>192</v>
      </c>
      <c r="E198" s="41"/>
      <c r="F198" s="248" t="s">
        <v>1557</v>
      </c>
      <c r="G198" s="41"/>
      <c r="H198" s="41"/>
      <c r="I198" s="249"/>
      <c r="J198" s="249"/>
      <c r="K198" s="41"/>
      <c r="L198" s="41"/>
      <c r="M198" s="45"/>
      <c r="N198" s="250"/>
      <c r="O198" s="251"/>
      <c r="P198" s="92"/>
      <c r="Q198" s="92"/>
      <c r="R198" s="92"/>
      <c r="S198" s="92"/>
      <c r="T198" s="92"/>
      <c r="U198" s="92"/>
      <c r="V198" s="92"/>
      <c r="W198" s="92"/>
      <c r="X198" s="93"/>
      <c r="Y198" s="39"/>
      <c r="Z198" s="39"/>
      <c r="AA198" s="39"/>
      <c r="AB198" s="39"/>
      <c r="AC198" s="39"/>
      <c r="AD198" s="39"/>
      <c r="AE198" s="39"/>
      <c r="AT198" s="18" t="s">
        <v>192</v>
      </c>
      <c r="AU198" s="18" t="s">
        <v>84</v>
      </c>
    </row>
    <row r="199" s="2" customFormat="1" ht="24.15" customHeight="1">
      <c r="A199" s="39"/>
      <c r="B199" s="40"/>
      <c r="C199" s="233" t="s">
        <v>349</v>
      </c>
      <c r="D199" s="233" t="s">
        <v>185</v>
      </c>
      <c r="E199" s="234" t="s">
        <v>1559</v>
      </c>
      <c r="F199" s="235" t="s">
        <v>1560</v>
      </c>
      <c r="G199" s="236" t="s">
        <v>1495</v>
      </c>
      <c r="H199" s="237">
        <v>4</v>
      </c>
      <c r="I199" s="238"/>
      <c r="J199" s="238"/>
      <c r="K199" s="239">
        <f>ROUND(P199*H199,2)</f>
        <v>0</v>
      </c>
      <c r="L199" s="235" t="s">
        <v>189</v>
      </c>
      <c r="M199" s="45"/>
      <c r="N199" s="240" t="s">
        <v>1</v>
      </c>
      <c r="O199" s="241" t="s">
        <v>38</v>
      </c>
      <c r="P199" s="242">
        <f>I199+J199</f>
        <v>0</v>
      </c>
      <c r="Q199" s="242">
        <f>ROUND(I199*H199,2)</f>
        <v>0</v>
      </c>
      <c r="R199" s="242">
        <f>ROUND(J199*H199,2)</f>
        <v>0</v>
      </c>
      <c r="S199" s="92"/>
      <c r="T199" s="243">
        <f>S199*H199</f>
        <v>0</v>
      </c>
      <c r="U199" s="243">
        <v>9.0000000000000006E-05</v>
      </c>
      <c r="V199" s="243">
        <f>U199*H199</f>
        <v>0.00036000000000000002</v>
      </c>
      <c r="W199" s="243">
        <v>0</v>
      </c>
      <c r="X199" s="244">
        <f>W199*H199</f>
        <v>0</v>
      </c>
      <c r="Y199" s="39"/>
      <c r="Z199" s="39"/>
      <c r="AA199" s="39"/>
      <c r="AB199" s="39"/>
      <c r="AC199" s="39"/>
      <c r="AD199" s="39"/>
      <c r="AE199" s="39"/>
      <c r="AR199" s="245" t="s">
        <v>223</v>
      </c>
      <c r="AT199" s="245" t="s">
        <v>185</v>
      </c>
      <c r="AU199" s="245" t="s">
        <v>84</v>
      </c>
      <c r="AY199" s="18" t="s">
        <v>182</v>
      </c>
      <c r="BE199" s="246">
        <f>IF(O199="základní",K199,0)</f>
        <v>0</v>
      </c>
      <c r="BF199" s="246">
        <f>IF(O199="snížená",K199,0)</f>
        <v>0</v>
      </c>
      <c r="BG199" s="246">
        <f>IF(O199="zákl. přenesená",K199,0)</f>
        <v>0</v>
      </c>
      <c r="BH199" s="246">
        <f>IF(O199="sníž. přenesená",K199,0)</f>
        <v>0</v>
      </c>
      <c r="BI199" s="246">
        <f>IF(O199="nulová",K199,0)</f>
        <v>0</v>
      </c>
      <c r="BJ199" s="18" t="s">
        <v>82</v>
      </c>
      <c r="BK199" s="246">
        <f>ROUND(P199*H199,2)</f>
        <v>0</v>
      </c>
      <c r="BL199" s="18" t="s">
        <v>223</v>
      </c>
      <c r="BM199" s="245" t="s">
        <v>1561</v>
      </c>
    </row>
    <row r="200" s="2" customFormat="1">
      <c r="A200" s="39"/>
      <c r="B200" s="40"/>
      <c r="C200" s="41"/>
      <c r="D200" s="247" t="s">
        <v>192</v>
      </c>
      <c r="E200" s="41"/>
      <c r="F200" s="248" t="s">
        <v>1560</v>
      </c>
      <c r="G200" s="41"/>
      <c r="H200" s="41"/>
      <c r="I200" s="249"/>
      <c r="J200" s="249"/>
      <c r="K200" s="41"/>
      <c r="L200" s="41"/>
      <c r="M200" s="45"/>
      <c r="N200" s="250"/>
      <c r="O200" s="251"/>
      <c r="P200" s="92"/>
      <c r="Q200" s="92"/>
      <c r="R200" s="92"/>
      <c r="S200" s="92"/>
      <c r="T200" s="92"/>
      <c r="U200" s="92"/>
      <c r="V200" s="92"/>
      <c r="W200" s="92"/>
      <c r="X200" s="93"/>
      <c r="Y200" s="39"/>
      <c r="Z200" s="39"/>
      <c r="AA200" s="39"/>
      <c r="AB200" s="39"/>
      <c r="AC200" s="39"/>
      <c r="AD200" s="39"/>
      <c r="AE200" s="39"/>
      <c r="AT200" s="18" t="s">
        <v>192</v>
      </c>
      <c r="AU200" s="18" t="s">
        <v>84</v>
      </c>
    </row>
    <row r="201" s="2" customFormat="1">
      <c r="A201" s="39"/>
      <c r="B201" s="40"/>
      <c r="C201" s="41"/>
      <c r="D201" s="252" t="s">
        <v>194</v>
      </c>
      <c r="E201" s="41"/>
      <c r="F201" s="253" t="s">
        <v>1562</v>
      </c>
      <c r="G201" s="41"/>
      <c r="H201" s="41"/>
      <c r="I201" s="249"/>
      <c r="J201" s="249"/>
      <c r="K201" s="41"/>
      <c r="L201" s="41"/>
      <c r="M201" s="45"/>
      <c r="N201" s="250"/>
      <c r="O201" s="251"/>
      <c r="P201" s="92"/>
      <c r="Q201" s="92"/>
      <c r="R201" s="92"/>
      <c r="S201" s="92"/>
      <c r="T201" s="92"/>
      <c r="U201" s="92"/>
      <c r="V201" s="92"/>
      <c r="W201" s="92"/>
      <c r="X201" s="93"/>
      <c r="Y201" s="39"/>
      <c r="Z201" s="39"/>
      <c r="AA201" s="39"/>
      <c r="AB201" s="39"/>
      <c r="AC201" s="39"/>
      <c r="AD201" s="39"/>
      <c r="AE201" s="39"/>
      <c r="AT201" s="18" t="s">
        <v>194</v>
      </c>
      <c r="AU201" s="18" t="s">
        <v>84</v>
      </c>
    </row>
    <row r="202" s="2" customFormat="1" ht="24.15" customHeight="1">
      <c r="A202" s="39"/>
      <c r="B202" s="40"/>
      <c r="C202" s="286" t="s">
        <v>355</v>
      </c>
      <c r="D202" s="286" t="s">
        <v>290</v>
      </c>
      <c r="E202" s="287" t="s">
        <v>1563</v>
      </c>
      <c r="F202" s="288" t="s">
        <v>1564</v>
      </c>
      <c r="G202" s="289" t="s">
        <v>222</v>
      </c>
      <c r="H202" s="290">
        <v>4</v>
      </c>
      <c r="I202" s="291"/>
      <c r="J202" s="292"/>
      <c r="K202" s="293">
        <f>ROUND(P202*H202,2)</f>
        <v>0</v>
      </c>
      <c r="L202" s="288" t="s">
        <v>1</v>
      </c>
      <c r="M202" s="294"/>
      <c r="N202" s="295" t="s">
        <v>1</v>
      </c>
      <c r="O202" s="241" t="s">
        <v>38</v>
      </c>
      <c r="P202" s="242">
        <f>I202+J202</f>
        <v>0</v>
      </c>
      <c r="Q202" s="242">
        <f>ROUND(I202*H202,2)</f>
        <v>0</v>
      </c>
      <c r="R202" s="242">
        <f>ROUND(J202*H202,2)</f>
        <v>0</v>
      </c>
      <c r="S202" s="92"/>
      <c r="T202" s="243">
        <f>S202*H202</f>
        <v>0</v>
      </c>
      <c r="U202" s="243">
        <v>0.00050000000000000001</v>
      </c>
      <c r="V202" s="243">
        <f>U202*H202</f>
        <v>0.002</v>
      </c>
      <c r="W202" s="243">
        <v>0</v>
      </c>
      <c r="X202" s="244">
        <f>W202*H202</f>
        <v>0</v>
      </c>
      <c r="Y202" s="39"/>
      <c r="Z202" s="39"/>
      <c r="AA202" s="39"/>
      <c r="AB202" s="39"/>
      <c r="AC202" s="39"/>
      <c r="AD202" s="39"/>
      <c r="AE202" s="39"/>
      <c r="AR202" s="245" t="s">
        <v>293</v>
      </c>
      <c r="AT202" s="245" t="s">
        <v>290</v>
      </c>
      <c r="AU202" s="245" t="s">
        <v>84</v>
      </c>
      <c r="AY202" s="18" t="s">
        <v>182</v>
      </c>
      <c r="BE202" s="246">
        <f>IF(O202="základní",K202,0)</f>
        <v>0</v>
      </c>
      <c r="BF202" s="246">
        <f>IF(O202="snížená",K202,0)</f>
        <v>0</v>
      </c>
      <c r="BG202" s="246">
        <f>IF(O202="zákl. přenesená",K202,0)</f>
        <v>0</v>
      </c>
      <c r="BH202" s="246">
        <f>IF(O202="sníž. přenesená",K202,0)</f>
        <v>0</v>
      </c>
      <c r="BI202" s="246">
        <f>IF(O202="nulová",K202,0)</f>
        <v>0</v>
      </c>
      <c r="BJ202" s="18" t="s">
        <v>82</v>
      </c>
      <c r="BK202" s="246">
        <f>ROUND(P202*H202,2)</f>
        <v>0</v>
      </c>
      <c r="BL202" s="18" t="s">
        <v>223</v>
      </c>
      <c r="BM202" s="245" t="s">
        <v>1565</v>
      </c>
    </row>
    <row r="203" s="2" customFormat="1">
      <c r="A203" s="39"/>
      <c r="B203" s="40"/>
      <c r="C203" s="41"/>
      <c r="D203" s="247" t="s">
        <v>192</v>
      </c>
      <c r="E203" s="41"/>
      <c r="F203" s="248" t="s">
        <v>1564</v>
      </c>
      <c r="G203" s="41"/>
      <c r="H203" s="41"/>
      <c r="I203" s="249"/>
      <c r="J203" s="249"/>
      <c r="K203" s="41"/>
      <c r="L203" s="41"/>
      <c r="M203" s="45"/>
      <c r="N203" s="250"/>
      <c r="O203" s="251"/>
      <c r="P203" s="92"/>
      <c r="Q203" s="92"/>
      <c r="R203" s="92"/>
      <c r="S203" s="92"/>
      <c r="T203" s="92"/>
      <c r="U203" s="92"/>
      <c r="V203" s="92"/>
      <c r="W203" s="92"/>
      <c r="X203" s="93"/>
      <c r="Y203" s="39"/>
      <c r="Z203" s="39"/>
      <c r="AA203" s="39"/>
      <c r="AB203" s="39"/>
      <c r="AC203" s="39"/>
      <c r="AD203" s="39"/>
      <c r="AE203" s="39"/>
      <c r="AT203" s="18" t="s">
        <v>192</v>
      </c>
      <c r="AU203" s="18" t="s">
        <v>84</v>
      </c>
    </row>
    <row r="204" s="2" customFormat="1" ht="24.15" customHeight="1">
      <c r="A204" s="39"/>
      <c r="B204" s="40"/>
      <c r="C204" s="233" t="s">
        <v>361</v>
      </c>
      <c r="D204" s="233" t="s">
        <v>185</v>
      </c>
      <c r="E204" s="234" t="s">
        <v>1566</v>
      </c>
      <c r="F204" s="235" t="s">
        <v>1567</v>
      </c>
      <c r="G204" s="236" t="s">
        <v>1495</v>
      </c>
      <c r="H204" s="237">
        <v>11</v>
      </c>
      <c r="I204" s="238"/>
      <c r="J204" s="238"/>
      <c r="K204" s="239">
        <f>ROUND(P204*H204,2)</f>
        <v>0</v>
      </c>
      <c r="L204" s="235" t="s">
        <v>189</v>
      </c>
      <c r="M204" s="45"/>
      <c r="N204" s="240" t="s">
        <v>1</v>
      </c>
      <c r="O204" s="241" t="s">
        <v>38</v>
      </c>
      <c r="P204" s="242">
        <f>I204+J204</f>
        <v>0</v>
      </c>
      <c r="Q204" s="242">
        <f>ROUND(I204*H204,2)</f>
        <v>0</v>
      </c>
      <c r="R204" s="242">
        <f>ROUND(J204*H204,2)</f>
        <v>0</v>
      </c>
      <c r="S204" s="92"/>
      <c r="T204" s="243">
        <f>S204*H204</f>
        <v>0</v>
      </c>
      <c r="U204" s="243">
        <v>0</v>
      </c>
      <c r="V204" s="243">
        <f>U204*H204</f>
        <v>0</v>
      </c>
      <c r="W204" s="243">
        <v>0.00156</v>
      </c>
      <c r="X204" s="244">
        <f>W204*H204</f>
        <v>0.017159999999999998</v>
      </c>
      <c r="Y204" s="39"/>
      <c r="Z204" s="39"/>
      <c r="AA204" s="39"/>
      <c r="AB204" s="39"/>
      <c r="AC204" s="39"/>
      <c r="AD204" s="39"/>
      <c r="AE204" s="39"/>
      <c r="AR204" s="245" t="s">
        <v>223</v>
      </c>
      <c r="AT204" s="245" t="s">
        <v>185</v>
      </c>
      <c r="AU204" s="245" t="s">
        <v>84</v>
      </c>
      <c r="AY204" s="18" t="s">
        <v>182</v>
      </c>
      <c r="BE204" s="246">
        <f>IF(O204="základní",K204,0)</f>
        <v>0</v>
      </c>
      <c r="BF204" s="246">
        <f>IF(O204="snížená",K204,0)</f>
        <v>0</v>
      </c>
      <c r="BG204" s="246">
        <f>IF(O204="zákl. přenesená",K204,0)</f>
        <v>0</v>
      </c>
      <c r="BH204" s="246">
        <f>IF(O204="sníž. přenesená",K204,0)</f>
        <v>0</v>
      </c>
      <c r="BI204" s="246">
        <f>IF(O204="nulová",K204,0)</f>
        <v>0</v>
      </c>
      <c r="BJ204" s="18" t="s">
        <v>82</v>
      </c>
      <c r="BK204" s="246">
        <f>ROUND(P204*H204,2)</f>
        <v>0</v>
      </c>
      <c r="BL204" s="18" t="s">
        <v>223</v>
      </c>
      <c r="BM204" s="245" t="s">
        <v>1568</v>
      </c>
    </row>
    <row r="205" s="2" customFormat="1">
      <c r="A205" s="39"/>
      <c r="B205" s="40"/>
      <c r="C205" s="41"/>
      <c r="D205" s="247" t="s">
        <v>192</v>
      </c>
      <c r="E205" s="41"/>
      <c r="F205" s="248" t="s">
        <v>1567</v>
      </c>
      <c r="G205" s="41"/>
      <c r="H205" s="41"/>
      <c r="I205" s="249"/>
      <c r="J205" s="249"/>
      <c r="K205" s="41"/>
      <c r="L205" s="41"/>
      <c r="M205" s="45"/>
      <c r="N205" s="250"/>
      <c r="O205" s="251"/>
      <c r="P205" s="92"/>
      <c r="Q205" s="92"/>
      <c r="R205" s="92"/>
      <c r="S205" s="92"/>
      <c r="T205" s="92"/>
      <c r="U205" s="92"/>
      <c r="V205" s="92"/>
      <c r="W205" s="92"/>
      <c r="X205" s="93"/>
      <c r="Y205" s="39"/>
      <c r="Z205" s="39"/>
      <c r="AA205" s="39"/>
      <c r="AB205" s="39"/>
      <c r="AC205" s="39"/>
      <c r="AD205" s="39"/>
      <c r="AE205" s="39"/>
      <c r="AT205" s="18" t="s">
        <v>192</v>
      </c>
      <c r="AU205" s="18" t="s">
        <v>84</v>
      </c>
    </row>
    <row r="206" s="2" customFormat="1">
      <c r="A206" s="39"/>
      <c r="B206" s="40"/>
      <c r="C206" s="41"/>
      <c r="D206" s="252" t="s">
        <v>194</v>
      </c>
      <c r="E206" s="41"/>
      <c r="F206" s="253" t="s">
        <v>1569</v>
      </c>
      <c r="G206" s="41"/>
      <c r="H206" s="41"/>
      <c r="I206" s="249"/>
      <c r="J206" s="249"/>
      <c r="K206" s="41"/>
      <c r="L206" s="41"/>
      <c r="M206" s="45"/>
      <c r="N206" s="250"/>
      <c r="O206" s="251"/>
      <c r="P206" s="92"/>
      <c r="Q206" s="92"/>
      <c r="R206" s="92"/>
      <c r="S206" s="92"/>
      <c r="T206" s="92"/>
      <c r="U206" s="92"/>
      <c r="V206" s="92"/>
      <c r="W206" s="92"/>
      <c r="X206" s="93"/>
      <c r="Y206" s="39"/>
      <c r="Z206" s="39"/>
      <c r="AA206" s="39"/>
      <c r="AB206" s="39"/>
      <c r="AC206" s="39"/>
      <c r="AD206" s="39"/>
      <c r="AE206" s="39"/>
      <c r="AT206" s="18" t="s">
        <v>194</v>
      </c>
      <c r="AU206" s="18" t="s">
        <v>84</v>
      </c>
    </row>
    <row r="207" s="2" customFormat="1" ht="24.15" customHeight="1">
      <c r="A207" s="39"/>
      <c r="B207" s="40"/>
      <c r="C207" s="233" t="s">
        <v>368</v>
      </c>
      <c r="D207" s="233" t="s">
        <v>185</v>
      </c>
      <c r="E207" s="234" t="s">
        <v>1570</v>
      </c>
      <c r="F207" s="235" t="s">
        <v>1571</v>
      </c>
      <c r="G207" s="236" t="s">
        <v>1495</v>
      </c>
      <c r="H207" s="237">
        <v>5</v>
      </c>
      <c r="I207" s="238"/>
      <c r="J207" s="238"/>
      <c r="K207" s="239">
        <f>ROUND(P207*H207,2)</f>
        <v>0</v>
      </c>
      <c r="L207" s="235" t="s">
        <v>189</v>
      </c>
      <c r="M207" s="45"/>
      <c r="N207" s="240" t="s">
        <v>1</v>
      </c>
      <c r="O207" s="241" t="s">
        <v>38</v>
      </c>
      <c r="P207" s="242">
        <f>I207+J207</f>
        <v>0</v>
      </c>
      <c r="Q207" s="242">
        <f>ROUND(I207*H207,2)</f>
        <v>0</v>
      </c>
      <c r="R207" s="242">
        <f>ROUND(J207*H207,2)</f>
        <v>0</v>
      </c>
      <c r="S207" s="92"/>
      <c r="T207" s="243">
        <f>S207*H207</f>
        <v>0</v>
      </c>
      <c r="U207" s="243">
        <v>0.0019599999999999999</v>
      </c>
      <c r="V207" s="243">
        <f>U207*H207</f>
        <v>0.0097999999999999997</v>
      </c>
      <c r="W207" s="243">
        <v>0</v>
      </c>
      <c r="X207" s="244">
        <f>W207*H207</f>
        <v>0</v>
      </c>
      <c r="Y207" s="39"/>
      <c r="Z207" s="39"/>
      <c r="AA207" s="39"/>
      <c r="AB207" s="39"/>
      <c r="AC207" s="39"/>
      <c r="AD207" s="39"/>
      <c r="AE207" s="39"/>
      <c r="AR207" s="245" t="s">
        <v>223</v>
      </c>
      <c r="AT207" s="245" t="s">
        <v>185</v>
      </c>
      <c r="AU207" s="245" t="s">
        <v>84</v>
      </c>
      <c r="AY207" s="18" t="s">
        <v>182</v>
      </c>
      <c r="BE207" s="246">
        <f>IF(O207="základní",K207,0)</f>
        <v>0</v>
      </c>
      <c r="BF207" s="246">
        <f>IF(O207="snížená",K207,0)</f>
        <v>0</v>
      </c>
      <c r="BG207" s="246">
        <f>IF(O207="zákl. přenesená",K207,0)</f>
        <v>0</v>
      </c>
      <c r="BH207" s="246">
        <f>IF(O207="sníž. přenesená",K207,0)</f>
        <v>0</v>
      </c>
      <c r="BI207" s="246">
        <f>IF(O207="nulová",K207,0)</f>
        <v>0</v>
      </c>
      <c r="BJ207" s="18" t="s">
        <v>82</v>
      </c>
      <c r="BK207" s="246">
        <f>ROUND(P207*H207,2)</f>
        <v>0</v>
      </c>
      <c r="BL207" s="18" t="s">
        <v>223</v>
      </c>
      <c r="BM207" s="245" t="s">
        <v>1572</v>
      </c>
    </row>
    <row r="208" s="2" customFormat="1">
      <c r="A208" s="39"/>
      <c r="B208" s="40"/>
      <c r="C208" s="41"/>
      <c r="D208" s="247" t="s">
        <v>192</v>
      </c>
      <c r="E208" s="41"/>
      <c r="F208" s="248" t="s">
        <v>1571</v>
      </c>
      <c r="G208" s="41"/>
      <c r="H208" s="41"/>
      <c r="I208" s="249"/>
      <c r="J208" s="249"/>
      <c r="K208" s="41"/>
      <c r="L208" s="41"/>
      <c r="M208" s="45"/>
      <c r="N208" s="250"/>
      <c r="O208" s="251"/>
      <c r="P208" s="92"/>
      <c r="Q208" s="92"/>
      <c r="R208" s="92"/>
      <c r="S208" s="92"/>
      <c r="T208" s="92"/>
      <c r="U208" s="92"/>
      <c r="V208" s="92"/>
      <c r="W208" s="92"/>
      <c r="X208" s="93"/>
      <c r="Y208" s="39"/>
      <c r="Z208" s="39"/>
      <c r="AA208" s="39"/>
      <c r="AB208" s="39"/>
      <c r="AC208" s="39"/>
      <c r="AD208" s="39"/>
      <c r="AE208" s="39"/>
      <c r="AT208" s="18" t="s">
        <v>192</v>
      </c>
      <c r="AU208" s="18" t="s">
        <v>84</v>
      </c>
    </row>
    <row r="209" s="2" customFormat="1">
      <c r="A209" s="39"/>
      <c r="B209" s="40"/>
      <c r="C209" s="41"/>
      <c r="D209" s="252" t="s">
        <v>194</v>
      </c>
      <c r="E209" s="41"/>
      <c r="F209" s="253" t="s">
        <v>1573</v>
      </c>
      <c r="G209" s="41"/>
      <c r="H209" s="41"/>
      <c r="I209" s="249"/>
      <c r="J209" s="249"/>
      <c r="K209" s="41"/>
      <c r="L209" s="41"/>
      <c r="M209" s="45"/>
      <c r="N209" s="250"/>
      <c r="O209" s="251"/>
      <c r="P209" s="92"/>
      <c r="Q209" s="92"/>
      <c r="R209" s="92"/>
      <c r="S209" s="92"/>
      <c r="T209" s="92"/>
      <c r="U209" s="92"/>
      <c r="V209" s="92"/>
      <c r="W209" s="92"/>
      <c r="X209" s="93"/>
      <c r="Y209" s="39"/>
      <c r="Z209" s="39"/>
      <c r="AA209" s="39"/>
      <c r="AB209" s="39"/>
      <c r="AC209" s="39"/>
      <c r="AD209" s="39"/>
      <c r="AE209" s="39"/>
      <c r="AT209" s="18" t="s">
        <v>194</v>
      </c>
      <c r="AU209" s="18" t="s">
        <v>84</v>
      </c>
    </row>
    <row r="210" s="13" customFormat="1">
      <c r="A210" s="13"/>
      <c r="B210" s="254"/>
      <c r="C210" s="255"/>
      <c r="D210" s="247" t="s">
        <v>196</v>
      </c>
      <c r="E210" s="256" t="s">
        <v>1</v>
      </c>
      <c r="F210" s="257" t="s">
        <v>1574</v>
      </c>
      <c r="G210" s="255"/>
      <c r="H210" s="258">
        <v>5</v>
      </c>
      <c r="I210" s="259"/>
      <c r="J210" s="259"/>
      <c r="K210" s="255"/>
      <c r="L210" s="255"/>
      <c r="M210" s="260"/>
      <c r="N210" s="261"/>
      <c r="O210" s="262"/>
      <c r="P210" s="262"/>
      <c r="Q210" s="262"/>
      <c r="R210" s="262"/>
      <c r="S210" s="262"/>
      <c r="T210" s="262"/>
      <c r="U210" s="262"/>
      <c r="V210" s="262"/>
      <c r="W210" s="262"/>
      <c r="X210" s="263"/>
      <c r="Y210" s="13"/>
      <c r="Z210" s="13"/>
      <c r="AA210" s="13"/>
      <c r="AB210" s="13"/>
      <c r="AC210" s="13"/>
      <c r="AD210" s="13"/>
      <c r="AE210" s="13"/>
      <c r="AT210" s="264" t="s">
        <v>196</v>
      </c>
      <c r="AU210" s="264" t="s">
        <v>84</v>
      </c>
      <c r="AV210" s="13" t="s">
        <v>84</v>
      </c>
      <c r="AW210" s="13" t="s">
        <v>5</v>
      </c>
      <c r="AX210" s="13" t="s">
        <v>82</v>
      </c>
      <c r="AY210" s="264" t="s">
        <v>182</v>
      </c>
    </row>
    <row r="211" s="2" customFormat="1" ht="24.15" customHeight="1">
      <c r="A211" s="39"/>
      <c r="B211" s="40"/>
      <c r="C211" s="233" t="s">
        <v>374</v>
      </c>
      <c r="D211" s="233" t="s">
        <v>185</v>
      </c>
      <c r="E211" s="234" t="s">
        <v>1575</v>
      </c>
      <c r="F211" s="235" t="s">
        <v>1576</v>
      </c>
      <c r="G211" s="236" t="s">
        <v>1495</v>
      </c>
      <c r="H211" s="237">
        <v>3</v>
      </c>
      <c r="I211" s="238"/>
      <c r="J211" s="238"/>
      <c r="K211" s="239">
        <f>ROUND(P211*H211,2)</f>
        <v>0</v>
      </c>
      <c r="L211" s="235" t="s">
        <v>189</v>
      </c>
      <c r="M211" s="45"/>
      <c r="N211" s="240" t="s">
        <v>1</v>
      </c>
      <c r="O211" s="241" t="s">
        <v>38</v>
      </c>
      <c r="P211" s="242">
        <f>I211+J211</f>
        <v>0</v>
      </c>
      <c r="Q211" s="242">
        <f>ROUND(I211*H211,2)</f>
        <v>0</v>
      </c>
      <c r="R211" s="242">
        <f>ROUND(J211*H211,2)</f>
        <v>0</v>
      </c>
      <c r="S211" s="92"/>
      <c r="T211" s="243">
        <f>S211*H211</f>
        <v>0</v>
      </c>
      <c r="U211" s="243">
        <v>0.0019599999999999999</v>
      </c>
      <c r="V211" s="243">
        <f>U211*H211</f>
        <v>0.0058799999999999998</v>
      </c>
      <c r="W211" s="243">
        <v>0</v>
      </c>
      <c r="X211" s="244">
        <f>W211*H211</f>
        <v>0</v>
      </c>
      <c r="Y211" s="39"/>
      <c r="Z211" s="39"/>
      <c r="AA211" s="39"/>
      <c r="AB211" s="39"/>
      <c r="AC211" s="39"/>
      <c r="AD211" s="39"/>
      <c r="AE211" s="39"/>
      <c r="AR211" s="245" t="s">
        <v>223</v>
      </c>
      <c r="AT211" s="245" t="s">
        <v>185</v>
      </c>
      <c r="AU211" s="245" t="s">
        <v>84</v>
      </c>
      <c r="AY211" s="18" t="s">
        <v>182</v>
      </c>
      <c r="BE211" s="246">
        <f>IF(O211="základní",K211,0)</f>
        <v>0</v>
      </c>
      <c r="BF211" s="246">
        <f>IF(O211="snížená",K211,0)</f>
        <v>0</v>
      </c>
      <c r="BG211" s="246">
        <f>IF(O211="zákl. přenesená",K211,0)</f>
        <v>0</v>
      </c>
      <c r="BH211" s="246">
        <f>IF(O211="sníž. přenesená",K211,0)</f>
        <v>0</v>
      </c>
      <c r="BI211" s="246">
        <f>IF(O211="nulová",K211,0)</f>
        <v>0</v>
      </c>
      <c r="BJ211" s="18" t="s">
        <v>82</v>
      </c>
      <c r="BK211" s="246">
        <f>ROUND(P211*H211,2)</f>
        <v>0</v>
      </c>
      <c r="BL211" s="18" t="s">
        <v>223</v>
      </c>
      <c r="BM211" s="245" t="s">
        <v>1577</v>
      </c>
    </row>
    <row r="212" s="2" customFormat="1">
      <c r="A212" s="39"/>
      <c r="B212" s="40"/>
      <c r="C212" s="41"/>
      <c r="D212" s="247" t="s">
        <v>192</v>
      </c>
      <c r="E212" s="41"/>
      <c r="F212" s="248" t="s">
        <v>1576</v>
      </c>
      <c r="G212" s="41"/>
      <c r="H212" s="41"/>
      <c r="I212" s="249"/>
      <c r="J212" s="249"/>
      <c r="K212" s="41"/>
      <c r="L212" s="41"/>
      <c r="M212" s="45"/>
      <c r="N212" s="250"/>
      <c r="O212" s="251"/>
      <c r="P212" s="92"/>
      <c r="Q212" s="92"/>
      <c r="R212" s="92"/>
      <c r="S212" s="92"/>
      <c r="T212" s="92"/>
      <c r="U212" s="92"/>
      <c r="V212" s="92"/>
      <c r="W212" s="92"/>
      <c r="X212" s="93"/>
      <c r="Y212" s="39"/>
      <c r="Z212" s="39"/>
      <c r="AA212" s="39"/>
      <c r="AB212" s="39"/>
      <c r="AC212" s="39"/>
      <c r="AD212" s="39"/>
      <c r="AE212" s="39"/>
      <c r="AT212" s="18" t="s">
        <v>192</v>
      </c>
      <c r="AU212" s="18" t="s">
        <v>84</v>
      </c>
    </row>
    <row r="213" s="2" customFormat="1">
      <c r="A213" s="39"/>
      <c r="B213" s="40"/>
      <c r="C213" s="41"/>
      <c r="D213" s="252" t="s">
        <v>194</v>
      </c>
      <c r="E213" s="41"/>
      <c r="F213" s="253" t="s">
        <v>1578</v>
      </c>
      <c r="G213" s="41"/>
      <c r="H213" s="41"/>
      <c r="I213" s="249"/>
      <c r="J213" s="249"/>
      <c r="K213" s="41"/>
      <c r="L213" s="41"/>
      <c r="M213" s="45"/>
      <c r="N213" s="250"/>
      <c r="O213" s="251"/>
      <c r="P213" s="92"/>
      <c r="Q213" s="92"/>
      <c r="R213" s="92"/>
      <c r="S213" s="92"/>
      <c r="T213" s="92"/>
      <c r="U213" s="92"/>
      <c r="V213" s="92"/>
      <c r="W213" s="92"/>
      <c r="X213" s="93"/>
      <c r="Y213" s="39"/>
      <c r="Z213" s="39"/>
      <c r="AA213" s="39"/>
      <c r="AB213" s="39"/>
      <c r="AC213" s="39"/>
      <c r="AD213" s="39"/>
      <c r="AE213" s="39"/>
      <c r="AT213" s="18" t="s">
        <v>194</v>
      </c>
      <c r="AU213" s="18" t="s">
        <v>84</v>
      </c>
    </row>
    <row r="214" s="13" customFormat="1">
      <c r="A214" s="13"/>
      <c r="B214" s="254"/>
      <c r="C214" s="255"/>
      <c r="D214" s="247" t="s">
        <v>196</v>
      </c>
      <c r="E214" s="256" t="s">
        <v>1</v>
      </c>
      <c r="F214" s="257" t="s">
        <v>1579</v>
      </c>
      <c r="G214" s="255"/>
      <c r="H214" s="258">
        <v>2</v>
      </c>
      <c r="I214" s="259"/>
      <c r="J214" s="259"/>
      <c r="K214" s="255"/>
      <c r="L214" s="255"/>
      <c r="M214" s="260"/>
      <c r="N214" s="261"/>
      <c r="O214" s="262"/>
      <c r="P214" s="262"/>
      <c r="Q214" s="262"/>
      <c r="R214" s="262"/>
      <c r="S214" s="262"/>
      <c r="T214" s="262"/>
      <c r="U214" s="262"/>
      <c r="V214" s="262"/>
      <c r="W214" s="262"/>
      <c r="X214" s="263"/>
      <c r="Y214" s="13"/>
      <c r="Z214" s="13"/>
      <c r="AA214" s="13"/>
      <c r="AB214" s="13"/>
      <c r="AC214" s="13"/>
      <c r="AD214" s="13"/>
      <c r="AE214" s="13"/>
      <c r="AT214" s="264" t="s">
        <v>196</v>
      </c>
      <c r="AU214" s="264" t="s">
        <v>84</v>
      </c>
      <c r="AV214" s="13" t="s">
        <v>84</v>
      </c>
      <c r="AW214" s="13" t="s">
        <v>5</v>
      </c>
      <c r="AX214" s="13" t="s">
        <v>75</v>
      </c>
      <c r="AY214" s="264" t="s">
        <v>182</v>
      </c>
    </row>
    <row r="215" s="13" customFormat="1">
      <c r="A215" s="13"/>
      <c r="B215" s="254"/>
      <c r="C215" s="255"/>
      <c r="D215" s="247" t="s">
        <v>196</v>
      </c>
      <c r="E215" s="256" t="s">
        <v>1</v>
      </c>
      <c r="F215" s="257" t="s">
        <v>1580</v>
      </c>
      <c r="G215" s="255"/>
      <c r="H215" s="258">
        <v>1</v>
      </c>
      <c r="I215" s="259"/>
      <c r="J215" s="259"/>
      <c r="K215" s="255"/>
      <c r="L215" s="255"/>
      <c r="M215" s="260"/>
      <c r="N215" s="261"/>
      <c r="O215" s="262"/>
      <c r="P215" s="262"/>
      <c r="Q215" s="262"/>
      <c r="R215" s="262"/>
      <c r="S215" s="262"/>
      <c r="T215" s="262"/>
      <c r="U215" s="262"/>
      <c r="V215" s="262"/>
      <c r="W215" s="262"/>
      <c r="X215" s="263"/>
      <c r="Y215" s="13"/>
      <c r="Z215" s="13"/>
      <c r="AA215" s="13"/>
      <c r="AB215" s="13"/>
      <c r="AC215" s="13"/>
      <c r="AD215" s="13"/>
      <c r="AE215" s="13"/>
      <c r="AT215" s="264" t="s">
        <v>196</v>
      </c>
      <c r="AU215" s="264" t="s">
        <v>84</v>
      </c>
      <c r="AV215" s="13" t="s">
        <v>84</v>
      </c>
      <c r="AW215" s="13" t="s">
        <v>5</v>
      </c>
      <c r="AX215" s="13" t="s">
        <v>75</v>
      </c>
      <c r="AY215" s="264" t="s">
        <v>182</v>
      </c>
    </row>
    <row r="216" s="15" customFormat="1">
      <c r="A216" s="15"/>
      <c r="B216" s="275"/>
      <c r="C216" s="276"/>
      <c r="D216" s="247" t="s">
        <v>196</v>
      </c>
      <c r="E216" s="277" t="s">
        <v>1</v>
      </c>
      <c r="F216" s="278" t="s">
        <v>208</v>
      </c>
      <c r="G216" s="276"/>
      <c r="H216" s="279">
        <v>3</v>
      </c>
      <c r="I216" s="280"/>
      <c r="J216" s="280"/>
      <c r="K216" s="276"/>
      <c r="L216" s="276"/>
      <c r="M216" s="281"/>
      <c r="N216" s="282"/>
      <c r="O216" s="283"/>
      <c r="P216" s="283"/>
      <c r="Q216" s="283"/>
      <c r="R216" s="283"/>
      <c r="S216" s="283"/>
      <c r="T216" s="283"/>
      <c r="U216" s="283"/>
      <c r="V216" s="283"/>
      <c r="W216" s="283"/>
      <c r="X216" s="284"/>
      <c r="Y216" s="15"/>
      <c r="Z216" s="15"/>
      <c r="AA216" s="15"/>
      <c r="AB216" s="15"/>
      <c r="AC216" s="15"/>
      <c r="AD216" s="15"/>
      <c r="AE216" s="15"/>
      <c r="AT216" s="285" t="s">
        <v>196</v>
      </c>
      <c r="AU216" s="285" t="s">
        <v>84</v>
      </c>
      <c r="AV216" s="15" t="s">
        <v>190</v>
      </c>
      <c r="AW216" s="15" t="s">
        <v>5</v>
      </c>
      <c r="AX216" s="15" t="s">
        <v>82</v>
      </c>
      <c r="AY216" s="285" t="s">
        <v>182</v>
      </c>
    </row>
    <row r="217" s="2" customFormat="1" ht="24.15" customHeight="1">
      <c r="A217" s="39"/>
      <c r="B217" s="40"/>
      <c r="C217" s="233" t="s">
        <v>380</v>
      </c>
      <c r="D217" s="233" t="s">
        <v>185</v>
      </c>
      <c r="E217" s="234" t="s">
        <v>1581</v>
      </c>
      <c r="F217" s="235" t="s">
        <v>1582</v>
      </c>
      <c r="G217" s="236" t="s">
        <v>1495</v>
      </c>
      <c r="H217" s="237">
        <v>3</v>
      </c>
      <c r="I217" s="238"/>
      <c r="J217" s="238"/>
      <c r="K217" s="239">
        <f>ROUND(P217*H217,2)</f>
        <v>0</v>
      </c>
      <c r="L217" s="235" t="s">
        <v>1</v>
      </c>
      <c r="M217" s="45"/>
      <c r="N217" s="240" t="s">
        <v>1</v>
      </c>
      <c r="O217" s="241" t="s">
        <v>38</v>
      </c>
      <c r="P217" s="242">
        <f>I217+J217</f>
        <v>0</v>
      </c>
      <c r="Q217" s="242">
        <f>ROUND(I217*H217,2)</f>
        <v>0</v>
      </c>
      <c r="R217" s="242">
        <f>ROUND(J217*H217,2)</f>
        <v>0</v>
      </c>
      <c r="S217" s="92"/>
      <c r="T217" s="243">
        <f>S217*H217</f>
        <v>0</v>
      </c>
      <c r="U217" s="243">
        <v>0.0018400000000000001</v>
      </c>
      <c r="V217" s="243">
        <f>U217*H217</f>
        <v>0.0055200000000000006</v>
      </c>
      <c r="W217" s="243">
        <v>0</v>
      </c>
      <c r="X217" s="244">
        <f>W217*H217</f>
        <v>0</v>
      </c>
      <c r="Y217" s="39"/>
      <c r="Z217" s="39"/>
      <c r="AA217" s="39"/>
      <c r="AB217" s="39"/>
      <c r="AC217" s="39"/>
      <c r="AD217" s="39"/>
      <c r="AE217" s="39"/>
      <c r="AR217" s="245" t="s">
        <v>223</v>
      </c>
      <c r="AT217" s="245" t="s">
        <v>185</v>
      </c>
      <c r="AU217" s="245" t="s">
        <v>84</v>
      </c>
      <c r="AY217" s="18" t="s">
        <v>182</v>
      </c>
      <c r="BE217" s="246">
        <f>IF(O217="základní",K217,0)</f>
        <v>0</v>
      </c>
      <c r="BF217" s="246">
        <f>IF(O217="snížená",K217,0)</f>
        <v>0</v>
      </c>
      <c r="BG217" s="246">
        <f>IF(O217="zákl. přenesená",K217,0)</f>
        <v>0</v>
      </c>
      <c r="BH217" s="246">
        <f>IF(O217="sníž. přenesená",K217,0)</f>
        <v>0</v>
      </c>
      <c r="BI217" s="246">
        <f>IF(O217="nulová",K217,0)</f>
        <v>0</v>
      </c>
      <c r="BJ217" s="18" t="s">
        <v>82</v>
      </c>
      <c r="BK217" s="246">
        <f>ROUND(P217*H217,2)</f>
        <v>0</v>
      </c>
      <c r="BL217" s="18" t="s">
        <v>223</v>
      </c>
      <c r="BM217" s="245" t="s">
        <v>1583</v>
      </c>
    </row>
    <row r="218" s="2" customFormat="1">
      <c r="A218" s="39"/>
      <c r="B218" s="40"/>
      <c r="C218" s="41"/>
      <c r="D218" s="247" t="s">
        <v>192</v>
      </c>
      <c r="E218" s="41"/>
      <c r="F218" s="248" t="s">
        <v>1582</v>
      </c>
      <c r="G218" s="41"/>
      <c r="H218" s="41"/>
      <c r="I218" s="249"/>
      <c r="J218" s="249"/>
      <c r="K218" s="41"/>
      <c r="L218" s="41"/>
      <c r="M218" s="45"/>
      <c r="N218" s="250"/>
      <c r="O218" s="251"/>
      <c r="P218" s="92"/>
      <c r="Q218" s="92"/>
      <c r="R218" s="92"/>
      <c r="S218" s="92"/>
      <c r="T218" s="92"/>
      <c r="U218" s="92"/>
      <c r="V218" s="92"/>
      <c r="W218" s="92"/>
      <c r="X218" s="93"/>
      <c r="Y218" s="39"/>
      <c r="Z218" s="39"/>
      <c r="AA218" s="39"/>
      <c r="AB218" s="39"/>
      <c r="AC218" s="39"/>
      <c r="AD218" s="39"/>
      <c r="AE218" s="39"/>
      <c r="AT218" s="18" t="s">
        <v>192</v>
      </c>
      <c r="AU218" s="18" t="s">
        <v>84</v>
      </c>
    </row>
    <row r="219" s="2" customFormat="1" ht="24.15" customHeight="1">
      <c r="A219" s="39"/>
      <c r="B219" s="40"/>
      <c r="C219" s="233" t="s">
        <v>391</v>
      </c>
      <c r="D219" s="233" t="s">
        <v>185</v>
      </c>
      <c r="E219" s="234" t="s">
        <v>1584</v>
      </c>
      <c r="F219" s="235" t="s">
        <v>1585</v>
      </c>
      <c r="G219" s="236" t="s">
        <v>222</v>
      </c>
      <c r="H219" s="237">
        <v>10</v>
      </c>
      <c r="I219" s="238"/>
      <c r="J219" s="238"/>
      <c r="K219" s="239">
        <f>ROUND(P219*H219,2)</f>
        <v>0</v>
      </c>
      <c r="L219" s="235" t="s">
        <v>189</v>
      </c>
      <c r="M219" s="45"/>
      <c r="N219" s="240" t="s">
        <v>1</v>
      </c>
      <c r="O219" s="241" t="s">
        <v>38</v>
      </c>
      <c r="P219" s="242">
        <f>I219+J219</f>
        <v>0</v>
      </c>
      <c r="Q219" s="242">
        <f>ROUND(I219*H219,2)</f>
        <v>0</v>
      </c>
      <c r="R219" s="242">
        <f>ROUND(J219*H219,2)</f>
        <v>0</v>
      </c>
      <c r="S219" s="92"/>
      <c r="T219" s="243">
        <f>S219*H219</f>
        <v>0</v>
      </c>
      <c r="U219" s="243">
        <v>0</v>
      </c>
      <c r="V219" s="243">
        <f>U219*H219</f>
        <v>0</v>
      </c>
      <c r="W219" s="243">
        <v>0.00085999999999999998</v>
      </c>
      <c r="X219" s="244">
        <f>W219*H219</f>
        <v>0.0086</v>
      </c>
      <c r="Y219" s="39"/>
      <c r="Z219" s="39"/>
      <c r="AA219" s="39"/>
      <c r="AB219" s="39"/>
      <c r="AC219" s="39"/>
      <c r="AD219" s="39"/>
      <c r="AE219" s="39"/>
      <c r="AR219" s="245" t="s">
        <v>223</v>
      </c>
      <c r="AT219" s="245" t="s">
        <v>185</v>
      </c>
      <c r="AU219" s="245" t="s">
        <v>84</v>
      </c>
      <c r="AY219" s="18" t="s">
        <v>182</v>
      </c>
      <c r="BE219" s="246">
        <f>IF(O219="základní",K219,0)</f>
        <v>0</v>
      </c>
      <c r="BF219" s="246">
        <f>IF(O219="snížená",K219,0)</f>
        <v>0</v>
      </c>
      <c r="BG219" s="246">
        <f>IF(O219="zákl. přenesená",K219,0)</f>
        <v>0</v>
      </c>
      <c r="BH219" s="246">
        <f>IF(O219="sníž. přenesená",K219,0)</f>
        <v>0</v>
      </c>
      <c r="BI219" s="246">
        <f>IF(O219="nulová",K219,0)</f>
        <v>0</v>
      </c>
      <c r="BJ219" s="18" t="s">
        <v>82</v>
      </c>
      <c r="BK219" s="246">
        <f>ROUND(P219*H219,2)</f>
        <v>0</v>
      </c>
      <c r="BL219" s="18" t="s">
        <v>223</v>
      </c>
      <c r="BM219" s="245" t="s">
        <v>1586</v>
      </c>
    </row>
    <row r="220" s="2" customFormat="1">
      <c r="A220" s="39"/>
      <c r="B220" s="40"/>
      <c r="C220" s="41"/>
      <c r="D220" s="247" t="s">
        <v>192</v>
      </c>
      <c r="E220" s="41"/>
      <c r="F220" s="248" t="s">
        <v>1585</v>
      </c>
      <c r="G220" s="41"/>
      <c r="H220" s="41"/>
      <c r="I220" s="249"/>
      <c r="J220" s="249"/>
      <c r="K220" s="41"/>
      <c r="L220" s="41"/>
      <c r="M220" s="45"/>
      <c r="N220" s="250"/>
      <c r="O220" s="251"/>
      <c r="P220" s="92"/>
      <c r="Q220" s="92"/>
      <c r="R220" s="92"/>
      <c r="S220" s="92"/>
      <c r="T220" s="92"/>
      <c r="U220" s="92"/>
      <c r="V220" s="92"/>
      <c r="W220" s="92"/>
      <c r="X220" s="93"/>
      <c r="Y220" s="39"/>
      <c r="Z220" s="39"/>
      <c r="AA220" s="39"/>
      <c r="AB220" s="39"/>
      <c r="AC220" s="39"/>
      <c r="AD220" s="39"/>
      <c r="AE220" s="39"/>
      <c r="AT220" s="18" t="s">
        <v>192</v>
      </c>
      <c r="AU220" s="18" t="s">
        <v>84</v>
      </c>
    </row>
    <row r="221" s="2" customFormat="1">
      <c r="A221" s="39"/>
      <c r="B221" s="40"/>
      <c r="C221" s="41"/>
      <c r="D221" s="252" t="s">
        <v>194</v>
      </c>
      <c r="E221" s="41"/>
      <c r="F221" s="253" t="s">
        <v>1587</v>
      </c>
      <c r="G221" s="41"/>
      <c r="H221" s="41"/>
      <c r="I221" s="249"/>
      <c r="J221" s="249"/>
      <c r="K221" s="41"/>
      <c r="L221" s="41"/>
      <c r="M221" s="45"/>
      <c r="N221" s="250"/>
      <c r="O221" s="251"/>
      <c r="P221" s="92"/>
      <c r="Q221" s="92"/>
      <c r="R221" s="92"/>
      <c r="S221" s="92"/>
      <c r="T221" s="92"/>
      <c r="U221" s="92"/>
      <c r="V221" s="92"/>
      <c r="W221" s="92"/>
      <c r="X221" s="93"/>
      <c r="Y221" s="39"/>
      <c r="Z221" s="39"/>
      <c r="AA221" s="39"/>
      <c r="AB221" s="39"/>
      <c r="AC221" s="39"/>
      <c r="AD221" s="39"/>
      <c r="AE221" s="39"/>
      <c r="AT221" s="18" t="s">
        <v>194</v>
      </c>
      <c r="AU221" s="18" t="s">
        <v>84</v>
      </c>
    </row>
    <row r="222" s="2" customFormat="1" ht="24.15" customHeight="1">
      <c r="A222" s="39"/>
      <c r="B222" s="40"/>
      <c r="C222" s="233" t="s">
        <v>398</v>
      </c>
      <c r="D222" s="233" t="s">
        <v>185</v>
      </c>
      <c r="E222" s="234" t="s">
        <v>1588</v>
      </c>
      <c r="F222" s="235" t="s">
        <v>1589</v>
      </c>
      <c r="G222" s="236" t="s">
        <v>222</v>
      </c>
      <c r="H222" s="237">
        <v>1</v>
      </c>
      <c r="I222" s="238"/>
      <c r="J222" s="238"/>
      <c r="K222" s="239">
        <f>ROUND(P222*H222,2)</f>
        <v>0</v>
      </c>
      <c r="L222" s="235" t="s">
        <v>189</v>
      </c>
      <c r="M222" s="45"/>
      <c r="N222" s="240" t="s">
        <v>1</v>
      </c>
      <c r="O222" s="241" t="s">
        <v>38</v>
      </c>
      <c r="P222" s="242">
        <f>I222+J222</f>
        <v>0</v>
      </c>
      <c r="Q222" s="242">
        <f>ROUND(I222*H222,2)</f>
        <v>0</v>
      </c>
      <c r="R222" s="242">
        <f>ROUND(J222*H222,2)</f>
        <v>0</v>
      </c>
      <c r="S222" s="92"/>
      <c r="T222" s="243">
        <f>S222*H222</f>
        <v>0</v>
      </c>
      <c r="U222" s="243">
        <v>0.00085999999999999998</v>
      </c>
      <c r="V222" s="243">
        <f>U222*H222</f>
        <v>0.00085999999999999998</v>
      </c>
      <c r="W222" s="243">
        <v>0</v>
      </c>
      <c r="X222" s="244">
        <f>W222*H222</f>
        <v>0</v>
      </c>
      <c r="Y222" s="39"/>
      <c r="Z222" s="39"/>
      <c r="AA222" s="39"/>
      <c r="AB222" s="39"/>
      <c r="AC222" s="39"/>
      <c r="AD222" s="39"/>
      <c r="AE222" s="39"/>
      <c r="AR222" s="245" t="s">
        <v>223</v>
      </c>
      <c r="AT222" s="245" t="s">
        <v>185</v>
      </c>
      <c r="AU222" s="245" t="s">
        <v>84</v>
      </c>
      <c r="AY222" s="18" t="s">
        <v>182</v>
      </c>
      <c r="BE222" s="246">
        <f>IF(O222="základní",K222,0)</f>
        <v>0</v>
      </c>
      <c r="BF222" s="246">
        <f>IF(O222="snížená",K222,0)</f>
        <v>0</v>
      </c>
      <c r="BG222" s="246">
        <f>IF(O222="zákl. přenesená",K222,0)</f>
        <v>0</v>
      </c>
      <c r="BH222" s="246">
        <f>IF(O222="sníž. přenesená",K222,0)</f>
        <v>0</v>
      </c>
      <c r="BI222" s="246">
        <f>IF(O222="nulová",K222,0)</f>
        <v>0</v>
      </c>
      <c r="BJ222" s="18" t="s">
        <v>82</v>
      </c>
      <c r="BK222" s="246">
        <f>ROUND(P222*H222,2)</f>
        <v>0</v>
      </c>
      <c r="BL222" s="18" t="s">
        <v>223</v>
      </c>
      <c r="BM222" s="245" t="s">
        <v>1590</v>
      </c>
    </row>
    <row r="223" s="2" customFormat="1">
      <c r="A223" s="39"/>
      <c r="B223" s="40"/>
      <c r="C223" s="41"/>
      <c r="D223" s="247" t="s">
        <v>192</v>
      </c>
      <c r="E223" s="41"/>
      <c r="F223" s="248" t="s">
        <v>1589</v>
      </c>
      <c r="G223" s="41"/>
      <c r="H223" s="41"/>
      <c r="I223" s="249"/>
      <c r="J223" s="249"/>
      <c r="K223" s="41"/>
      <c r="L223" s="41"/>
      <c r="M223" s="45"/>
      <c r="N223" s="250"/>
      <c r="O223" s="251"/>
      <c r="P223" s="92"/>
      <c r="Q223" s="92"/>
      <c r="R223" s="92"/>
      <c r="S223" s="92"/>
      <c r="T223" s="92"/>
      <c r="U223" s="92"/>
      <c r="V223" s="92"/>
      <c r="W223" s="92"/>
      <c r="X223" s="93"/>
      <c r="Y223" s="39"/>
      <c r="Z223" s="39"/>
      <c r="AA223" s="39"/>
      <c r="AB223" s="39"/>
      <c r="AC223" s="39"/>
      <c r="AD223" s="39"/>
      <c r="AE223" s="39"/>
      <c r="AT223" s="18" t="s">
        <v>192</v>
      </c>
      <c r="AU223" s="18" t="s">
        <v>84</v>
      </c>
    </row>
    <row r="224" s="2" customFormat="1">
      <c r="A224" s="39"/>
      <c r="B224" s="40"/>
      <c r="C224" s="41"/>
      <c r="D224" s="252" t="s">
        <v>194</v>
      </c>
      <c r="E224" s="41"/>
      <c r="F224" s="253" t="s">
        <v>1591</v>
      </c>
      <c r="G224" s="41"/>
      <c r="H224" s="41"/>
      <c r="I224" s="249"/>
      <c r="J224" s="249"/>
      <c r="K224" s="41"/>
      <c r="L224" s="41"/>
      <c r="M224" s="45"/>
      <c r="N224" s="250"/>
      <c r="O224" s="251"/>
      <c r="P224" s="92"/>
      <c r="Q224" s="92"/>
      <c r="R224" s="92"/>
      <c r="S224" s="92"/>
      <c r="T224" s="92"/>
      <c r="U224" s="92"/>
      <c r="V224" s="92"/>
      <c r="W224" s="92"/>
      <c r="X224" s="93"/>
      <c r="Y224" s="39"/>
      <c r="Z224" s="39"/>
      <c r="AA224" s="39"/>
      <c r="AB224" s="39"/>
      <c r="AC224" s="39"/>
      <c r="AD224" s="39"/>
      <c r="AE224" s="39"/>
      <c r="AT224" s="18" t="s">
        <v>194</v>
      </c>
      <c r="AU224" s="18" t="s">
        <v>84</v>
      </c>
    </row>
    <row r="225" s="2" customFormat="1" ht="24.15" customHeight="1">
      <c r="A225" s="39"/>
      <c r="B225" s="40"/>
      <c r="C225" s="233" t="s">
        <v>293</v>
      </c>
      <c r="D225" s="233" t="s">
        <v>185</v>
      </c>
      <c r="E225" s="234" t="s">
        <v>1592</v>
      </c>
      <c r="F225" s="235" t="s">
        <v>1593</v>
      </c>
      <c r="G225" s="236" t="s">
        <v>222</v>
      </c>
      <c r="H225" s="237">
        <v>5</v>
      </c>
      <c r="I225" s="238"/>
      <c r="J225" s="238"/>
      <c r="K225" s="239">
        <f>ROUND(P225*H225,2)</f>
        <v>0</v>
      </c>
      <c r="L225" s="235" t="s">
        <v>1</v>
      </c>
      <c r="M225" s="45"/>
      <c r="N225" s="240" t="s">
        <v>1</v>
      </c>
      <c r="O225" s="241" t="s">
        <v>38</v>
      </c>
      <c r="P225" s="242">
        <f>I225+J225</f>
        <v>0</v>
      </c>
      <c r="Q225" s="242">
        <f>ROUND(I225*H225,2)</f>
        <v>0</v>
      </c>
      <c r="R225" s="242">
        <f>ROUND(J225*H225,2)</f>
        <v>0</v>
      </c>
      <c r="S225" s="92"/>
      <c r="T225" s="243">
        <f>S225*H225</f>
        <v>0</v>
      </c>
      <c r="U225" s="243">
        <v>0.00013999999999999999</v>
      </c>
      <c r="V225" s="243">
        <f>U225*H225</f>
        <v>0.00069999999999999988</v>
      </c>
      <c r="W225" s="243">
        <v>0</v>
      </c>
      <c r="X225" s="244">
        <f>W225*H225</f>
        <v>0</v>
      </c>
      <c r="Y225" s="39"/>
      <c r="Z225" s="39"/>
      <c r="AA225" s="39"/>
      <c r="AB225" s="39"/>
      <c r="AC225" s="39"/>
      <c r="AD225" s="39"/>
      <c r="AE225" s="39"/>
      <c r="AR225" s="245" t="s">
        <v>223</v>
      </c>
      <c r="AT225" s="245" t="s">
        <v>185</v>
      </c>
      <c r="AU225" s="245" t="s">
        <v>84</v>
      </c>
      <c r="AY225" s="18" t="s">
        <v>182</v>
      </c>
      <c r="BE225" s="246">
        <f>IF(O225="základní",K225,0)</f>
        <v>0</v>
      </c>
      <c r="BF225" s="246">
        <f>IF(O225="snížená",K225,0)</f>
        <v>0</v>
      </c>
      <c r="BG225" s="246">
        <f>IF(O225="zákl. přenesená",K225,0)</f>
        <v>0</v>
      </c>
      <c r="BH225" s="246">
        <f>IF(O225="sníž. přenesená",K225,0)</f>
        <v>0</v>
      </c>
      <c r="BI225" s="246">
        <f>IF(O225="nulová",K225,0)</f>
        <v>0</v>
      </c>
      <c r="BJ225" s="18" t="s">
        <v>82</v>
      </c>
      <c r="BK225" s="246">
        <f>ROUND(P225*H225,2)</f>
        <v>0</v>
      </c>
      <c r="BL225" s="18" t="s">
        <v>223</v>
      </c>
      <c r="BM225" s="245" t="s">
        <v>1594</v>
      </c>
    </row>
    <row r="226" s="2" customFormat="1">
      <c r="A226" s="39"/>
      <c r="B226" s="40"/>
      <c r="C226" s="41"/>
      <c r="D226" s="247" t="s">
        <v>192</v>
      </c>
      <c r="E226" s="41"/>
      <c r="F226" s="248" t="s">
        <v>1593</v>
      </c>
      <c r="G226" s="41"/>
      <c r="H226" s="41"/>
      <c r="I226" s="249"/>
      <c r="J226" s="249"/>
      <c r="K226" s="41"/>
      <c r="L226" s="41"/>
      <c r="M226" s="45"/>
      <c r="N226" s="250"/>
      <c r="O226" s="251"/>
      <c r="P226" s="92"/>
      <c r="Q226" s="92"/>
      <c r="R226" s="92"/>
      <c r="S226" s="92"/>
      <c r="T226" s="92"/>
      <c r="U226" s="92"/>
      <c r="V226" s="92"/>
      <c r="W226" s="92"/>
      <c r="X226" s="93"/>
      <c r="Y226" s="39"/>
      <c r="Z226" s="39"/>
      <c r="AA226" s="39"/>
      <c r="AB226" s="39"/>
      <c r="AC226" s="39"/>
      <c r="AD226" s="39"/>
      <c r="AE226" s="39"/>
      <c r="AT226" s="18" t="s">
        <v>192</v>
      </c>
      <c r="AU226" s="18" t="s">
        <v>84</v>
      </c>
    </row>
    <row r="227" s="2" customFormat="1" ht="24.15" customHeight="1">
      <c r="A227" s="39"/>
      <c r="B227" s="40"/>
      <c r="C227" s="233" t="s">
        <v>408</v>
      </c>
      <c r="D227" s="233" t="s">
        <v>185</v>
      </c>
      <c r="E227" s="234" t="s">
        <v>1595</v>
      </c>
      <c r="F227" s="235" t="s">
        <v>1596</v>
      </c>
      <c r="G227" s="236" t="s">
        <v>222</v>
      </c>
      <c r="H227" s="237">
        <v>8</v>
      </c>
      <c r="I227" s="238"/>
      <c r="J227" s="238"/>
      <c r="K227" s="239">
        <f>ROUND(P227*H227,2)</f>
        <v>0</v>
      </c>
      <c r="L227" s="235" t="s">
        <v>189</v>
      </c>
      <c r="M227" s="45"/>
      <c r="N227" s="240" t="s">
        <v>1</v>
      </c>
      <c r="O227" s="241" t="s">
        <v>38</v>
      </c>
      <c r="P227" s="242">
        <f>I227+J227</f>
        <v>0</v>
      </c>
      <c r="Q227" s="242">
        <f>ROUND(I227*H227,2)</f>
        <v>0</v>
      </c>
      <c r="R227" s="242">
        <f>ROUND(J227*H227,2)</f>
        <v>0</v>
      </c>
      <c r="S227" s="92"/>
      <c r="T227" s="243">
        <f>S227*H227</f>
        <v>0</v>
      </c>
      <c r="U227" s="243">
        <v>0</v>
      </c>
      <c r="V227" s="243">
        <f>U227*H227</f>
        <v>0</v>
      </c>
      <c r="W227" s="243">
        <v>0.00084999999999999995</v>
      </c>
      <c r="X227" s="244">
        <f>W227*H227</f>
        <v>0.0067999999999999996</v>
      </c>
      <c r="Y227" s="39"/>
      <c r="Z227" s="39"/>
      <c r="AA227" s="39"/>
      <c r="AB227" s="39"/>
      <c r="AC227" s="39"/>
      <c r="AD227" s="39"/>
      <c r="AE227" s="39"/>
      <c r="AR227" s="245" t="s">
        <v>223</v>
      </c>
      <c r="AT227" s="245" t="s">
        <v>185</v>
      </c>
      <c r="AU227" s="245" t="s">
        <v>84</v>
      </c>
      <c r="AY227" s="18" t="s">
        <v>182</v>
      </c>
      <c r="BE227" s="246">
        <f>IF(O227="základní",K227,0)</f>
        <v>0</v>
      </c>
      <c r="BF227" s="246">
        <f>IF(O227="snížená",K227,0)</f>
        <v>0</v>
      </c>
      <c r="BG227" s="246">
        <f>IF(O227="zákl. přenesená",K227,0)</f>
        <v>0</v>
      </c>
      <c r="BH227" s="246">
        <f>IF(O227="sníž. přenesená",K227,0)</f>
        <v>0</v>
      </c>
      <c r="BI227" s="246">
        <f>IF(O227="nulová",K227,0)</f>
        <v>0</v>
      </c>
      <c r="BJ227" s="18" t="s">
        <v>82</v>
      </c>
      <c r="BK227" s="246">
        <f>ROUND(P227*H227,2)</f>
        <v>0</v>
      </c>
      <c r="BL227" s="18" t="s">
        <v>223</v>
      </c>
      <c r="BM227" s="245" t="s">
        <v>1597</v>
      </c>
    </row>
    <row r="228" s="2" customFormat="1">
      <c r="A228" s="39"/>
      <c r="B228" s="40"/>
      <c r="C228" s="41"/>
      <c r="D228" s="247" t="s">
        <v>192</v>
      </c>
      <c r="E228" s="41"/>
      <c r="F228" s="248" t="s">
        <v>1596</v>
      </c>
      <c r="G228" s="41"/>
      <c r="H228" s="41"/>
      <c r="I228" s="249"/>
      <c r="J228" s="249"/>
      <c r="K228" s="41"/>
      <c r="L228" s="41"/>
      <c r="M228" s="45"/>
      <c r="N228" s="250"/>
      <c r="O228" s="251"/>
      <c r="P228" s="92"/>
      <c r="Q228" s="92"/>
      <c r="R228" s="92"/>
      <c r="S228" s="92"/>
      <c r="T228" s="92"/>
      <c r="U228" s="92"/>
      <c r="V228" s="92"/>
      <c r="W228" s="92"/>
      <c r="X228" s="93"/>
      <c r="Y228" s="39"/>
      <c r="Z228" s="39"/>
      <c r="AA228" s="39"/>
      <c r="AB228" s="39"/>
      <c r="AC228" s="39"/>
      <c r="AD228" s="39"/>
      <c r="AE228" s="39"/>
      <c r="AT228" s="18" t="s">
        <v>192</v>
      </c>
      <c r="AU228" s="18" t="s">
        <v>84</v>
      </c>
    </row>
    <row r="229" s="2" customFormat="1">
      <c r="A229" s="39"/>
      <c r="B229" s="40"/>
      <c r="C229" s="41"/>
      <c r="D229" s="252" t="s">
        <v>194</v>
      </c>
      <c r="E229" s="41"/>
      <c r="F229" s="253" t="s">
        <v>1598</v>
      </c>
      <c r="G229" s="41"/>
      <c r="H229" s="41"/>
      <c r="I229" s="249"/>
      <c r="J229" s="249"/>
      <c r="K229" s="41"/>
      <c r="L229" s="41"/>
      <c r="M229" s="45"/>
      <c r="N229" s="250"/>
      <c r="O229" s="251"/>
      <c r="P229" s="92"/>
      <c r="Q229" s="92"/>
      <c r="R229" s="92"/>
      <c r="S229" s="92"/>
      <c r="T229" s="92"/>
      <c r="U229" s="92"/>
      <c r="V229" s="92"/>
      <c r="W229" s="92"/>
      <c r="X229" s="93"/>
      <c r="Y229" s="39"/>
      <c r="Z229" s="39"/>
      <c r="AA229" s="39"/>
      <c r="AB229" s="39"/>
      <c r="AC229" s="39"/>
      <c r="AD229" s="39"/>
      <c r="AE229" s="39"/>
      <c r="AT229" s="18" t="s">
        <v>194</v>
      </c>
      <c r="AU229" s="18" t="s">
        <v>84</v>
      </c>
    </row>
    <row r="230" s="2" customFormat="1" ht="24.15" customHeight="1">
      <c r="A230" s="39"/>
      <c r="B230" s="40"/>
      <c r="C230" s="233" t="s">
        <v>413</v>
      </c>
      <c r="D230" s="233" t="s">
        <v>185</v>
      </c>
      <c r="E230" s="234" t="s">
        <v>1599</v>
      </c>
      <c r="F230" s="235" t="s">
        <v>1600</v>
      </c>
      <c r="G230" s="236" t="s">
        <v>222</v>
      </c>
      <c r="H230" s="237">
        <v>1</v>
      </c>
      <c r="I230" s="238"/>
      <c r="J230" s="238"/>
      <c r="K230" s="239">
        <f>ROUND(P230*H230,2)</f>
        <v>0</v>
      </c>
      <c r="L230" s="235" t="s">
        <v>189</v>
      </c>
      <c r="M230" s="45"/>
      <c r="N230" s="240" t="s">
        <v>1</v>
      </c>
      <c r="O230" s="241" t="s">
        <v>38</v>
      </c>
      <c r="P230" s="242">
        <f>I230+J230</f>
        <v>0</v>
      </c>
      <c r="Q230" s="242">
        <f>ROUND(I230*H230,2)</f>
        <v>0</v>
      </c>
      <c r="R230" s="242">
        <f>ROUND(J230*H230,2)</f>
        <v>0</v>
      </c>
      <c r="S230" s="92"/>
      <c r="T230" s="243">
        <f>S230*H230</f>
        <v>0</v>
      </c>
      <c r="U230" s="243">
        <v>0</v>
      </c>
      <c r="V230" s="243">
        <f>U230*H230</f>
        <v>0</v>
      </c>
      <c r="W230" s="243">
        <v>0.00122</v>
      </c>
      <c r="X230" s="244">
        <f>W230*H230</f>
        <v>0.00122</v>
      </c>
      <c r="Y230" s="39"/>
      <c r="Z230" s="39"/>
      <c r="AA230" s="39"/>
      <c r="AB230" s="39"/>
      <c r="AC230" s="39"/>
      <c r="AD230" s="39"/>
      <c r="AE230" s="39"/>
      <c r="AR230" s="245" t="s">
        <v>223</v>
      </c>
      <c r="AT230" s="245" t="s">
        <v>185</v>
      </c>
      <c r="AU230" s="245" t="s">
        <v>84</v>
      </c>
      <c r="AY230" s="18" t="s">
        <v>182</v>
      </c>
      <c r="BE230" s="246">
        <f>IF(O230="základní",K230,0)</f>
        <v>0</v>
      </c>
      <c r="BF230" s="246">
        <f>IF(O230="snížená",K230,0)</f>
        <v>0</v>
      </c>
      <c r="BG230" s="246">
        <f>IF(O230="zákl. přenesená",K230,0)</f>
        <v>0</v>
      </c>
      <c r="BH230" s="246">
        <f>IF(O230="sníž. přenesená",K230,0)</f>
        <v>0</v>
      </c>
      <c r="BI230" s="246">
        <f>IF(O230="nulová",K230,0)</f>
        <v>0</v>
      </c>
      <c r="BJ230" s="18" t="s">
        <v>82</v>
      </c>
      <c r="BK230" s="246">
        <f>ROUND(P230*H230,2)</f>
        <v>0</v>
      </c>
      <c r="BL230" s="18" t="s">
        <v>223</v>
      </c>
      <c r="BM230" s="245" t="s">
        <v>1601</v>
      </c>
    </row>
    <row r="231" s="2" customFormat="1">
      <c r="A231" s="39"/>
      <c r="B231" s="40"/>
      <c r="C231" s="41"/>
      <c r="D231" s="247" t="s">
        <v>192</v>
      </c>
      <c r="E231" s="41"/>
      <c r="F231" s="248" t="s">
        <v>1600</v>
      </c>
      <c r="G231" s="41"/>
      <c r="H231" s="41"/>
      <c r="I231" s="249"/>
      <c r="J231" s="249"/>
      <c r="K231" s="41"/>
      <c r="L231" s="41"/>
      <c r="M231" s="45"/>
      <c r="N231" s="250"/>
      <c r="O231" s="251"/>
      <c r="P231" s="92"/>
      <c r="Q231" s="92"/>
      <c r="R231" s="92"/>
      <c r="S231" s="92"/>
      <c r="T231" s="92"/>
      <c r="U231" s="92"/>
      <c r="V231" s="92"/>
      <c r="W231" s="92"/>
      <c r="X231" s="93"/>
      <c r="Y231" s="39"/>
      <c r="Z231" s="39"/>
      <c r="AA231" s="39"/>
      <c r="AB231" s="39"/>
      <c r="AC231" s="39"/>
      <c r="AD231" s="39"/>
      <c r="AE231" s="39"/>
      <c r="AT231" s="18" t="s">
        <v>192</v>
      </c>
      <c r="AU231" s="18" t="s">
        <v>84</v>
      </c>
    </row>
    <row r="232" s="2" customFormat="1">
      <c r="A232" s="39"/>
      <c r="B232" s="40"/>
      <c r="C232" s="41"/>
      <c r="D232" s="252" t="s">
        <v>194</v>
      </c>
      <c r="E232" s="41"/>
      <c r="F232" s="253" t="s">
        <v>1602</v>
      </c>
      <c r="G232" s="41"/>
      <c r="H232" s="41"/>
      <c r="I232" s="249"/>
      <c r="J232" s="249"/>
      <c r="K232" s="41"/>
      <c r="L232" s="41"/>
      <c r="M232" s="45"/>
      <c r="N232" s="250"/>
      <c r="O232" s="251"/>
      <c r="P232" s="92"/>
      <c r="Q232" s="92"/>
      <c r="R232" s="92"/>
      <c r="S232" s="92"/>
      <c r="T232" s="92"/>
      <c r="U232" s="92"/>
      <c r="V232" s="92"/>
      <c r="W232" s="92"/>
      <c r="X232" s="93"/>
      <c r="Y232" s="39"/>
      <c r="Z232" s="39"/>
      <c r="AA232" s="39"/>
      <c r="AB232" s="39"/>
      <c r="AC232" s="39"/>
      <c r="AD232" s="39"/>
      <c r="AE232" s="39"/>
      <c r="AT232" s="18" t="s">
        <v>194</v>
      </c>
      <c r="AU232" s="18" t="s">
        <v>84</v>
      </c>
    </row>
    <row r="233" s="2" customFormat="1" ht="24.15" customHeight="1">
      <c r="A233" s="39"/>
      <c r="B233" s="40"/>
      <c r="C233" s="233" t="s">
        <v>421</v>
      </c>
      <c r="D233" s="233" t="s">
        <v>185</v>
      </c>
      <c r="E233" s="234" t="s">
        <v>1603</v>
      </c>
      <c r="F233" s="235" t="s">
        <v>1604</v>
      </c>
      <c r="G233" s="236" t="s">
        <v>222</v>
      </c>
      <c r="H233" s="237">
        <v>5</v>
      </c>
      <c r="I233" s="238"/>
      <c r="J233" s="238"/>
      <c r="K233" s="239">
        <f>ROUND(P233*H233,2)</f>
        <v>0</v>
      </c>
      <c r="L233" s="235" t="s">
        <v>189</v>
      </c>
      <c r="M233" s="45"/>
      <c r="N233" s="240" t="s">
        <v>1</v>
      </c>
      <c r="O233" s="241" t="s">
        <v>38</v>
      </c>
      <c r="P233" s="242">
        <f>I233+J233</f>
        <v>0</v>
      </c>
      <c r="Q233" s="242">
        <f>ROUND(I233*H233,2)</f>
        <v>0</v>
      </c>
      <c r="R233" s="242">
        <f>ROUND(J233*H233,2)</f>
        <v>0</v>
      </c>
      <c r="S233" s="92"/>
      <c r="T233" s="243">
        <f>S233*H233</f>
        <v>0</v>
      </c>
      <c r="U233" s="243">
        <v>0.00024000000000000001</v>
      </c>
      <c r="V233" s="243">
        <f>U233*H233</f>
        <v>0.0012000000000000001</v>
      </c>
      <c r="W233" s="243">
        <v>0</v>
      </c>
      <c r="X233" s="244">
        <f>W233*H233</f>
        <v>0</v>
      </c>
      <c r="Y233" s="39"/>
      <c r="Z233" s="39"/>
      <c r="AA233" s="39"/>
      <c r="AB233" s="39"/>
      <c r="AC233" s="39"/>
      <c r="AD233" s="39"/>
      <c r="AE233" s="39"/>
      <c r="AR233" s="245" t="s">
        <v>223</v>
      </c>
      <c r="AT233" s="245" t="s">
        <v>185</v>
      </c>
      <c r="AU233" s="245" t="s">
        <v>84</v>
      </c>
      <c r="AY233" s="18" t="s">
        <v>182</v>
      </c>
      <c r="BE233" s="246">
        <f>IF(O233="základní",K233,0)</f>
        <v>0</v>
      </c>
      <c r="BF233" s="246">
        <f>IF(O233="snížená",K233,0)</f>
        <v>0</v>
      </c>
      <c r="BG233" s="246">
        <f>IF(O233="zákl. přenesená",K233,0)</f>
        <v>0</v>
      </c>
      <c r="BH233" s="246">
        <f>IF(O233="sníž. přenesená",K233,0)</f>
        <v>0</v>
      </c>
      <c r="BI233" s="246">
        <f>IF(O233="nulová",K233,0)</f>
        <v>0</v>
      </c>
      <c r="BJ233" s="18" t="s">
        <v>82</v>
      </c>
      <c r="BK233" s="246">
        <f>ROUND(P233*H233,2)</f>
        <v>0</v>
      </c>
      <c r="BL233" s="18" t="s">
        <v>223</v>
      </c>
      <c r="BM233" s="245" t="s">
        <v>1605</v>
      </c>
    </row>
    <row r="234" s="2" customFormat="1">
      <c r="A234" s="39"/>
      <c r="B234" s="40"/>
      <c r="C234" s="41"/>
      <c r="D234" s="247" t="s">
        <v>192</v>
      </c>
      <c r="E234" s="41"/>
      <c r="F234" s="248" t="s">
        <v>1604</v>
      </c>
      <c r="G234" s="41"/>
      <c r="H234" s="41"/>
      <c r="I234" s="249"/>
      <c r="J234" s="249"/>
      <c r="K234" s="41"/>
      <c r="L234" s="41"/>
      <c r="M234" s="45"/>
      <c r="N234" s="250"/>
      <c r="O234" s="251"/>
      <c r="P234" s="92"/>
      <c r="Q234" s="92"/>
      <c r="R234" s="92"/>
      <c r="S234" s="92"/>
      <c r="T234" s="92"/>
      <c r="U234" s="92"/>
      <c r="V234" s="92"/>
      <c r="W234" s="92"/>
      <c r="X234" s="93"/>
      <c r="Y234" s="39"/>
      <c r="Z234" s="39"/>
      <c r="AA234" s="39"/>
      <c r="AB234" s="39"/>
      <c r="AC234" s="39"/>
      <c r="AD234" s="39"/>
      <c r="AE234" s="39"/>
      <c r="AT234" s="18" t="s">
        <v>192</v>
      </c>
      <c r="AU234" s="18" t="s">
        <v>84</v>
      </c>
    </row>
    <row r="235" s="2" customFormat="1">
      <c r="A235" s="39"/>
      <c r="B235" s="40"/>
      <c r="C235" s="41"/>
      <c r="D235" s="252" t="s">
        <v>194</v>
      </c>
      <c r="E235" s="41"/>
      <c r="F235" s="253" t="s">
        <v>1606</v>
      </c>
      <c r="G235" s="41"/>
      <c r="H235" s="41"/>
      <c r="I235" s="249"/>
      <c r="J235" s="249"/>
      <c r="K235" s="41"/>
      <c r="L235" s="41"/>
      <c r="M235" s="45"/>
      <c r="N235" s="250"/>
      <c r="O235" s="251"/>
      <c r="P235" s="92"/>
      <c r="Q235" s="92"/>
      <c r="R235" s="92"/>
      <c r="S235" s="92"/>
      <c r="T235" s="92"/>
      <c r="U235" s="92"/>
      <c r="V235" s="92"/>
      <c r="W235" s="92"/>
      <c r="X235" s="93"/>
      <c r="Y235" s="39"/>
      <c r="Z235" s="39"/>
      <c r="AA235" s="39"/>
      <c r="AB235" s="39"/>
      <c r="AC235" s="39"/>
      <c r="AD235" s="39"/>
      <c r="AE235" s="39"/>
      <c r="AT235" s="18" t="s">
        <v>194</v>
      </c>
      <c r="AU235" s="18" t="s">
        <v>84</v>
      </c>
    </row>
    <row r="236" s="2" customFormat="1" ht="24.15" customHeight="1">
      <c r="A236" s="39"/>
      <c r="B236" s="40"/>
      <c r="C236" s="233" t="s">
        <v>428</v>
      </c>
      <c r="D236" s="233" t="s">
        <v>185</v>
      </c>
      <c r="E236" s="234" t="s">
        <v>1607</v>
      </c>
      <c r="F236" s="235" t="s">
        <v>1608</v>
      </c>
      <c r="G236" s="236" t="s">
        <v>222</v>
      </c>
      <c r="H236" s="237">
        <v>1</v>
      </c>
      <c r="I236" s="238"/>
      <c r="J236" s="238"/>
      <c r="K236" s="239">
        <f>ROUND(P236*H236,2)</f>
        <v>0</v>
      </c>
      <c r="L236" s="235" t="s">
        <v>189</v>
      </c>
      <c r="M236" s="45"/>
      <c r="N236" s="240" t="s">
        <v>1</v>
      </c>
      <c r="O236" s="241" t="s">
        <v>38</v>
      </c>
      <c r="P236" s="242">
        <f>I236+J236</f>
        <v>0</v>
      </c>
      <c r="Q236" s="242">
        <f>ROUND(I236*H236,2)</f>
        <v>0</v>
      </c>
      <c r="R236" s="242">
        <f>ROUND(J236*H236,2)</f>
        <v>0</v>
      </c>
      <c r="S236" s="92"/>
      <c r="T236" s="243">
        <f>S236*H236</f>
        <v>0</v>
      </c>
      <c r="U236" s="243">
        <v>0.00027999999999999998</v>
      </c>
      <c r="V236" s="243">
        <f>U236*H236</f>
        <v>0.00027999999999999998</v>
      </c>
      <c r="W236" s="243">
        <v>0</v>
      </c>
      <c r="X236" s="244">
        <f>W236*H236</f>
        <v>0</v>
      </c>
      <c r="Y236" s="39"/>
      <c r="Z236" s="39"/>
      <c r="AA236" s="39"/>
      <c r="AB236" s="39"/>
      <c r="AC236" s="39"/>
      <c r="AD236" s="39"/>
      <c r="AE236" s="39"/>
      <c r="AR236" s="245" t="s">
        <v>223</v>
      </c>
      <c r="AT236" s="245" t="s">
        <v>185</v>
      </c>
      <c r="AU236" s="245" t="s">
        <v>84</v>
      </c>
      <c r="AY236" s="18" t="s">
        <v>182</v>
      </c>
      <c r="BE236" s="246">
        <f>IF(O236="základní",K236,0)</f>
        <v>0</v>
      </c>
      <c r="BF236" s="246">
        <f>IF(O236="snížená",K236,0)</f>
        <v>0</v>
      </c>
      <c r="BG236" s="246">
        <f>IF(O236="zákl. přenesená",K236,0)</f>
        <v>0</v>
      </c>
      <c r="BH236" s="246">
        <f>IF(O236="sníž. přenesená",K236,0)</f>
        <v>0</v>
      </c>
      <c r="BI236" s="246">
        <f>IF(O236="nulová",K236,0)</f>
        <v>0</v>
      </c>
      <c r="BJ236" s="18" t="s">
        <v>82</v>
      </c>
      <c r="BK236" s="246">
        <f>ROUND(P236*H236,2)</f>
        <v>0</v>
      </c>
      <c r="BL236" s="18" t="s">
        <v>223</v>
      </c>
      <c r="BM236" s="245" t="s">
        <v>1609</v>
      </c>
    </row>
    <row r="237" s="2" customFormat="1">
      <c r="A237" s="39"/>
      <c r="B237" s="40"/>
      <c r="C237" s="41"/>
      <c r="D237" s="247" t="s">
        <v>192</v>
      </c>
      <c r="E237" s="41"/>
      <c r="F237" s="248" t="s">
        <v>1608</v>
      </c>
      <c r="G237" s="41"/>
      <c r="H237" s="41"/>
      <c r="I237" s="249"/>
      <c r="J237" s="249"/>
      <c r="K237" s="41"/>
      <c r="L237" s="41"/>
      <c r="M237" s="45"/>
      <c r="N237" s="250"/>
      <c r="O237" s="251"/>
      <c r="P237" s="92"/>
      <c r="Q237" s="92"/>
      <c r="R237" s="92"/>
      <c r="S237" s="92"/>
      <c r="T237" s="92"/>
      <c r="U237" s="92"/>
      <c r="V237" s="92"/>
      <c r="W237" s="92"/>
      <c r="X237" s="93"/>
      <c r="Y237" s="39"/>
      <c r="Z237" s="39"/>
      <c r="AA237" s="39"/>
      <c r="AB237" s="39"/>
      <c r="AC237" s="39"/>
      <c r="AD237" s="39"/>
      <c r="AE237" s="39"/>
      <c r="AT237" s="18" t="s">
        <v>192</v>
      </c>
      <c r="AU237" s="18" t="s">
        <v>84</v>
      </c>
    </row>
    <row r="238" s="2" customFormat="1">
      <c r="A238" s="39"/>
      <c r="B238" s="40"/>
      <c r="C238" s="41"/>
      <c r="D238" s="252" t="s">
        <v>194</v>
      </c>
      <c r="E238" s="41"/>
      <c r="F238" s="253" t="s">
        <v>1610</v>
      </c>
      <c r="G238" s="41"/>
      <c r="H238" s="41"/>
      <c r="I238" s="249"/>
      <c r="J238" s="249"/>
      <c r="K238" s="41"/>
      <c r="L238" s="41"/>
      <c r="M238" s="45"/>
      <c r="N238" s="250"/>
      <c r="O238" s="251"/>
      <c r="P238" s="92"/>
      <c r="Q238" s="92"/>
      <c r="R238" s="92"/>
      <c r="S238" s="92"/>
      <c r="T238" s="92"/>
      <c r="U238" s="92"/>
      <c r="V238" s="92"/>
      <c r="W238" s="92"/>
      <c r="X238" s="93"/>
      <c r="Y238" s="39"/>
      <c r="Z238" s="39"/>
      <c r="AA238" s="39"/>
      <c r="AB238" s="39"/>
      <c r="AC238" s="39"/>
      <c r="AD238" s="39"/>
      <c r="AE238" s="39"/>
      <c r="AT238" s="18" t="s">
        <v>194</v>
      </c>
      <c r="AU238" s="18" t="s">
        <v>84</v>
      </c>
    </row>
    <row r="239" s="2" customFormat="1" ht="37.8" customHeight="1">
      <c r="A239" s="39"/>
      <c r="B239" s="40"/>
      <c r="C239" s="233" t="s">
        <v>439</v>
      </c>
      <c r="D239" s="233" t="s">
        <v>185</v>
      </c>
      <c r="E239" s="234" t="s">
        <v>1611</v>
      </c>
      <c r="F239" s="235" t="s">
        <v>1612</v>
      </c>
      <c r="G239" s="236" t="s">
        <v>222</v>
      </c>
      <c r="H239" s="237">
        <v>3</v>
      </c>
      <c r="I239" s="238"/>
      <c r="J239" s="238"/>
      <c r="K239" s="239">
        <f>ROUND(P239*H239,2)</f>
        <v>0</v>
      </c>
      <c r="L239" s="235" t="s">
        <v>189</v>
      </c>
      <c r="M239" s="45"/>
      <c r="N239" s="240" t="s">
        <v>1</v>
      </c>
      <c r="O239" s="241" t="s">
        <v>38</v>
      </c>
      <c r="P239" s="242">
        <f>I239+J239</f>
        <v>0</v>
      </c>
      <c r="Q239" s="242">
        <f>ROUND(I239*H239,2)</f>
        <v>0</v>
      </c>
      <c r="R239" s="242">
        <f>ROUND(J239*H239,2)</f>
        <v>0</v>
      </c>
      <c r="S239" s="92"/>
      <c r="T239" s="243">
        <f>S239*H239</f>
        <v>0</v>
      </c>
      <c r="U239" s="243">
        <v>0.00048000000000000001</v>
      </c>
      <c r="V239" s="243">
        <f>U239*H239</f>
        <v>0.0014400000000000001</v>
      </c>
      <c r="W239" s="243">
        <v>0</v>
      </c>
      <c r="X239" s="244">
        <f>W239*H239</f>
        <v>0</v>
      </c>
      <c r="Y239" s="39"/>
      <c r="Z239" s="39"/>
      <c r="AA239" s="39"/>
      <c r="AB239" s="39"/>
      <c r="AC239" s="39"/>
      <c r="AD239" s="39"/>
      <c r="AE239" s="39"/>
      <c r="AR239" s="245" t="s">
        <v>223</v>
      </c>
      <c r="AT239" s="245" t="s">
        <v>185</v>
      </c>
      <c r="AU239" s="245" t="s">
        <v>84</v>
      </c>
      <c r="AY239" s="18" t="s">
        <v>182</v>
      </c>
      <c r="BE239" s="246">
        <f>IF(O239="základní",K239,0)</f>
        <v>0</v>
      </c>
      <c r="BF239" s="246">
        <f>IF(O239="snížená",K239,0)</f>
        <v>0</v>
      </c>
      <c r="BG239" s="246">
        <f>IF(O239="zákl. přenesená",K239,0)</f>
        <v>0</v>
      </c>
      <c r="BH239" s="246">
        <f>IF(O239="sníž. přenesená",K239,0)</f>
        <v>0</v>
      </c>
      <c r="BI239" s="246">
        <f>IF(O239="nulová",K239,0)</f>
        <v>0</v>
      </c>
      <c r="BJ239" s="18" t="s">
        <v>82</v>
      </c>
      <c r="BK239" s="246">
        <f>ROUND(P239*H239,2)</f>
        <v>0</v>
      </c>
      <c r="BL239" s="18" t="s">
        <v>223</v>
      </c>
      <c r="BM239" s="245" t="s">
        <v>1613</v>
      </c>
    </row>
    <row r="240" s="2" customFormat="1">
      <c r="A240" s="39"/>
      <c r="B240" s="40"/>
      <c r="C240" s="41"/>
      <c r="D240" s="247" t="s">
        <v>192</v>
      </c>
      <c r="E240" s="41"/>
      <c r="F240" s="248" t="s">
        <v>1612</v>
      </c>
      <c r="G240" s="41"/>
      <c r="H240" s="41"/>
      <c r="I240" s="249"/>
      <c r="J240" s="249"/>
      <c r="K240" s="41"/>
      <c r="L240" s="41"/>
      <c r="M240" s="45"/>
      <c r="N240" s="250"/>
      <c r="O240" s="251"/>
      <c r="P240" s="92"/>
      <c r="Q240" s="92"/>
      <c r="R240" s="92"/>
      <c r="S240" s="92"/>
      <c r="T240" s="92"/>
      <c r="U240" s="92"/>
      <c r="V240" s="92"/>
      <c r="W240" s="92"/>
      <c r="X240" s="93"/>
      <c r="Y240" s="39"/>
      <c r="Z240" s="39"/>
      <c r="AA240" s="39"/>
      <c r="AB240" s="39"/>
      <c r="AC240" s="39"/>
      <c r="AD240" s="39"/>
      <c r="AE240" s="39"/>
      <c r="AT240" s="18" t="s">
        <v>192</v>
      </c>
      <c r="AU240" s="18" t="s">
        <v>84</v>
      </c>
    </row>
    <row r="241" s="2" customFormat="1">
      <c r="A241" s="39"/>
      <c r="B241" s="40"/>
      <c r="C241" s="41"/>
      <c r="D241" s="252" t="s">
        <v>194</v>
      </c>
      <c r="E241" s="41"/>
      <c r="F241" s="253" t="s">
        <v>1614</v>
      </c>
      <c r="G241" s="41"/>
      <c r="H241" s="41"/>
      <c r="I241" s="249"/>
      <c r="J241" s="249"/>
      <c r="K241" s="41"/>
      <c r="L241" s="41"/>
      <c r="M241" s="45"/>
      <c r="N241" s="250"/>
      <c r="O241" s="251"/>
      <c r="P241" s="92"/>
      <c r="Q241" s="92"/>
      <c r="R241" s="92"/>
      <c r="S241" s="92"/>
      <c r="T241" s="92"/>
      <c r="U241" s="92"/>
      <c r="V241" s="92"/>
      <c r="W241" s="92"/>
      <c r="X241" s="93"/>
      <c r="Y241" s="39"/>
      <c r="Z241" s="39"/>
      <c r="AA241" s="39"/>
      <c r="AB241" s="39"/>
      <c r="AC241" s="39"/>
      <c r="AD241" s="39"/>
      <c r="AE241" s="39"/>
      <c r="AT241" s="18" t="s">
        <v>194</v>
      </c>
      <c r="AU241" s="18" t="s">
        <v>84</v>
      </c>
    </row>
    <row r="242" s="2" customFormat="1" ht="44.25" customHeight="1">
      <c r="A242" s="39"/>
      <c r="B242" s="40"/>
      <c r="C242" s="233" t="s">
        <v>447</v>
      </c>
      <c r="D242" s="233" t="s">
        <v>185</v>
      </c>
      <c r="E242" s="234" t="s">
        <v>1615</v>
      </c>
      <c r="F242" s="235" t="s">
        <v>1616</v>
      </c>
      <c r="G242" s="236" t="s">
        <v>243</v>
      </c>
      <c r="H242" s="237">
        <v>0.316</v>
      </c>
      <c r="I242" s="238"/>
      <c r="J242" s="238"/>
      <c r="K242" s="239">
        <f>ROUND(P242*H242,2)</f>
        <v>0</v>
      </c>
      <c r="L242" s="235" t="s">
        <v>189</v>
      </c>
      <c r="M242" s="45"/>
      <c r="N242" s="240" t="s">
        <v>1</v>
      </c>
      <c r="O242" s="241" t="s">
        <v>38</v>
      </c>
      <c r="P242" s="242">
        <f>I242+J242</f>
        <v>0</v>
      </c>
      <c r="Q242" s="242">
        <f>ROUND(I242*H242,2)</f>
        <v>0</v>
      </c>
      <c r="R242" s="242">
        <f>ROUND(J242*H242,2)</f>
        <v>0</v>
      </c>
      <c r="S242" s="92"/>
      <c r="T242" s="243">
        <f>S242*H242</f>
        <v>0</v>
      </c>
      <c r="U242" s="243">
        <v>0</v>
      </c>
      <c r="V242" s="243">
        <f>U242*H242</f>
        <v>0</v>
      </c>
      <c r="W242" s="243">
        <v>0</v>
      </c>
      <c r="X242" s="244">
        <f>W242*H242</f>
        <v>0</v>
      </c>
      <c r="Y242" s="39"/>
      <c r="Z242" s="39"/>
      <c r="AA242" s="39"/>
      <c r="AB242" s="39"/>
      <c r="AC242" s="39"/>
      <c r="AD242" s="39"/>
      <c r="AE242" s="39"/>
      <c r="AR242" s="245" t="s">
        <v>223</v>
      </c>
      <c r="AT242" s="245" t="s">
        <v>185</v>
      </c>
      <c r="AU242" s="245" t="s">
        <v>84</v>
      </c>
      <c r="AY242" s="18" t="s">
        <v>182</v>
      </c>
      <c r="BE242" s="246">
        <f>IF(O242="základní",K242,0)</f>
        <v>0</v>
      </c>
      <c r="BF242" s="246">
        <f>IF(O242="snížená",K242,0)</f>
        <v>0</v>
      </c>
      <c r="BG242" s="246">
        <f>IF(O242="zákl. přenesená",K242,0)</f>
        <v>0</v>
      </c>
      <c r="BH242" s="246">
        <f>IF(O242="sníž. přenesená",K242,0)</f>
        <v>0</v>
      </c>
      <c r="BI242" s="246">
        <f>IF(O242="nulová",K242,0)</f>
        <v>0</v>
      </c>
      <c r="BJ242" s="18" t="s">
        <v>82</v>
      </c>
      <c r="BK242" s="246">
        <f>ROUND(P242*H242,2)</f>
        <v>0</v>
      </c>
      <c r="BL242" s="18" t="s">
        <v>223</v>
      </c>
      <c r="BM242" s="245" t="s">
        <v>1617</v>
      </c>
    </row>
    <row r="243" s="2" customFormat="1">
      <c r="A243" s="39"/>
      <c r="B243" s="40"/>
      <c r="C243" s="41"/>
      <c r="D243" s="247" t="s">
        <v>192</v>
      </c>
      <c r="E243" s="41"/>
      <c r="F243" s="248" t="s">
        <v>1616</v>
      </c>
      <c r="G243" s="41"/>
      <c r="H243" s="41"/>
      <c r="I243" s="249"/>
      <c r="J243" s="249"/>
      <c r="K243" s="41"/>
      <c r="L243" s="41"/>
      <c r="M243" s="45"/>
      <c r="N243" s="250"/>
      <c r="O243" s="251"/>
      <c r="P243" s="92"/>
      <c r="Q243" s="92"/>
      <c r="R243" s="92"/>
      <c r="S243" s="92"/>
      <c r="T243" s="92"/>
      <c r="U243" s="92"/>
      <c r="V243" s="92"/>
      <c r="W243" s="92"/>
      <c r="X243" s="93"/>
      <c r="Y243" s="39"/>
      <c r="Z243" s="39"/>
      <c r="AA243" s="39"/>
      <c r="AB243" s="39"/>
      <c r="AC243" s="39"/>
      <c r="AD243" s="39"/>
      <c r="AE243" s="39"/>
      <c r="AT243" s="18" t="s">
        <v>192</v>
      </c>
      <c r="AU243" s="18" t="s">
        <v>84</v>
      </c>
    </row>
    <row r="244" s="2" customFormat="1">
      <c r="A244" s="39"/>
      <c r="B244" s="40"/>
      <c r="C244" s="41"/>
      <c r="D244" s="252" t="s">
        <v>194</v>
      </c>
      <c r="E244" s="41"/>
      <c r="F244" s="253" t="s">
        <v>1618</v>
      </c>
      <c r="G244" s="41"/>
      <c r="H244" s="41"/>
      <c r="I244" s="249"/>
      <c r="J244" s="249"/>
      <c r="K244" s="41"/>
      <c r="L244" s="41"/>
      <c r="M244" s="45"/>
      <c r="N244" s="314"/>
      <c r="O244" s="315"/>
      <c r="P244" s="316"/>
      <c r="Q244" s="316"/>
      <c r="R244" s="316"/>
      <c r="S244" s="316"/>
      <c r="T244" s="316"/>
      <c r="U244" s="316"/>
      <c r="V244" s="316"/>
      <c r="W244" s="316"/>
      <c r="X244" s="317"/>
      <c r="Y244" s="39"/>
      <c r="Z244" s="39"/>
      <c r="AA244" s="39"/>
      <c r="AB244" s="39"/>
      <c r="AC244" s="39"/>
      <c r="AD244" s="39"/>
      <c r="AE244" s="39"/>
      <c r="AT244" s="18" t="s">
        <v>194</v>
      </c>
      <c r="AU244" s="18" t="s">
        <v>84</v>
      </c>
    </row>
    <row r="245" s="2" customFormat="1" ht="6.96" customHeight="1">
      <c r="A245" s="39"/>
      <c r="B245" s="67"/>
      <c r="C245" s="68"/>
      <c r="D245" s="68"/>
      <c r="E245" s="68"/>
      <c r="F245" s="68"/>
      <c r="G245" s="68"/>
      <c r="H245" s="68"/>
      <c r="I245" s="68"/>
      <c r="J245" s="68"/>
      <c r="K245" s="68"/>
      <c r="L245" s="68"/>
      <c r="M245" s="45"/>
      <c r="N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</row>
  </sheetData>
  <sheetProtection sheet="1" autoFilter="0" formatColumns="0" formatRows="0" objects="1" scenarios="1" spinCount="100000" saltValue="k1WE+VAXCvnHaiz6nsoGiZ8InmVkjKxJGKG0QucBPFmNSwI4RZaAzeN4UoVgIBP1Pr32tUmokK2c8ImpFAbrzQ==" hashValue="7s1tmB5b8i1NiFpWL2y/JcIyVmHggU7GVGE5ORikWpSpQ5yn3UanAsbHJFOBEidgrJK+IPH+jEg833LtHHSJ9g==" algorithmName="SHA-512" password="CC35"/>
  <autoFilter ref="C125:L2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M2:Z2"/>
  </mergeCells>
  <hyperlinks>
    <hyperlink ref="F134" r:id="rId1" display="https://podminky.urs.cz/item/CS_URS_2023_02/997013151"/>
    <hyperlink ref="F137" r:id="rId2" display="https://podminky.urs.cz/item/CS_URS_2023_02/997013501"/>
    <hyperlink ref="F140" r:id="rId3" display="https://podminky.urs.cz/item/CS_URS_2023_02/997013509"/>
    <hyperlink ref="F144" r:id="rId4" display="https://podminky.urs.cz/item/CS_URS_2023_02/997013631"/>
    <hyperlink ref="F149" r:id="rId5" display="https://podminky.urs.cz/item/CS_URS_2023_02/722220851"/>
    <hyperlink ref="F153" r:id="rId6" display="https://podminky.urs.cz/item/CS_URS_2023_02/725110811"/>
    <hyperlink ref="F156" r:id="rId7" display="https://podminky.urs.cz/item/CS_URS_2023_02/725111132"/>
    <hyperlink ref="F159" r:id="rId8" display="https://podminky.urs.cz/item/CS_URS_2023_02/725112002"/>
    <hyperlink ref="F162" r:id="rId9" display="https://podminky.urs.cz/item/CS_URS_2023_02/725210821"/>
    <hyperlink ref="F165" r:id="rId10" display="https://podminky.urs.cz/item/CS_URS_2023_02/725211602"/>
    <hyperlink ref="F170" r:id="rId11" display="https://podminky.urs.cz/item/CS_URS_2023_02/725240812"/>
    <hyperlink ref="F173" r:id="rId12" display="https://podminky.urs.cz/item/CS_URS_2023_02/725241111"/>
    <hyperlink ref="F176" r:id="rId13" display="https://podminky.urs.cz/item/CS_URS_2023_02/725241141"/>
    <hyperlink ref="F179" r:id="rId14" display="https://podminky.urs.cz/item/CS_URS_2023_02/725244522"/>
    <hyperlink ref="F182" r:id="rId15" display="https://podminky.urs.cz/item/CS_URS_2023_02/725244812"/>
    <hyperlink ref="F185" r:id="rId16" display="https://podminky.urs.cz/item/CS_URS_2023_02/725319111"/>
    <hyperlink ref="F190" r:id="rId17" display="https://podminky.urs.cz/item/CS_URS_2023_02/725320822"/>
    <hyperlink ref="F193" r:id="rId18" display="https://podminky.urs.cz/item/CS_URS_2023_02/725330820"/>
    <hyperlink ref="F196" r:id="rId19" display="https://podminky.urs.cz/item/CS_URS_2023_02/725339111"/>
    <hyperlink ref="F201" r:id="rId20" display="https://podminky.urs.cz/item/CS_URS_2023_02/725819401"/>
    <hyperlink ref="F206" r:id="rId21" display="https://podminky.urs.cz/item/CS_URS_2023_02/725820801"/>
    <hyperlink ref="F209" r:id="rId22" display="https://podminky.urs.cz/item/CS_URS_2023_02/725821315"/>
    <hyperlink ref="F213" r:id="rId23" display="https://podminky.urs.cz/item/CS_URS_2023_02/725821316"/>
    <hyperlink ref="F221" r:id="rId24" display="https://podminky.urs.cz/item/CS_URS_2023_02/725850800"/>
    <hyperlink ref="F224" r:id="rId25" display="https://podminky.urs.cz/item/CS_URS_2023_02/725851307"/>
    <hyperlink ref="F229" r:id="rId26" display="https://podminky.urs.cz/item/CS_URS_2023_02/725860811"/>
    <hyperlink ref="F232" r:id="rId27" display="https://podminky.urs.cz/item/CS_URS_2023_02/725860812"/>
    <hyperlink ref="F235" r:id="rId28" display="https://podminky.urs.cz/item/CS_URS_2023_02/725861102"/>
    <hyperlink ref="F238" r:id="rId29" display="https://podminky.urs.cz/item/CS_URS_2023_02/725862103"/>
    <hyperlink ref="F241" r:id="rId30" display="https://podminky.urs.cz/item/CS_URS_2023_02/725865312"/>
    <hyperlink ref="F244" r:id="rId31" display="https://podminky.urs.cz/item/CS_URS_2023_02/998725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98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21"/>
      <c r="AT3" s="18" t="s">
        <v>84</v>
      </c>
    </row>
    <row r="4" s="1" customFormat="1" ht="24.96" customHeight="1">
      <c r="B4" s="21"/>
      <c r="D4" s="153" t="s">
        <v>124</v>
      </c>
      <c r="M4" s="21"/>
      <c r="N4" s="15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55" t="s">
        <v>17</v>
      </c>
      <c r="M6" s="21"/>
    </row>
    <row r="7" s="1" customFormat="1" ht="16.5" customHeight="1">
      <c r="B7" s="21"/>
      <c r="E7" s="156" t="str">
        <f>'Rekapitulace stavby'!K6</f>
        <v>VOŠ a SŠ zdravotnická Ústí nad Orlicí - sanace suterénu</v>
      </c>
      <c r="F7" s="155"/>
      <c r="G7" s="155"/>
      <c r="H7" s="155"/>
      <c r="M7" s="21"/>
    </row>
    <row r="8" s="1" customFormat="1" ht="12" customHeight="1">
      <c r="B8" s="21"/>
      <c r="D8" s="155" t="s">
        <v>137</v>
      </c>
      <c r="M8" s="21"/>
    </row>
    <row r="9" s="2" customFormat="1" ht="16.5" customHeight="1">
      <c r="A9" s="39"/>
      <c r="B9" s="45"/>
      <c r="C9" s="39"/>
      <c r="D9" s="39"/>
      <c r="E9" s="156" t="s">
        <v>138</v>
      </c>
      <c r="F9" s="39"/>
      <c r="G9" s="39"/>
      <c r="H9" s="39"/>
      <c r="I9" s="39"/>
      <c r="J9" s="39"/>
      <c r="K9" s="39"/>
      <c r="L9" s="39"/>
      <c r="M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5" t="s">
        <v>139</v>
      </c>
      <c r="E10" s="39"/>
      <c r="F10" s="39"/>
      <c r="G10" s="39"/>
      <c r="H10" s="39"/>
      <c r="I10" s="39"/>
      <c r="J10" s="39"/>
      <c r="K10" s="39"/>
      <c r="L10" s="39"/>
      <c r="M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7" t="s">
        <v>1619</v>
      </c>
      <c r="F11" s="39"/>
      <c r="G11" s="39"/>
      <c r="H11" s="39"/>
      <c r="I11" s="39"/>
      <c r="J11" s="39"/>
      <c r="K11" s="39"/>
      <c r="L11" s="39"/>
      <c r="M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5" t="s">
        <v>19</v>
      </c>
      <c r="E13" s="39"/>
      <c r="F13" s="144" t="s">
        <v>1</v>
      </c>
      <c r="G13" s="39"/>
      <c r="H13" s="39"/>
      <c r="I13" s="155" t="s">
        <v>20</v>
      </c>
      <c r="J13" s="144" t="s">
        <v>1</v>
      </c>
      <c r="K13" s="39"/>
      <c r="L13" s="39"/>
      <c r="M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5" t="s">
        <v>21</v>
      </c>
      <c r="E14" s="39"/>
      <c r="F14" s="144" t="s">
        <v>22</v>
      </c>
      <c r="G14" s="39"/>
      <c r="H14" s="39"/>
      <c r="I14" s="155" t="s">
        <v>23</v>
      </c>
      <c r="J14" s="158" t="str">
        <f>'Rekapitulace stavby'!AN8</f>
        <v>24. 7. 2023</v>
      </c>
      <c r="K14" s="39"/>
      <c r="L14" s="39"/>
      <c r="M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5" t="s">
        <v>25</v>
      </c>
      <c r="E16" s="39"/>
      <c r="F16" s="39"/>
      <c r="G16" s="39"/>
      <c r="H16" s="39"/>
      <c r="I16" s="155" t="s">
        <v>26</v>
      </c>
      <c r="J16" s="144" t="str">
        <f>IF('Rekapitulace stavby'!AN10="","",'Rekapitulace stavby'!AN10)</f>
        <v/>
      </c>
      <c r="K16" s="39"/>
      <c r="L16" s="39"/>
      <c r="M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4" t="str">
        <f>IF('Rekapitulace stavby'!E11="","",'Rekapitulace stavby'!E11)</f>
        <v xml:space="preserve"> </v>
      </c>
      <c r="F17" s="39"/>
      <c r="G17" s="39"/>
      <c r="H17" s="39"/>
      <c r="I17" s="155" t="s">
        <v>27</v>
      </c>
      <c r="J17" s="144" t="str">
        <f>IF('Rekapitulace stavby'!AN11="","",'Rekapitulace stavby'!AN11)</f>
        <v/>
      </c>
      <c r="K17" s="39"/>
      <c r="L17" s="39"/>
      <c r="M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5" t="s">
        <v>28</v>
      </c>
      <c r="E19" s="39"/>
      <c r="F19" s="39"/>
      <c r="G19" s="39"/>
      <c r="H19" s="39"/>
      <c r="I19" s="155" t="s">
        <v>26</v>
      </c>
      <c r="J19" s="34" t="str">
        <f>'Rekapitulace stavby'!AN13</f>
        <v>Vyplň údaj</v>
      </c>
      <c r="K19" s="39"/>
      <c r="L19" s="39"/>
      <c r="M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4"/>
      <c r="G20" s="144"/>
      <c r="H20" s="144"/>
      <c r="I20" s="155" t="s">
        <v>27</v>
      </c>
      <c r="J20" s="34" t="str">
        <f>'Rekapitulace stavby'!AN14</f>
        <v>Vyplň údaj</v>
      </c>
      <c r="K20" s="39"/>
      <c r="L20" s="39"/>
      <c r="M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5" t="s">
        <v>30</v>
      </c>
      <c r="E22" s="39"/>
      <c r="F22" s="39"/>
      <c r="G22" s="39"/>
      <c r="H22" s="39"/>
      <c r="I22" s="155" t="s">
        <v>26</v>
      </c>
      <c r="J22" s="144" t="str">
        <f>IF('Rekapitulace stavby'!AN16="","",'Rekapitulace stavby'!AN16)</f>
        <v/>
      </c>
      <c r="K22" s="39"/>
      <c r="L22" s="39"/>
      <c r="M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4" t="str">
        <f>IF('Rekapitulace stavby'!E17="","",'Rekapitulace stavby'!E17)</f>
        <v xml:space="preserve"> </v>
      </c>
      <c r="F23" s="39"/>
      <c r="G23" s="39"/>
      <c r="H23" s="39"/>
      <c r="I23" s="155" t="s">
        <v>27</v>
      </c>
      <c r="J23" s="144" t="str">
        <f>IF('Rekapitulace stavby'!AN17="","",'Rekapitulace stavby'!AN17)</f>
        <v/>
      </c>
      <c r="K23" s="39"/>
      <c r="L23" s="39"/>
      <c r="M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5" t="s">
        <v>31</v>
      </c>
      <c r="E25" s="39"/>
      <c r="F25" s="39"/>
      <c r="G25" s="39"/>
      <c r="H25" s="39"/>
      <c r="I25" s="155" t="s">
        <v>26</v>
      </c>
      <c r="J25" s="144" t="str">
        <f>IF('Rekapitulace stavby'!AN19="","",'Rekapitulace stavby'!AN19)</f>
        <v/>
      </c>
      <c r="K25" s="39"/>
      <c r="L25" s="39"/>
      <c r="M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4" t="str">
        <f>IF('Rekapitulace stavby'!E20="","",'Rekapitulace stavby'!E20)</f>
        <v xml:space="preserve"> </v>
      </c>
      <c r="F26" s="39"/>
      <c r="G26" s="39"/>
      <c r="H26" s="39"/>
      <c r="I26" s="155" t="s">
        <v>27</v>
      </c>
      <c r="J26" s="144" t="str">
        <f>IF('Rekapitulace stavby'!AN20="","",'Rekapitulace stavby'!AN20)</f>
        <v/>
      </c>
      <c r="K26" s="39"/>
      <c r="L26" s="39"/>
      <c r="M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5" t="s">
        <v>32</v>
      </c>
      <c r="E28" s="39"/>
      <c r="F28" s="39"/>
      <c r="G28" s="39"/>
      <c r="H28" s="39"/>
      <c r="I28" s="39"/>
      <c r="J28" s="39"/>
      <c r="K28" s="39"/>
      <c r="L28" s="39"/>
      <c r="M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59"/>
      <c r="J29" s="159"/>
      <c r="K29" s="159"/>
      <c r="L29" s="159"/>
      <c r="M29" s="162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3"/>
      <c r="E31" s="163"/>
      <c r="F31" s="163"/>
      <c r="G31" s="163"/>
      <c r="H31" s="163"/>
      <c r="I31" s="163"/>
      <c r="J31" s="163"/>
      <c r="K31" s="163"/>
      <c r="L31" s="163"/>
      <c r="M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55" t="s">
        <v>141</v>
      </c>
      <c r="F32" s="39"/>
      <c r="G32" s="39"/>
      <c r="H32" s="39"/>
      <c r="I32" s="39"/>
      <c r="J32" s="39"/>
      <c r="K32" s="164">
        <f>I98</f>
        <v>0</v>
      </c>
      <c r="L32" s="39"/>
      <c r="M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55" t="s">
        <v>142</v>
      </c>
      <c r="F33" s="39"/>
      <c r="G33" s="39"/>
      <c r="H33" s="39"/>
      <c r="I33" s="39"/>
      <c r="J33" s="39"/>
      <c r="K33" s="164">
        <f>J98</f>
        <v>0</v>
      </c>
      <c r="L33" s="39"/>
      <c r="M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5" t="s">
        <v>33</v>
      </c>
      <c r="E34" s="39"/>
      <c r="F34" s="39"/>
      <c r="G34" s="39"/>
      <c r="H34" s="39"/>
      <c r="I34" s="39"/>
      <c r="J34" s="39"/>
      <c r="K34" s="166">
        <f>ROUND(K127, 2)</f>
        <v>0</v>
      </c>
      <c r="L34" s="39"/>
      <c r="M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3"/>
      <c r="E35" s="163"/>
      <c r="F35" s="163"/>
      <c r="G35" s="163"/>
      <c r="H35" s="163"/>
      <c r="I35" s="163"/>
      <c r="J35" s="163"/>
      <c r="K35" s="163"/>
      <c r="L35" s="163"/>
      <c r="M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7" t="s">
        <v>35</v>
      </c>
      <c r="G36" s="39"/>
      <c r="H36" s="39"/>
      <c r="I36" s="167" t="s">
        <v>34</v>
      </c>
      <c r="J36" s="39"/>
      <c r="K36" s="167" t="s">
        <v>36</v>
      </c>
      <c r="L36" s="39"/>
      <c r="M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8" t="s">
        <v>37</v>
      </c>
      <c r="E37" s="155" t="s">
        <v>38</v>
      </c>
      <c r="F37" s="164">
        <f>ROUND((SUM(BE127:BE207)),  2)</f>
        <v>0</v>
      </c>
      <c r="G37" s="39"/>
      <c r="H37" s="39"/>
      <c r="I37" s="169">
        <v>0.20999999999999999</v>
      </c>
      <c r="J37" s="39"/>
      <c r="K37" s="164">
        <f>ROUND(((SUM(BE127:BE207))*I37),  2)</f>
        <v>0</v>
      </c>
      <c r="L37" s="39"/>
      <c r="M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5" t="s">
        <v>39</v>
      </c>
      <c r="F38" s="164">
        <f>ROUND((SUM(BF127:BF207)),  2)</f>
        <v>0</v>
      </c>
      <c r="G38" s="39"/>
      <c r="H38" s="39"/>
      <c r="I38" s="169">
        <v>0.14999999999999999</v>
      </c>
      <c r="J38" s="39"/>
      <c r="K38" s="164">
        <f>ROUND(((SUM(BF127:BF207))*I38),  2)</f>
        <v>0</v>
      </c>
      <c r="L38" s="39"/>
      <c r="M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5" t="s">
        <v>40</v>
      </c>
      <c r="F39" s="164">
        <f>ROUND((SUM(BG127:BG207)),  2)</f>
        <v>0</v>
      </c>
      <c r="G39" s="39"/>
      <c r="H39" s="39"/>
      <c r="I39" s="169">
        <v>0.20999999999999999</v>
      </c>
      <c r="J39" s="39"/>
      <c r="K39" s="164">
        <f>0</f>
        <v>0</v>
      </c>
      <c r="L39" s="39"/>
      <c r="M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5" t="s">
        <v>41</v>
      </c>
      <c r="F40" s="164">
        <f>ROUND((SUM(BH127:BH207)),  2)</f>
        <v>0</v>
      </c>
      <c r="G40" s="39"/>
      <c r="H40" s="39"/>
      <c r="I40" s="169">
        <v>0.14999999999999999</v>
      </c>
      <c r="J40" s="39"/>
      <c r="K40" s="164">
        <f>0</f>
        <v>0</v>
      </c>
      <c r="L40" s="39"/>
      <c r="M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5" t="s">
        <v>42</v>
      </c>
      <c r="F41" s="164">
        <f>ROUND((SUM(BI127:BI207)),  2)</f>
        <v>0</v>
      </c>
      <c r="G41" s="39"/>
      <c r="H41" s="39"/>
      <c r="I41" s="169">
        <v>0</v>
      </c>
      <c r="J41" s="39"/>
      <c r="K41" s="164">
        <f>0</f>
        <v>0</v>
      </c>
      <c r="L41" s="39"/>
      <c r="M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0"/>
      <c r="D43" s="171" t="s">
        <v>43</v>
      </c>
      <c r="E43" s="172"/>
      <c r="F43" s="172"/>
      <c r="G43" s="173" t="s">
        <v>44</v>
      </c>
      <c r="H43" s="174" t="s">
        <v>45</v>
      </c>
      <c r="I43" s="172"/>
      <c r="J43" s="172"/>
      <c r="K43" s="175">
        <f>SUM(K34:K41)</f>
        <v>0</v>
      </c>
      <c r="L43" s="176"/>
      <c r="M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4"/>
      <c r="D50" s="177" t="s">
        <v>46</v>
      </c>
      <c r="E50" s="178"/>
      <c r="F50" s="178"/>
      <c r="G50" s="177" t="s">
        <v>47</v>
      </c>
      <c r="H50" s="178"/>
      <c r="I50" s="178"/>
      <c r="J50" s="178"/>
      <c r="K50" s="178"/>
      <c r="L50" s="178"/>
      <c r="M50" s="6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9"/>
      <c r="B61" s="45"/>
      <c r="C61" s="39"/>
      <c r="D61" s="179" t="s">
        <v>48</v>
      </c>
      <c r="E61" s="180"/>
      <c r="F61" s="181" t="s">
        <v>49</v>
      </c>
      <c r="G61" s="179" t="s">
        <v>48</v>
      </c>
      <c r="H61" s="180"/>
      <c r="I61" s="180"/>
      <c r="J61" s="182" t="s">
        <v>49</v>
      </c>
      <c r="K61" s="180"/>
      <c r="L61" s="180"/>
      <c r="M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9"/>
      <c r="B65" s="45"/>
      <c r="C65" s="39"/>
      <c r="D65" s="177" t="s">
        <v>50</v>
      </c>
      <c r="E65" s="183"/>
      <c r="F65" s="183"/>
      <c r="G65" s="177" t="s">
        <v>51</v>
      </c>
      <c r="H65" s="183"/>
      <c r="I65" s="183"/>
      <c r="J65" s="183"/>
      <c r="K65" s="183"/>
      <c r="L65" s="183"/>
      <c r="M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9"/>
      <c r="B76" s="45"/>
      <c r="C76" s="39"/>
      <c r="D76" s="179" t="s">
        <v>48</v>
      </c>
      <c r="E76" s="180"/>
      <c r="F76" s="181" t="s">
        <v>49</v>
      </c>
      <c r="G76" s="179" t="s">
        <v>48</v>
      </c>
      <c r="H76" s="180"/>
      <c r="I76" s="180"/>
      <c r="J76" s="182" t="s">
        <v>49</v>
      </c>
      <c r="K76" s="180"/>
      <c r="L76" s="180"/>
      <c r="M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143</v>
      </c>
      <c r="D82" s="41"/>
      <c r="E82" s="41"/>
      <c r="F82" s="41"/>
      <c r="G82" s="41"/>
      <c r="H82" s="41"/>
      <c r="I82" s="41"/>
      <c r="J82" s="41"/>
      <c r="K82" s="41"/>
      <c r="L82" s="41"/>
      <c r="M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41"/>
      <c r="M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VOŠ a SŠ zdravotnická Ústí nad Orlicí - sanace suterénu</v>
      </c>
      <c r="F85" s="33"/>
      <c r="G85" s="33"/>
      <c r="H85" s="33"/>
      <c r="I85" s="41"/>
      <c r="J85" s="41"/>
      <c r="K85" s="41"/>
      <c r="L85" s="41"/>
      <c r="M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137</v>
      </c>
      <c r="D86" s="23"/>
      <c r="E86" s="23"/>
      <c r="F86" s="23"/>
      <c r="G86" s="23"/>
      <c r="H86" s="23"/>
      <c r="I86" s="23"/>
      <c r="J86" s="23"/>
      <c r="K86" s="23"/>
      <c r="L86" s="23"/>
      <c r="M86" s="21"/>
    </row>
    <row r="87" s="2" customFormat="1" ht="16.5" customHeight="1">
      <c r="A87" s="39"/>
      <c r="B87" s="40"/>
      <c r="C87" s="41"/>
      <c r="D87" s="41"/>
      <c r="E87" s="188" t="s">
        <v>138</v>
      </c>
      <c r="F87" s="41"/>
      <c r="G87" s="41"/>
      <c r="H87" s="41"/>
      <c r="I87" s="41"/>
      <c r="J87" s="41"/>
      <c r="K87" s="41"/>
      <c r="L87" s="41"/>
      <c r="M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139</v>
      </c>
      <c r="D88" s="41"/>
      <c r="E88" s="41"/>
      <c r="F88" s="41"/>
      <c r="G88" s="41"/>
      <c r="H88" s="41"/>
      <c r="I88" s="41"/>
      <c r="J88" s="41"/>
      <c r="K88" s="41"/>
      <c r="L88" s="41"/>
      <c r="M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D.1.4.2 - Úprava elektroinstalace</v>
      </c>
      <c r="F89" s="41"/>
      <c r="G89" s="41"/>
      <c r="H89" s="41"/>
      <c r="I89" s="41"/>
      <c r="J89" s="41"/>
      <c r="K89" s="41"/>
      <c r="L89" s="41"/>
      <c r="M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 </v>
      </c>
      <c r="G91" s="41"/>
      <c r="H91" s="41"/>
      <c r="I91" s="33" t="s">
        <v>23</v>
      </c>
      <c r="J91" s="80" t="str">
        <f>IF(J14="","",J14)</f>
        <v>24. 7. 2023</v>
      </c>
      <c r="K91" s="41"/>
      <c r="L91" s="41"/>
      <c r="M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41"/>
      <c r="M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41"/>
      <c r="M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9" t="s">
        <v>144</v>
      </c>
      <c r="D96" s="190"/>
      <c r="E96" s="190"/>
      <c r="F96" s="190"/>
      <c r="G96" s="190"/>
      <c r="H96" s="190"/>
      <c r="I96" s="191" t="s">
        <v>145</v>
      </c>
      <c r="J96" s="191" t="s">
        <v>146</v>
      </c>
      <c r="K96" s="191" t="s">
        <v>147</v>
      </c>
      <c r="L96" s="190"/>
      <c r="M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2" t="s">
        <v>148</v>
      </c>
      <c r="D98" s="41"/>
      <c r="E98" s="41"/>
      <c r="F98" s="41"/>
      <c r="G98" s="41"/>
      <c r="H98" s="41"/>
      <c r="I98" s="111">
        <f>Q127</f>
        <v>0</v>
      </c>
      <c r="J98" s="111">
        <f>R127</f>
        <v>0</v>
      </c>
      <c r="K98" s="111">
        <f>K127</f>
        <v>0</v>
      </c>
      <c r="L98" s="41"/>
      <c r="M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149</v>
      </c>
    </row>
    <row r="99" s="9" customFormat="1" ht="24.96" customHeight="1">
      <c r="A99" s="9"/>
      <c r="B99" s="193"/>
      <c r="C99" s="194"/>
      <c r="D99" s="195" t="s">
        <v>156</v>
      </c>
      <c r="E99" s="196"/>
      <c r="F99" s="196"/>
      <c r="G99" s="196"/>
      <c r="H99" s="196"/>
      <c r="I99" s="197">
        <f>Q128</f>
        <v>0</v>
      </c>
      <c r="J99" s="197">
        <f>R128</f>
        <v>0</v>
      </c>
      <c r="K99" s="197">
        <f>K128</f>
        <v>0</v>
      </c>
      <c r="L99" s="194"/>
      <c r="M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9"/>
      <c r="C100" s="136"/>
      <c r="D100" s="200" t="s">
        <v>659</v>
      </c>
      <c r="E100" s="201"/>
      <c r="F100" s="201"/>
      <c r="G100" s="201"/>
      <c r="H100" s="201"/>
      <c r="I100" s="202">
        <f>Q129</f>
        <v>0</v>
      </c>
      <c r="J100" s="202">
        <f>R129</f>
        <v>0</v>
      </c>
      <c r="K100" s="202">
        <f>K129</f>
        <v>0</v>
      </c>
      <c r="L100" s="136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6"/>
      <c r="D101" s="200" t="s">
        <v>1620</v>
      </c>
      <c r="E101" s="201"/>
      <c r="F101" s="201"/>
      <c r="G101" s="201"/>
      <c r="H101" s="201"/>
      <c r="I101" s="202">
        <f>Q170</f>
        <v>0</v>
      </c>
      <c r="J101" s="202">
        <f>R170</f>
        <v>0</v>
      </c>
      <c r="K101" s="202">
        <f>K170</f>
        <v>0</v>
      </c>
      <c r="L101" s="136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3"/>
      <c r="C102" s="194"/>
      <c r="D102" s="195" t="s">
        <v>1621</v>
      </c>
      <c r="E102" s="196"/>
      <c r="F102" s="196"/>
      <c r="G102" s="196"/>
      <c r="H102" s="196"/>
      <c r="I102" s="197">
        <f>Q176</f>
        <v>0</v>
      </c>
      <c r="J102" s="197">
        <f>R176</f>
        <v>0</v>
      </c>
      <c r="K102" s="197">
        <f>K176</f>
        <v>0</v>
      </c>
      <c r="L102" s="194"/>
      <c r="M102" s="19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9"/>
      <c r="C103" s="136"/>
      <c r="D103" s="200" t="s">
        <v>1622</v>
      </c>
      <c r="E103" s="201"/>
      <c r="F103" s="201"/>
      <c r="G103" s="201"/>
      <c r="H103" s="201"/>
      <c r="I103" s="202">
        <f>Q177</f>
        <v>0</v>
      </c>
      <c r="J103" s="202">
        <f>R177</f>
        <v>0</v>
      </c>
      <c r="K103" s="202">
        <f>K177</f>
        <v>0</v>
      </c>
      <c r="L103" s="136"/>
      <c r="M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136"/>
      <c r="D104" s="200" t="s">
        <v>1623</v>
      </c>
      <c r="E104" s="201"/>
      <c r="F104" s="201"/>
      <c r="G104" s="201"/>
      <c r="H104" s="201"/>
      <c r="I104" s="202">
        <f>Q197</f>
        <v>0</v>
      </c>
      <c r="J104" s="202">
        <f>R197</f>
        <v>0</v>
      </c>
      <c r="K104" s="202">
        <f>K197</f>
        <v>0</v>
      </c>
      <c r="L104" s="136"/>
      <c r="M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3"/>
      <c r="C105" s="194"/>
      <c r="D105" s="195" t="s">
        <v>1624</v>
      </c>
      <c r="E105" s="196"/>
      <c r="F105" s="196"/>
      <c r="G105" s="196"/>
      <c r="H105" s="196"/>
      <c r="I105" s="197">
        <f>Q204</f>
        <v>0</v>
      </c>
      <c r="J105" s="197">
        <f>R204</f>
        <v>0</v>
      </c>
      <c r="K105" s="197">
        <f>K204</f>
        <v>0</v>
      </c>
      <c r="L105" s="194"/>
      <c r="M105" s="19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163</v>
      </c>
      <c r="D112" s="41"/>
      <c r="E112" s="41"/>
      <c r="F112" s="41"/>
      <c r="G112" s="41"/>
      <c r="H112" s="41"/>
      <c r="I112" s="41"/>
      <c r="J112" s="41"/>
      <c r="K112" s="41"/>
      <c r="L112" s="41"/>
      <c r="M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17</v>
      </c>
      <c r="D114" s="41"/>
      <c r="E114" s="41"/>
      <c r="F114" s="41"/>
      <c r="G114" s="41"/>
      <c r="H114" s="41"/>
      <c r="I114" s="41"/>
      <c r="J114" s="41"/>
      <c r="K114" s="41"/>
      <c r="L114" s="41"/>
      <c r="M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8" t="str">
        <f>E7</f>
        <v>VOŠ a SŠ zdravotnická Ústí nad Orlicí - sanace suterénu</v>
      </c>
      <c r="F115" s="33"/>
      <c r="G115" s="33"/>
      <c r="H115" s="33"/>
      <c r="I115" s="41"/>
      <c r="J115" s="41"/>
      <c r="K115" s="41"/>
      <c r="L115" s="41"/>
      <c r="M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137</v>
      </c>
      <c r="D116" s="23"/>
      <c r="E116" s="23"/>
      <c r="F116" s="23"/>
      <c r="G116" s="23"/>
      <c r="H116" s="23"/>
      <c r="I116" s="23"/>
      <c r="J116" s="23"/>
      <c r="K116" s="23"/>
      <c r="L116" s="23"/>
      <c r="M116" s="21"/>
    </row>
    <row r="117" s="2" customFormat="1" ht="16.5" customHeight="1">
      <c r="A117" s="39"/>
      <c r="B117" s="40"/>
      <c r="C117" s="41"/>
      <c r="D117" s="41"/>
      <c r="E117" s="188" t="s">
        <v>138</v>
      </c>
      <c r="F117" s="41"/>
      <c r="G117" s="41"/>
      <c r="H117" s="41"/>
      <c r="I117" s="41"/>
      <c r="J117" s="41"/>
      <c r="K117" s="41"/>
      <c r="L117" s="41"/>
      <c r="M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139</v>
      </c>
      <c r="D118" s="41"/>
      <c r="E118" s="41"/>
      <c r="F118" s="41"/>
      <c r="G118" s="41"/>
      <c r="H118" s="41"/>
      <c r="I118" s="41"/>
      <c r="J118" s="41"/>
      <c r="K118" s="41"/>
      <c r="L118" s="41"/>
      <c r="M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D.1.4.2 - Úprava elektroinstalace</v>
      </c>
      <c r="F119" s="41"/>
      <c r="G119" s="41"/>
      <c r="H119" s="41"/>
      <c r="I119" s="41"/>
      <c r="J119" s="41"/>
      <c r="K119" s="41"/>
      <c r="L119" s="41"/>
      <c r="M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21</v>
      </c>
      <c r="D121" s="41"/>
      <c r="E121" s="41"/>
      <c r="F121" s="28" t="str">
        <f>F14</f>
        <v xml:space="preserve"> </v>
      </c>
      <c r="G121" s="41"/>
      <c r="H121" s="41"/>
      <c r="I121" s="33" t="s">
        <v>23</v>
      </c>
      <c r="J121" s="80" t="str">
        <f>IF(J14="","",J14)</f>
        <v>24. 7. 2023</v>
      </c>
      <c r="K121" s="41"/>
      <c r="L121" s="41"/>
      <c r="M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25</v>
      </c>
      <c r="D123" s="41"/>
      <c r="E123" s="41"/>
      <c r="F123" s="28" t="str">
        <f>E17</f>
        <v xml:space="preserve"> </v>
      </c>
      <c r="G123" s="41"/>
      <c r="H123" s="41"/>
      <c r="I123" s="33" t="s">
        <v>30</v>
      </c>
      <c r="J123" s="37" t="str">
        <f>E23</f>
        <v xml:space="preserve"> </v>
      </c>
      <c r="K123" s="41"/>
      <c r="L123" s="41"/>
      <c r="M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IF(E20="","",E20)</f>
        <v>Vyplň údaj</v>
      </c>
      <c r="G124" s="41"/>
      <c r="H124" s="41"/>
      <c r="I124" s="33" t="s">
        <v>31</v>
      </c>
      <c r="J124" s="37" t="str">
        <f>E26</f>
        <v xml:space="preserve"> </v>
      </c>
      <c r="K124" s="41"/>
      <c r="L124" s="41"/>
      <c r="M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4"/>
      <c r="B126" s="205"/>
      <c r="C126" s="206" t="s">
        <v>164</v>
      </c>
      <c r="D126" s="207" t="s">
        <v>58</v>
      </c>
      <c r="E126" s="207" t="s">
        <v>54</v>
      </c>
      <c r="F126" s="207" t="s">
        <v>55</v>
      </c>
      <c r="G126" s="207" t="s">
        <v>165</v>
      </c>
      <c r="H126" s="207" t="s">
        <v>166</v>
      </c>
      <c r="I126" s="207" t="s">
        <v>167</v>
      </c>
      <c r="J126" s="207" t="s">
        <v>168</v>
      </c>
      <c r="K126" s="207" t="s">
        <v>147</v>
      </c>
      <c r="L126" s="208" t="s">
        <v>169</v>
      </c>
      <c r="M126" s="209"/>
      <c r="N126" s="101" t="s">
        <v>1</v>
      </c>
      <c r="O126" s="102" t="s">
        <v>37</v>
      </c>
      <c r="P126" s="102" t="s">
        <v>170</v>
      </c>
      <c r="Q126" s="102" t="s">
        <v>171</v>
      </c>
      <c r="R126" s="102" t="s">
        <v>172</v>
      </c>
      <c r="S126" s="102" t="s">
        <v>173</v>
      </c>
      <c r="T126" s="102" t="s">
        <v>174</v>
      </c>
      <c r="U126" s="102" t="s">
        <v>175</v>
      </c>
      <c r="V126" s="102" t="s">
        <v>176</v>
      </c>
      <c r="W126" s="102" t="s">
        <v>177</v>
      </c>
      <c r="X126" s="103" t="s">
        <v>178</v>
      </c>
      <c r="Y126" s="204"/>
      <c r="Z126" s="204"/>
      <c r="AA126" s="204"/>
      <c r="AB126" s="204"/>
      <c r="AC126" s="204"/>
      <c r="AD126" s="204"/>
      <c r="AE126" s="204"/>
    </row>
    <row r="127" s="2" customFormat="1" ht="22.8" customHeight="1">
      <c r="A127" s="39"/>
      <c r="B127" s="40"/>
      <c r="C127" s="108" t="s">
        <v>179</v>
      </c>
      <c r="D127" s="41"/>
      <c r="E127" s="41"/>
      <c r="F127" s="41"/>
      <c r="G127" s="41"/>
      <c r="H127" s="41"/>
      <c r="I127" s="41"/>
      <c r="J127" s="41"/>
      <c r="K127" s="210">
        <f>BK127</f>
        <v>0</v>
      </c>
      <c r="L127" s="41"/>
      <c r="M127" s="45"/>
      <c r="N127" s="104"/>
      <c r="O127" s="211"/>
      <c r="P127" s="105"/>
      <c r="Q127" s="212">
        <f>Q128+Q176+Q204</f>
        <v>0</v>
      </c>
      <c r="R127" s="212">
        <f>R128+R176+R204</f>
        <v>0</v>
      </c>
      <c r="S127" s="105"/>
      <c r="T127" s="213">
        <f>T128+T176+T204</f>
        <v>0</v>
      </c>
      <c r="U127" s="105"/>
      <c r="V127" s="213">
        <f>V128+V176+V204</f>
        <v>0</v>
      </c>
      <c r="W127" s="105"/>
      <c r="X127" s="214">
        <f>X128+X176+X204</f>
        <v>0</v>
      </c>
      <c r="Y127" s="39"/>
      <c r="Z127" s="39"/>
      <c r="AA127" s="39"/>
      <c r="AB127" s="39"/>
      <c r="AC127" s="39"/>
      <c r="AD127" s="39"/>
      <c r="AE127" s="39"/>
      <c r="AT127" s="18" t="s">
        <v>74</v>
      </c>
      <c r="AU127" s="18" t="s">
        <v>149</v>
      </c>
      <c r="BK127" s="215">
        <f>BK128+BK176+BK204</f>
        <v>0</v>
      </c>
    </row>
    <row r="128" s="12" customFormat="1" ht="25.92" customHeight="1">
      <c r="A128" s="12"/>
      <c r="B128" s="216"/>
      <c r="C128" s="217"/>
      <c r="D128" s="218" t="s">
        <v>74</v>
      </c>
      <c r="E128" s="219" t="s">
        <v>273</v>
      </c>
      <c r="F128" s="219" t="s">
        <v>274</v>
      </c>
      <c r="G128" s="217"/>
      <c r="H128" s="217"/>
      <c r="I128" s="220"/>
      <c r="J128" s="220"/>
      <c r="K128" s="221">
        <f>BK128</f>
        <v>0</v>
      </c>
      <c r="L128" s="217"/>
      <c r="M128" s="222"/>
      <c r="N128" s="223"/>
      <c r="O128" s="224"/>
      <c r="P128" s="224"/>
      <c r="Q128" s="225">
        <f>Q129+Q170</f>
        <v>0</v>
      </c>
      <c r="R128" s="225">
        <f>R129+R170</f>
        <v>0</v>
      </c>
      <c r="S128" s="224"/>
      <c r="T128" s="226">
        <f>T129+T170</f>
        <v>0</v>
      </c>
      <c r="U128" s="224"/>
      <c r="V128" s="226">
        <f>V129+V170</f>
        <v>0</v>
      </c>
      <c r="W128" s="224"/>
      <c r="X128" s="227">
        <f>X129+X170</f>
        <v>0</v>
      </c>
      <c r="Y128" s="12"/>
      <c r="Z128" s="12"/>
      <c r="AA128" s="12"/>
      <c r="AB128" s="12"/>
      <c r="AC128" s="12"/>
      <c r="AD128" s="12"/>
      <c r="AE128" s="12"/>
      <c r="AR128" s="228" t="s">
        <v>84</v>
      </c>
      <c r="AT128" s="229" t="s">
        <v>74</v>
      </c>
      <c r="AU128" s="229" t="s">
        <v>75</v>
      </c>
      <c r="AY128" s="228" t="s">
        <v>182</v>
      </c>
      <c r="BK128" s="230">
        <f>BK129+BK170</f>
        <v>0</v>
      </c>
    </row>
    <row r="129" s="12" customFormat="1" ht="22.8" customHeight="1">
      <c r="A129" s="12"/>
      <c r="B129" s="216"/>
      <c r="C129" s="217"/>
      <c r="D129" s="218" t="s">
        <v>74</v>
      </c>
      <c r="E129" s="231" t="s">
        <v>1411</v>
      </c>
      <c r="F129" s="231" t="s">
        <v>1412</v>
      </c>
      <c r="G129" s="217"/>
      <c r="H129" s="217"/>
      <c r="I129" s="220"/>
      <c r="J129" s="220"/>
      <c r="K129" s="232">
        <f>BK129</f>
        <v>0</v>
      </c>
      <c r="L129" s="217"/>
      <c r="M129" s="222"/>
      <c r="N129" s="223"/>
      <c r="O129" s="224"/>
      <c r="P129" s="224"/>
      <c r="Q129" s="225">
        <f>SUM(Q130:Q169)</f>
        <v>0</v>
      </c>
      <c r="R129" s="225">
        <f>SUM(R130:R169)</f>
        <v>0</v>
      </c>
      <c r="S129" s="224"/>
      <c r="T129" s="226">
        <f>SUM(T130:T169)</f>
        <v>0</v>
      </c>
      <c r="U129" s="224"/>
      <c r="V129" s="226">
        <f>SUM(V130:V169)</f>
        <v>0</v>
      </c>
      <c r="W129" s="224"/>
      <c r="X129" s="227">
        <f>SUM(X130:X169)</f>
        <v>0</v>
      </c>
      <c r="Y129" s="12"/>
      <c r="Z129" s="12"/>
      <c r="AA129" s="12"/>
      <c r="AB129" s="12"/>
      <c r="AC129" s="12"/>
      <c r="AD129" s="12"/>
      <c r="AE129" s="12"/>
      <c r="AR129" s="228" t="s">
        <v>84</v>
      </c>
      <c r="AT129" s="229" t="s">
        <v>74</v>
      </c>
      <c r="AU129" s="229" t="s">
        <v>82</v>
      </c>
      <c r="AY129" s="228" t="s">
        <v>182</v>
      </c>
      <c r="BK129" s="230">
        <f>SUM(BK130:BK169)</f>
        <v>0</v>
      </c>
    </row>
    <row r="130" s="2" customFormat="1" ht="44.25" customHeight="1">
      <c r="A130" s="39"/>
      <c r="B130" s="40"/>
      <c r="C130" s="233" t="s">
        <v>82</v>
      </c>
      <c r="D130" s="233" t="s">
        <v>185</v>
      </c>
      <c r="E130" s="234" t="s">
        <v>1625</v>
      </c>
      <c r="F130" s="235" t="s">
        <v>1626</v>
      </c>
      <c r="G130" s="236" t="s">
        <v>416</v>
      </c>
      <c r="H130" s="237">
        <v>150</v>
      </c>
      <c r="I130" s="238"/>
      <c r="J130" s="238"/>
      <c r="K130" s="239">
        <f>ROUND(P130*H130,2)</f>
        <v>0</v>
      </c>
      <c r="L130" s="235" t="s">
        <v>1627</v>
      </c>
      <c r="M130" s="45"/>
      <c r="N130" s="240" t="s">
        <v>1</v>
      </c>
      <c r="O130" s="241" t="s">
        <v>38</v>
      </c>
      <c r="P130" s="242">
        <f>I130+J130</f>
        <v>0</v>
      </c>
      <c r="Q130" s="242">
        <f>ROUND(I130*H130,2)</f>
        <v>0</v>
      </c>
      <c r="R130" s="242">
        <f>ROUND(J130*H130,2)</f>
        <v>0</v>
      </c>
      <c r="S130" s="92"/>
      <c r="T130" s="243">
        <f>S130*H130</f>
        <v>0</v>
      </c>
      <c r="U130" s="243">
        <v>0</v>
      </c>
      <c r="V130" s="243">
        <f>U130*H130</f>
        <v>0</v>
      </c>
      <c r="W130" s="243">
        <v>0</v>
      </c>
      <c r="X130" s="244">
        <f>W130*H130</f>
        <v>0</v>
      </c>
      <c r="Y130" s="39"/>
      <c r="Z130" s="39"/>
      <c r="AA130" s="39"/>
      <c r="AB130" s="39"/>
      <c r="AC130" s="39"/>
      <c r="AD130" s="39"/>
      <c r="AE130" s="39"/>
      <c r="AR130" s="245" t="s">
        <v>223</v>
      </c>
      <c r="AT130" s="245" t="s">
        <v>185</v>
      </c>
      <c r="AU130" s="245" t="s">
        <v>84</v>
      </c>
      <c r="AY130" s="18" t="s">
        <v>182</v>
      </c>
      <c r="BE130" s="246">
        <f>IF(O130="základní",K130,0)</f>
        <v>0</v>
      </c>
      <c r="BF130" s="246">
        <f>IF(O130="snížená",K130,0)</f>
        <v>0</v>
      </c>
      <c r="BG130" s="246">
        <f>IF(O130="zákl. přenesená",K130,0)</f>
        <v>0</v>
      </c>
      <c r="BH130" s="246">
        <f>IF(O130="sníž. přenesená",K130,0)</f>
        <v>0</v>
      </c>
      <c r="BI130" s="246">
        <f>IF(O130="nulová",K130,0)</f>
        <v>0</v>
      </c>
      <c r="BJ130" s="18" t="s">
        <v>82</v>
      </c>
      <c r="BK130" s="246">
        <f>ROUND(P130*H130,2)</f>
        <v>0</v>
      </c>
      <c r="BL130" s="18" t="s">
        <v>223</v>
      </c>
      <c r="BM130" s="245" t="s">
        <v>84</v>
      </c>
    </row>
    <row r="131" s="2" customFormat="1">
      <c r="A131" s="39"/>
      <c r="B131" s="40"/>
      <c r="C131" s="41"/>
      <c r="D131" s="247" t="s">
        <v>192</v>
      </c>
      <c r="E131" s="41"/>
      <c r="F131" s="248" t="s">
        <v>1626</v>
      </c>
      <c r="G131" s="41"/>
      <c r="H131" s="41"/>
      <c r="I131" s="249"/>
      <c r="J131" s="249"/>
      <c r="K131" s="41"/>
      <c r="L131" s="41"/>
      <c r="M131" s="45"/>
      <c r="N131" s="250"/>
      <c r="O131" s="251"/>
      <c r="P131" s="92"/>
      <c r="Q131" s="92"/>
      <c r="R131" s="92"/>
      <c r="S131" s="92"/>
      <c r="T131" s="92"/>
      <c r="U131" s="92"/>
      <c r="V131" s="92"/>
      <c r="W131" s="92"/>
      <c r="X131" s="93"/>
      <c r="Y131" s="39"/>
      <c r="Z131" s="39"/>
      <c r="AA131" s="39"/>
      <c r="AB131" s="39"/>
      <c r="AC131" s="39"/>
      <c r="AD131" s="39"/>
      <c r="AE131" s="39"/>
      <c r="AT131" s="18" t="s">
        <v>192</v>
      </c>
      <c r="AU131" s="18" t="s">
        <v>84</v>
      </c>
    </row>
    <row r="132" s="2" customFormat="1">
      <c r="A132" s="39"/>
      <c r="B132" s="40"/>
      <c r="C132" s="41"/>
      <c r="D132" s="252" t="s">
        <v>194</v>
      </c>
      <c r="E132" s="41"/>
      <c r="F132" s="253" t="s">
        <v>1628</v>
      </c>
      <c r="G132" s="41"/>
      <c r="H132" s="41"/>
      <c r="I132" s="249"/>
      <c r="J132" s="249"/>
      <c r="K132" s="41"/>
      <c r="L132" s="41"/>
      <c r="M132" s="45"/>
      <c r="N132" s="250"/>
      <c r="O132" s="251"/>
      <c r="P132" s="92"/>
      <c r="Q132" s="92"/>
      <c r="R132" s="92"/>
      <c r="S132" s="92"/>
      <c r="T132" s="92"/>
      <c r="U132" s="92"/>
      <c r="V132" s="92"/>
      <c r="W132" s="92"/>
      <c r="X132" s="93"/>
      <c r="Y132" s="39"/>
      <c r="Z132" s="39"/>
      <c r="AA132" s="39"/>
      <c r="AB132" s="39"/>
      <c r="AC132" s="39"/>
      <c r="AD132" s="39"/>
      <c r="AE132" s="39"/>
      <c r="AT132" s="18" t="s">
        <v>194</v>
      </c>
      <c r="AU132" s="18" t="s">
        <v>84</v>
      </c>
    </row>
    <row r="133" s="2" customFormat="1">
      <c r="A133" s="39"/>
      <c r="B133" s="40"/>
      <c r="C133" s="286" t="s">
        <v>84</v>
      </c>
      <c r="D133" s="286" t="s">
        <v>290</v>
      </c>
      <c r="E133" s="287" t="s">
        <v>1629</v>
      </c>
      <c r="F133" s="288" t="s">
        <v>1630</v>
      </c>
      <c r="G133" s="289" t="s">
        <v>416</v>
      </c>
      <c r="H133" s="290">
        <v>150</v>
      </c>
      <c r="I133" s="291"/>
      <c r="J133" s="292"/>
      <c r="K133" s="293">
        <f>ROUND(P133*H133,2)</f>
        <v>0</v>
      </c>
      <c r="L133" s="288" t="s">
        <v>1627</v>
      </c>
      <c r="M133" s="294"/>
      <c r="N133" s="295" t="s">
        <v>1</v>
      </c>
      <c r="O133" s="241" t="s">
        <v>38</v>
      </c>
      <c r="P133" s="242">
        <f>I133+J133</f>
        <v>0</v>
      </c>
      <c r="Q133" s="242">
        <f>ROUND(I133*H133,2)</f>
        <v>0</v>
      </c>
      <c r="R133" s="242">
        <f>ROUND(J133*H133,2)</f>
        <v>0</v>
      </c>
      <c r="S133" s="92"/>
      <c r="T133" s="243">
        <f>S133*H133</f>
        <v>0</v>
      </c>
      <c r="U133" s="243">
        <v>0</v>
      </c>
      <c r="V133" s="243">
        <f>U133*H133</f>
        <v>0</v>
      </c>
      <c r="W133" s="243">
        <v>0</v>
      </c>
      <c r="X133" s="244">
        <f>W133*H133</f>
        <v>0</v>
      </c>
      <c r="Y133" s="39"/>
      <c r="Z133" s="39"/>
      <c r="AA133" s="39"/>
      <c r="AB133" s="39"/>
      <c r="AC133" s="39"/>
      <c r="AD133" s="39"/>
      <c r="AE133" s="39"/>
      <c r="AR133" s="245" t="s">
        <v>293</v>
      </c>
      <c r="AT133" s="245" t="s">
        <v>290</v>
      </c>
      <c r="AU133" s="245" t="s">
        <v>84</v>
      </c>
      <c r="AY133" s="18" t="s">
        <v>182</v>
      </c>
      <c r="BE133" s="246">
        <f>IF(O133="základní",K133,0)</f>
        <v>0</v>
      </c>
      <c r="BF133" s="246">
        <f>IF(O133="snížená",K133,0)</f>
        <v>0</v>
      </c>
      <c r="BG133" s="246">
        <f>IF(O133="zákl. přenesená",K133,0)</f>
        <v>0</v>
      </c>
      <c r="BH133" s="246">
        <f>IF(O133="sníž. přenesená",K133,0)</f>
        <v>0</v>
      </c>
      <c r="BI133" s="246">
        <f>IF(O133="nulová",K133,0)</f>
        <v>0</v>
      </c>
      <c r="BJ133" s="18" t="s">
        <v>82</v>
      </c>
      <c r="BK133" s="246">
        <f>ROUND(P133*H133,2)</f>
        <v>0</v>
      </c>
      <c r="BL133" s="18" t="s">
        <v>223</v>
      </c>
      <c r="BM133" s="245" t="s">
        <v>190</v>
      </c>
    </row>
    <row r="134" s="2" customFormat="1">
      <c r="A134" s="39"/>
      <c r="B134" s="40"/>
      <c r="C134" s="41"/>
      <c r="D134" s="247" t="s">
        <v>192</v>
      </c>
      <c r="E134" s="41"/>
      <c r="F134" s="248" t="s">
        <v>1630</v>
      </c>
      <c r="G134" s="41"/>
      <c r="H134" s="41"/>
      <c r="I134" s="249"/>
      <c r="J134" s="249"/>
      <c r="K134" s="41"/>
      <c r="L134" s="41"/>
      <c r="M134" s="45"/>
      <c r="N134" s="250"/>
      <c r="O134" s="251"/>
      <c r="P134" s="92"/>
      <c r="Q134" s="92"/>
      <c r="R134" s="92"/>
      <c r="S134" s="92"/>
      <c r="T134" s="92"/>
      <c r="U134" s="92"/>
      <c r="V134" s="92"/>
      <c r="W134" s="92"/>
      <c r="X134" s="93"/>
      <c r="Y134" s="39"/>
      <c r="Z134" s="39"/>
      <c r="AA134" s="39"/>
      <c r="AB134" s="39"/>
      <c r="AC134" s="39"/>
      <c r="AD134" s="39"/>
      <c r="AE134" s="39"/>
      <c r="AT134" s="18" t="s">
        <v>192</v>
      </c>
      <c r="AU134" s="18" t="s">
        <v>84</v>
      </c>
    </row>
    <row r="135" s="2" customFormat="1" ht="44.25" customHeight="1">
      <c r="A135" s="39"/>
      <c r="B135" s="40"/>
      <c r="C135" s="233" t="s">
        <v>120</v>
      </c>
      <c r="D135" s="233" t="s">
        <v>185</v>
      </c>
      <c r="E135" s="234" t="s">
        <v>1631</v>
      </c>
      <c r="F135" s="235" t="s">
        <v>1632</v>
      </c>
      <c r="G135" s="236" t="s">
        <v>416</v>
      </c>
      <c r="H135" s="237">
        <v>20</v>
      </c>
      <c r="I135" s="238"/>
      <c r="J135" s="238"/>
      <c r="K135" s="239">
        <f>ROUND(P135*H135,2)</f>
        <v>0</v>
      </c>
      <c r="L135" s="235" t="s">
        <v>1627</v>
      </c>
      <c r="M135" s="45"/>
      <c r="N135" s="240" t="s">
        <v>1</v>
      </c>
      <c r="O135" s="241" t="s">
        <v>38</v>
      </c>
      <c r="P135" s="242">
        <f>I135+J135</f>
        <v>0</v>
      </c>
      <c r="Q135" s="242">
        <f>ROUND(I135*H135,2)</f>
        <v>0</v>
      </c>
      <c r="R135" s="242">
        <f>ROUND(J135*H135,2)</f>
        <v>0</v>
      </c>
      <c r="S135" s="92"/>
      <c r="T135" s="243">
        <f>S135*H135</f>
        <v>0</v>
      </c>
      <c r="U135" s="243">
        <v>0</v>
      </c>
      <c r="V135" s="243">
        <f>U135*H135</f>
        <v>0</v>
      </c>
      <c r="W135" s="243">
        <v>0</v>
      </c>
      <c r="X135" s="244">
        <f>W135*H135</f>
        <v>0</v>
      </c>
      <c r="Y135" s="39"/>
      <c r="Z135" s="39"/>
      <c r="AA135" s="39"/>
      <c r="AB135" s="39"/>
      <c r="AC135" s="39"/>
      <c r="AD135" s="39"/>
      <c r="AE135" s="39"/>
      <c r="AR135" s="245" t="s">
        <v>223</v>
      </c>
      <c r="AT135" s="245" t="s">
        <v>185</v>
      </c>
      <c r="AU135" s="245" t="s">
        <v>84</v>
      </c>
      <c r="AY135" s="18" t="s">
        <v>182</v>
      </c>
      <c r="BE135" s="246">
        <f>IF(O135="základní",K135,0)</f>
        <v>0</v>
      </c>
      <c r="BF135" s="246">
        <f>IF(O135="snížená",K135,0)</f>
        <v>0</v>
      </c>
      <c r="BG135" s="246">
        <f>IF(O135="zákl. přenesená",K135,0)</f>
        <v>0</v>
      </c>
      <c r="BH135" s="246">
        <f>IF(O135="sníž. přenesená",K135,0)</f>
        <v>0</v>
      </c>
      <c r="BI135" s="246">
        <f>IF(O135="nulová",K135,0)</f>
        <v>0</v>
      </c>
      <c r="BJ135" s="18" t="s">
        <v>82</v>
      </c>
      <c r="BK135" s="246">
        <f>ROUND(P135*H135,2)</f>
        <v>0</v>
      </c>
      <c r="BL135" s="18" t="s">
        <v>223</v>
      </c>
      <c r="BM135" s="245" t="s">
        <v>183</v>
      </c>
    </row>
    <row r="136" s="2" customFormat="1">
      <c r="A136" s="39"/>
      <c r="B136" s="40"/>
      <c r="C136" s="41"/>
      <c r="D136" s="247" t="s">
        <v>192</v>
      </c>
      <c r="E136" s="41"/>
      <c r="F136" s="248" t="s">
        <v>1632</v>
      </c>
      <c r="G136" s="41"/>
      <c r="H136" s="41"/>
      <c r="I136" s="249"/>
      <c r="J136" s="249"/>
      <c r="K136" s="41"/>
      <c r="L136" s="41"/>
      <c r="M136" s="45"/>
      <c r="N136" s="250"/>
      <c r="O136" s="251"/>
      <c r="P136" s="92"/>
      <c r="Q136" s="92"/>
      <c r="R136" s="92"/>
      <c r="S136" s="92"/>
      <c r="T136" s="92"/>
      <c r="U136" s="92"/>
      <c r="V136" s="92"/>
      <c r="W136" s="92"/>
      <c r="X136" s="93"/>
      <c r="Y136" s="39"/>
      <c r="Z136" s="39"/>
      <c r="AA136" s="39"/>
      <c r="AB136" s="39"/>
      <c r="AC136" s="39"/>
      <c r="AD136" s="39"/>
      <c r="AE136" s="39"/>
      <c r="AT136" s="18" t="s">
        <v>192</v>
      </c>
      <c r="AU136" s="18" t="s">
        <v>84</v>
      </c>
    </row>
    <row r="137" s="2" customFormat="1">
      <c r="A137" s="39"/>
      <c r="B137" s="40"/>
      <c r="C137" s="41"/>
      <c r="D137" s="252" t="s">
        <v>194</v>
      </c>
      <c r="E137" s="41"/>
      <c r="F137" s="253" t="s">
        <v>1633</v>
      </c>
      <c r="G137" s="41"/>
      <c r="H137" s="41"/>
      <c r="I137" s="249"/>
      <c r="J137" s="249"/>
      <c r="K137" s="41"/>
      <c r="L137" s="41"/>
      <c r="M137" s="45"/>
      <c r="N137" s="250"/>
      <c r="O137" s="251"/>
      <c r="P137" s="92"/>
      <c r="Q137" s="92"/>
      <c r="R137" s="92"/>
      <c r="S137" s="92"/>
      <c r="T137" s="92"/>
      <c r="U137" s="92"/>
      <c r="V137" s="92"/>
      <c r="W137" s="92"/>
      <c r="X137" s="93"/>
      <c r="Y137" s="39"/>
      <c r="Z137" s="39"/>
      <c r="AA137" s="39"/>
      <c r="AB137" s="39"/>
      <c r="AC137" s="39"/>
      <c r="AD137" s="39"/>
      <c r="AE137" s="39"/>
      <c r="AT137" s="18" t="s">
        <v>194</v>
      </c>
      <c r="AU137" s="18" t="s">
        <v>84</v>
      </c>
    </row>
    <row r="138" s="2" customFormat="1">
      <c r="A138" s="39"/>
      <c r="B138" s="40"/>
      <c r="C138" s="286" t="s">
        <v>190</v>
      </c>
      <c r="D138" s="286" t="s">
        <v>290</v>
      </c>
      <c r="E138" s="287" t="s">
        <v>1634</v>
      </c>
      <c r="F138" s="288" t="s">
        <v>1635</v>
      </c>
      <c r="G138" s="289" t="s">
        <v>416</v>
      </c>
      <c r="H138" s="290">
        <v>20</v>
      </c>
      <c r="I138" s="291"/>
      <c r="J138" s="292"/>
      <c r="K138" s="293">
        <f>ROUND(P138*H138,2)</f>
        <v>0</v>
      </c>
      <c r="L138" s="288" t="s">
        <v>1627</v>
      </c>
      <c r="M138" s="294"/>
      <c r="N138" s="295" t="s">
        <v>1</v>
      </c>
      <c r="O138" s="241" t="s">
        <v>38</v>
      </c>
      <c r="P138" s="242">
        <f>I138+J138</f>
        <v>0</v>
      </c>
      <c r="Q138" s="242">
        <f>ROUND(I138*H138,2)</f>
        <v>0</v>
      </c>
      <c r="R138" s="242">
        <f>ROUND(J138*H138,2)</f>
        <v>0</v>
      </c>
      <c r="S138" s="92"/>
      <c r="T138" s="243">
        <f>S138*H138</f>
        <v>0</v>
      </c>
      <c r="U138" s="243">
        <v>0</v>
      </c>
      <c r="V138" s="243">
        <f>U138*H138</f>
        <v>0</v>
      </c>
      <c r="W138" s="243">
        <v>0</v>
      </c>
      <c r="X138" s="244">
        <f>W138*H138</f>
        <v>0</v>
      </c>
      <c r="Y138" s="39"/>
      <c r="Z138" s="39"/>
      <c r="AA138" s="39"/>
      <c r="AB138" s="39"/>
      <c r="AC138" s="39"/>
      <c r="AD138" s="39"/>
      <c r="AE138" s="39"/>
      <c r="AR138" s="245" t="s">
        <v>293</v>
      </c>
      <c r="AT138" s="245" t="s">
        <v>290</v>
      </c>
      <c r="AU138" s="245" t="s">
        <v>84</v>
      </c>
      <c r="AY138" s="18" t="s">
        <v>182</v>
      </c>
      <c r="BE138" s="246">
        <f>IF(O138="základní",K138,0)</f>
        <v>0</v>
      </c>
      <c r="BF138" s="246">
        <f>IF(O138="snížená",K138,0)</f>
        <v>0</v>
      </c>
      <c r="BG138" s="246">
        <f>IF(O138="zákl. přenesená",K138,0)</f>
        <v>0</v>
      </c>
      <c r="BH138" s="246">
        <f>IF(O138="sníž. přenesená",K138,0)</f>
        <v>0</v>
      </c>
      <c r="BI138" s="246">
        <f>IF(O138="nulová",K138,0)</f>
        <v>0</v>
      </c>
      <c r="BJ138" s="18" t="s">
        <v>82</v>
      </c>
      <c r="BK138" s="246">
        <f>ROUND(P138*H138,2)</f>
        <v>0</v>
      </c>
      <c r="BL138" s="18" t="s">
        <v>223</v>
      </c>
      <c r="BM138" s="245" t="s">
        <v>240</v>
      </c>
    </row>
    <row r="139" s="2" customFormat="1">
      <c r="A139" s="39"/>
      <c r="B139" s="40"/>
      <c r="C139" s="41"/>
      <c r="D139" s="247" t="s">
        <v>192</v>
      </c>
      <c r="E139" s="41"/>
      <c r="F139" s="248" t="s">
        <v>1635</v>
      </c>
      <c r="G139" s="41"/>
      <c r="H139" s="41"/>
      <c r="I139" s="249"/>
      <c r="J139" s="249"/>
      <c r="K139" s="41"/>
      <c r="L139" s="41"/>
      <c r="M139" s="45"/>
      <c r="N139" s="250"/>
      <c r="O139" s="251"/>
      <c r="P139" s="92"/>
      <c r="Q139" s="92"/>
      <c r="R139" s="92"/>
      <c r="S139" s="92"/>
      <c r="T139" s="92"/>
      <c r="U139" s="92"/>
      <c r="V139" s="92"/>
      <c r="W139" s="92"/>
      <c r="X139" s="93"/>
      <c r="Y139" s="39"/>
      <c r="Z139" s="39"/>
      <c r="AA139" s="39"/>
      <c r="AB139" s="39"/>
      <c r="AC139" s="39"/>
      <c r="AD139" s="39"/>
      <c r="AE139" s="39"/>
      <c r="AT139" s="18" t="s">
        <v>192</v>
      </c>
      <c r="AU139" s="18" t="s">
        <v>84</v>
      </c>
    </row>
    <row r="140" s="2" customFormat="1" ht="49.05" customHeight="1">
      <c r="A140" s="39"/>
      <c r="B140" s="40"/>
      <c r="C140" s="233" t="s">
        <v>226</v>
      </c>
      <c r="D140" s="233" t="s">
        <v>185</v>
      </c>
      <c r="E140" s="234" t="s">
        <v>1636</v>
      </c>
      <c r="F140" s="235" t="s">
        <v>1637</v>
      </c>
      <c r="G140" s="236" t="s">
        <v>222</v>
      </c>
      <c r="H140" s="237">
        <v>65</v>
      </c>
      <c r="I140" s="238"/>
      <c r="J140" s="238"/>
      <c r="K140" s="239">
        <f>ROUND(P140*H140,2)</f>
        <v>0</v>
      </c>
      <c r="L140" s="235" t="s">
        <v>1627</v>
      </c>
      <c r="M140" s="45"/>
      <c r="N140" s="240" t="s">
        <v>1</v>
      </c>
      <c r="O140" s="241" t="s">
        <v>38</v>
      </c>
      <c r="P140" s="242">
        <f>I140+J140</f>
        <v>0</v>
      </c>
      <c r="Q140" s="242">
        <f>ROUND(I140*H140,2)</f>
        <v>0</v>
      </c>
      <c r="R140" s="242">
        <f>ROUND(J140*H140,2)</f>
        <v>0</v>
      </c>
      <c r="S140" s="92"/>
      <c r="T140" s="243">
        <f>S140*H140</f>
        <v>0</v>
      </c>
      <c r="U140" s="243">
        <v>0</v>
      </c>
      <c r="V140" s="243">
        <f>U140*H140</f>
        <v>0</v>
      </c>
      <c r="W140" s="243">
        <v>0</v>
      </c>
      <c r="X140" s="244">
        <f>W140*H140</f>
        <v>0</v>
      </c>
      <c r="Y140" s="39"/>
      <c r="Z140" s="39"/>
      <c r="AA140" s="39"/>
      <c r="AB140" s="39"/>
      <c r="AC140" s="39"/>
      <c r="AD140" s="39"/>
      <c r="AE140" s="39"/>
      <c r="AR140" s="245" t="s">
        <v>223</v>
      </c>
      <c r="AT140" s="245" t="s">
        <v>185</v>
      </c>
      <c r="AU140" s="245" t="s">
        <v>84</v>
      </c>
      <c r="AY140" s="18" t="s">
        <v>182</v>
      </c>
      <c r="BE140" s="246">
        <f>IF(O140="základní",K140,0)</f>
        <v>0</v>
      </c>
      <c r="BF140" s="246">
        <f>IF(O140="snížená",K140,0)</f>
        <v>0</v>
      </c>
      <c r="BG140" s="246">
        <f>IF(O140="zákl. přenesená",K140,0)</f>
        <v>0</v>
      </c>
      <c r="BH140" s="246">
        <f>IF(O140="sníž. přenesená",K140,0)</f>
        <v>0</v>
      </c>
      <c r="BI140" s="246">
        <f>IF(O140="nulová",K140,0)</f>
        <v>0</v>
      </c>
      <c r="BJ140" s="18" t="s">
        <v>82</v>
      </c>
      <c r="BK140" s="246">
        <f>ROUND(P140*H140,2)</f>
        <v>0</v>
      </c>
      <c r="BL140" s="18" t="s">
        <v>223</v>
      </c>
      <c r="BM140" s="245" t="s">
        <v>252</v>
      </c>
    </row>
    <row r="141" s="2" customFormat="1">
      <c r="A141" s="39"/>
      <c r="B141" s="40"/>
      <c r="C141" s="41"/>
      <c r="D141" s="247" t="s">
        <v>192</v>
      </c>
      <c r="E141" s="41"/>
      <c r="F141" s="248" t="s">
        <v>1637</v>
      </c>
      <c r="G141" s="41"/>
      <c r="H141" s="41"/>
      <c r="I141" s="249"/>
      <c r="J141" s="249"/>
      <c r="K141" s="41"/>
      <c r="L141" s="41"/>
      <c r="M141" s="45"/>
      <c r="N141" s="250"/>
      <c r="O141" s="251"/>
      <c r="P141" s="92"/>
      <c r="Q141" s="92"/>
      <c r="R141" s="92"/>
      <c r="S141" s="92"/>
      <c r="T141" s="92"/>
      <c r="U141" s="92"/>
      <c r="V141" s="92"/>
      <c r="W141" s="92"/>
      <c r="X141" s="93"/>
      <c r="Y141" s="39"/>
      <c r="Z141" s="39"/>
      <c r="AA141" s="39"/>
      <c r="AB141" s="39"/>
      <c r="AC141" s="39"/>
      <c r="AD141" s="39"/>
      <c r="AE141" s="39"/>
      <c r="AT141" s="18" t="s">
        <v>192</v>
      </c>
      <c r="AU141" s="18" t="s">
        <v>84</v>
      </c>
    </row>
    <row r="142" s="2" customFormat="1">
      <c r="A142" s="39"/>
      <c r="B142" s="40"/>
      <c r="C142" s="41"/>
      <c r="D142" s="252" t="s">
        <v>194</v>
      </c>
      <c r="E142" s="41"/>
      <c r="F142" s="253" t="s">
        <v>1638</v>
      </c>
      <c r="G142" s="41"/>
      <c r="H142" s="41"/>
      <c r="I142" s="249"/>
      <c r="J142" s="249"/>
      <c r="K142" s="41"/>
      <c r="L142" s="41"/>
      <c r="M142" s="45"/>
      <c r="N142" s="250"/>
      <c r="O142" s="251"/>
      <c r="P142" s="92"/>
      <c r="Q142" s="92"/>
      <c r="R142" s="92"/>
      <c r="S142" s="92"/>
      <c r="T142" s="92"/>
      <c r="U142" s="92"/>
      <c r="V142" s="92"/>
      <c r="W142" s="92"/>
      <c r="X142" s="93"/>
      <c r="Y142" s="39"/>
      <c r="Z142" s="39"/>
      <c r="AA142" s="39"/>
      <c r="AB142" s="39"/>
      <c r="AC142" s="39"/>
      <c r="AD142" s="39"/>
      <c r="AE142" s="39"/>
      <c r="AT142" s="18" t="s">
        <v>194</v>
      </c>
      <c r="AU142" s="18" t="s">
        <v>84</v>
      </c>
    </row>
    <row r="143" s="2" customFormat="1" ht="24.15" customHeight="1">
      <c r="A143" s="39"/>
      <c r="B143" s="40"/>
      <c r="C143" s="286" t="s">
        <v>183</v>
      </c>
      <c r="D143" s="286" t="s">
        <v>290</v>
      </c>
      <c r="E143" s="287" t="s">
        <v>1639</v>
      </c>
      <c r="F143" s="288" t="s">
        <v>1640</v>
      </c>
      <c r="G143" s="289" t="s">
        <v>222</v>
      </c>
      <c r="H143" s="290">
        <v>65</v>
      </c>
      <c r="I143" s="291"/>
      <c r="J143" s="292"/>
      <c r="K143" s="293">
        <f>ROUND(P143*H143,2)</f>
        <v>0</v>
      </c>
      <c r="L143" s="288" t="s">
        <v>1627</v>
      </c>
      <c r="M143" s="294"/>
      <c r="N143" s="295" t="s">
        <v>1</v>
      </c>
      <c r="O143" s="241" t="s">
        <v>38</v>
      </c>
      <c r="P143" s="242">
        <f>I143+J143</f>
        <v>0</v>
      </c>
      <c r="Q143" s="242">
        <f>ROUND(I143*H143,2)</f>
        <v>0</v>
      </c>
      <c r="R143" s="242">
        <f>ROUND(J143*H143,2)</f>
        <v>0</v>
      </c>
      <c r="S143" s="92"/>
      <c r="T143" s="243">
        <f>S143*H143</f>
        <v>0</v>
      </c>
      <c r="U143" s="243">
        <v>0</v>
      </c>
      <c r="V143" s="243">
        <f>U143*H143</f>
        <v>0</v>
      </c>
      <c r="W143" s="243">
        <v>0</v>
      </c>
      <c r="X143" s="244">
        <f>W143*H143</f>
        <v>0</v>
      </c>
      <c r="Y143" s="39"/>
      <c r="Z143" s="39"/>
      <c r="AA143" s="39"/>
      <c r="AB143" s="39"/>
      <c r="AC143" s="39"/>
      <c r="AD143" s="39"/>
      <c r="AE143" s="39"/>
      <c r="AR143" s="245" t="s">
        <v>293</v>
      </c>
      <c r="AT143" s="245" t="s">
        <v>290</v>
      </c>
      <c r="AU143" s="245" t="s">
        <v>84</v>
      </c>
      <c r="AY143" s="18" t="s">
        <v>182</v>
      </c>
      <c r="BE143" s="246">
        <f>IF(O143="základní",K143,0)</f>
        <v>0</v>
      </c>
      <c r="BF143" s="246">
        <f>IF(O143="snížená",K143,0)</f>
        <v>0</v>
      </c>
      <c r="BG143" s="246">
        <f>IF(O143="zákl. přenesená",K143,0)</f>
        <v>0</v>
      </c>
      <c r="BH143" s="246">
        <f>IF(O143="sníž. přenesená",K143,0)</f>
        <v>0</v>
      </c>
      <c r="BI143" s="246">
        <f>IF(O143="nulová",K143,0)</f>
        <v>0</v>
      </c>
      <c r="BJ143" s="18" t="s">
        <v>82</v>
      </c>
      <c r="BK143" s="246">
        <f>ROUND(P143*H143,2)</f>
        <v>0</v>
      </c>
      <c r="BL143" s="18" t="s">
        <v>223</v>
      </c>
      <c r="BM143" s="245" t="s">
        <v>267</v>
      </c>
    </row>
    <row r="144" s="2" customFormat="1">
      <c r="A144" s="39"/>
      <c r="B144" s="40"/>
      <c r="C144" s="41"/>
      <c r="D144" s="247" t="s">
        <v>192</v>
      </c>
      <c r="E144" s="41"/>
      <c r="F144" s="248" t="s">
        <v>1640</v>
      </c>
      <c r="G144" s="41"/>
      <c r="H144" s="41"/>
      <c r="I144" s="249"/>
      <c r="J144" s="249"/>
      <c r="K144" s="41"/>
      <c r="L144" s="41"/>
      <c r="M144" s="45"/>
      <c r="N144" s="250"/>
      <c r="O144" s="251"/>
      <c r="P144" s="92"/>
      <c r="Q144" s="92"/>
      <c r="R144" s="92"/>
      <c r="S144" s="92"/>
      <c r="T144" s="92"/>
      <c r="U144" s="92"/>
      <c r="V144" s="92"/>
      <c r="W144" s="92"/>
      <c r="X144" s="93"/>
      <c r="Y144" s="39"/>
      <c r="Z144" s="39"/>
      <c r="AA144" s="39"/>
      <c r="AB144" s="39"/>
      <c r="AC144" s="39"/>
      <c r="AD144" s="39"/>
      <c r="AE144" s="39"/>
      <c r="AT144" s="18" t="s">
        <v>192</v>
      </c>
      <c r="AU144" s="18" t="s">
        <v>84</v>
      </c>
    </row>
    <row r="145" s="2" customFormat="1" ht="37.8" customHeight="1">
      <c r="A145" s="39"/>
      <c r="B145" s="40"/>
      <c r="C145" s="233" t="s">
        <v>233</v>
      </c>
      <c r="D145" s="233" t="s">
        <v>185</v>
      </c>
      <c r="E145" s="234" t="s">
        <v>1641</v>
      </c>
      <c r="F145" s="235" t="s">
        <v>1642</v>
      </c>
      <c r="G145" s="236" t="s">
        <v>416</v>
      </c>
      <c r="H145" s="237">
        <v>300</v>
      </c>
      <c r="I145" s="238"/>
      <c r="J145" s="238"/>
      <c r="K145" s="239">
        <f>ROUND(P145*H145,2)</f>
        <v>0</v>
      </c>
      <c r="L145" s="235" t="s">
        <v>1627</v>
      </c>
      <c r="M145" s="45"/>
      <c r="N145" s="240" t="s">
        <v>1</v>
      </c>
      <c r="O145" s="241" t="s">
        <v>38</v>
      </c>
      <c r="P145" s="242">
        <f>I145+J145</f>
        <v>0</v>
      </c>
      <c r="Q145" s="242">
        <f>ROUND(I145*H145,2)</f>
        <v>0</v>
      </c>
      <c r="R145" s="242">
        <f>ROUND(J145*H145,2)</f>
        <v>0</v>
      </c>
      <c r="S145" s="92"/>
      <c r="T145" s="243">
        <f>S145*H145</f>
        <v>0</v>
      </c>
      <c r="U145" s="243">
        <v>0</v>
      </c>
      <c r="V145" s="243">
        <f>U145*H145</f>
        <v>0</v>
      </c>
      <c r="W145" s="243">
        <v>0</v>
      </c>
      <c r="X145" s="244">
        <f>W145*H145</f>
        <v>0</v>
      </c>
      <c r="Y145" s="39"/>
      <c r="Z145" s="39"/>
      <c r="AA145" s="39"/>
      <c r="AB145" s="39"/>
      <c r="AC145" s="39"/>
      <c r="AD145" s="39"/>
      <c r="AE145" s="39"/>
      <c r="AR145" s="245" t="s">
        <v>223</v>
      </c>
      <c r="AT145" s="245" t="s">
        <v>185</v>
      </c>
      <c r="AU145" s="245" t="s">
        <v>84</v>
      </c>
      <c r="AY145" s="18" t="s">
        <v>182</v>
      </c>
      <c r="BE145" s="246">
        <f>IF(O145="základní",K145,0)</f>
        <v>0</v>
      </c>
      <c r="BF145" s="246">
        <f>IF(O145="snížená",K145,0)</f>
        <v>0</v>
      </c>
      <c r="BG145" s="246">
        <f>IF(O145="zákl. přenesená",K145,0)</f>
        <v>0</v>
      </c>
      <c r="BH145" s="246">
        <f>IF(O145="sníž. přenesená",K145,0)</f>
        <v>0</v>
      </c>
      <c r="BI145" s="246">
        <f>IF(O145="nulová",K145,0)</f>
        <v>0</v>
      </c>
      <c r="BJ145" s="18" t="s">
        <v>82</v>
      </c>
      <c r="BK145" s="246">
        <f>ROUND(P145*H145,2)</f>
        <v>0</v>
      </c>
      <c r="BL145" s="18" t="s">
        <v>223</v>
      </c>
      <c r="BM145" s="245" t="s">
        <v>284</v>
      </c>
    </row>
    <row r="146" s="2" customFormat="1">
      <c r="A146" s="39"/>
      <c r="B146" s="40"/>
      <c r="C146" s="41"/>
      <c r="D146" s="247" t="s">
        <v>192</v>
      </c>
      <c r="E146" s="41"/>
      <c r="F146" s="248" t="s">
        <v>1642</v>
      </c>
      <c r="G146" s="41"/>
      <c r="H146" s="41"/>
      <c r="I146" s="249"/>
      <c r="J146" s="249"/>
      <c r="K146" s="41"/>
      <c r="L146" s="41"/>
      <c r="M146" s="45"/>
      <c r="N146" s="250"/>
      <c r="O146" s="251"/>
      <c r="P146" s="92"/>
      <c r="Q146" s="92"/>
      <c r="R146" s="92"/>
      <c r="S146" s="92"/>
      <c r="T146" s="92"/>
      <c r="U146" s="92"/>
      <c r="V146" s="92"/>
      <c r="W146" s="92"/>
      <c r="X146" s="93"/>
      <c r="Y146" s="39"/>
      <c r="Z146" s="39"/>
      <c r="AA146" s="39"/>
      <c r="AB146" s="39"/>
      <c r="AC146" s="39"/>
      <c r="AD146" s="39"/>
      <c r="AE146" s="39"/>
      <c r="AT146" s="18" t="s">
        <v>192</v>
      </c>
      <c r="AU146" s="18" t="s">
        <v>84</v>
      </c>
    </row>
    <row r="147" s="2" customFormat="1">
      <c r="A147" s="39"/>
      <c r="B147" s="40"/>
      <c r="C147" s="41"/>
      <c r="D147" s="252" t="s">
        <v>194</v>
      </c>
      <c r="E147" s="41"/>
      <c r="F147" s="253" t="s">
        <v>1643</v>
      </c>
      <c r="G147" s="41"/>
      <c r="H147" s="41"/>
      <c r="I147" s="249"/>
      <c r="J147" s="249"/>
      <c r="K147" s="41"/>
      <c r="L147" s="41"/>
      <c r="M147" s="45"/>
      <c r="N147" s="250"/>
      <c r="O147" s="251"/>
      <c r="P147" s="92"/>
      <c r="Q147" s="92"/>
      <c r="R147" s="92"/>
      <c r="S147" s="92"/>
      <c r="T147" s="92"/>
      <c r="U147" s="92"/>
      <c r="V147" s="92"/>
      <c r="W147" s="92"/>
      <c r="X147" s="93"/>
      <c r="Y147" s="39"/>
      <c r="Z147" s="39"/>
      <c r="AA147" s="39"/>
      <c r="AB147" s="39"/>
      <c r="AC147" s="39"/>
      <c r="AD147" s="39"/>
      <c r="AE147" s="39"/>
      <c r="AT147" s="18" t="s">
        <v>194</v>
      </c>
      <c r="AU147" s="18" t="s">
        <v>84</v>
      </c>
    </row>
    <row r="148" s="2" customFormat="1" ht="49.05" customHeight="1">
      <c r="A148" s="39"/>
      <c r="B148" s="40"/>
      <c r="C148" s="233" t="s">
        <v>240</v>
      </c>
      <c r="D148" s="233" t="s">
        <v>185</v>
      </c>
      <c r="E148" s="234" t="s">
        <v>1644</v>
      </c>
      <c r="F148" s="235" t="s">
        <v>1645</v>
      </c>
      <c r="G148" s="236" t="s">
        <v>416</v>
      </c>
      <c r="H148" s="237">
        <v>300</v>
      </c>
      <c r="I148" s="238"/>
      <c r="J148" s="238"/>
      <c r="K148" s="239">
        <f>ROUND(P148*H148,2)</f>
        <v>0</v>
      </c>
      <c r="L148" s="235" t="s">
        <v>1627</v>
      </c>
      <c r="M148" s="45"/>
      <c r="N148" s="240" t="s">
        <v>1</v>
      </c>
      <c r="O148" s="241" t="s">
        <v>38</v>
      </c>
      <c r="P148" s="242">
        <f>I148+J148</f>
        <v>0</v>
      </c>
      <c r="Q148" s="242">
        <f>ROUND(I148*H148,2)</f>
        <v>0</v>
      </c>
      <c r="R148" s="242">
        <f>ROUND(J148*H148,2)</f>
        <v>0</v>
      </c>
      <c r="S148" s="92"/>
      <c r="T148" s="243">
        <f>S148*H148</f>
        <v>0</v>
      </c>
      <c r="U148" s="243">
        <v>0</v>
      </c>
      <c r="V148" s="243">
        <f>U148*H148</f>
        <v>0</v>
      </c>
      <c r="W148" s="243">
        <v>0</v>
      </c>
      <c r="X148" s="244">
        <f>W148*H148</f>
        <v>0</v>
      </c>
      <c r="Y148" s="39"/>
      <c r="Z148" s="39"/>
      <c r="AA148" s="39"/>
      <c r="AB148" s="39"/>
      <c r="AC148" s="39"/>
      <c r="AD148" s="39"/>
      <c r="AE148" s="39"/>
      <c r="AR148" s="245" t="s">
        <v>223</v>
      </c>
      <c r="AT148" s="245" t="s">
        <v>185</v>
      </c>
      <c r="AU148" s="245" t="s">
        <v>84</v>
      </c>
      <c r="AY148" s="18" t="s">
        <v>182</v>
      </c>
      <c r="BE148" s="246">
        <f>IF(O148="základní",K148,0)</f>
        <v>0</v>
      </c>
      <c r="BF148" s="246">
        <f>IF(O148="snížená",K148,0)</f>
        <v>0</v>
      </c>
      <c r="BG148" s="246">
        <f>IF(O148="zákl. přenesená",K148,0)</f>
        <v>0</v>
      </c>
      <c r="BH148" s="246">
        <f>IF(O148="sníž. přenesená",K148,0)</f>
        <v>0</v>
      </c>
      <c r="BI148" s="246">
        <f>IF(O148="nulová",K148,0)</f>
        <v>0</v>
      </c>
      <c r="BJ148" s="18" t="s">
        <v>82</v>
      </c>
      <c r="BK148" s="246">
        <f>ROUND(P148*H148,2)</f>
        <v>0</v>
      </c>
      <c r="BL148" s="18" t="s">
        <v>223</v>
      </c>
      <c r="BM148" s="245" t="s">
        <v>223</v>
      </c>
    </row>
    <row r="149" s="2" customFormat="1">
      <c r="A149" s="39"/>
      <c r="B149" s="40"/>
      <c r="C149" s="41"/>
      <c r="D149" s="247" t="s">
        <v>192</v>
      </c>
      <c r="E149" s="41"/>
      <c r="F149" s="248" t="s">
        <v>1645</v>
      </c>
      <c r="G149" s="41"/>
      <c r="H149" s="41"/>
      <c r="I149" s="249"/>
      <c r="J149" s="249"/>
      <c r="K149" s="41"/>
      <c r="L149" s="41"/>
      <c r="M149" s="45"/>
      <c r="N149" s="250"/>
      <c r="O149" s="251"/>
      <c r="P149" s="92"/>
      <c r="Q149" s="92"/>
      <c r="R149" s="92"/>
      <c r="S149" s="92"/>
      <c r="T149" s="92"/>
      <c r="U149" s="92"/>
      <c r="V149" s="92"/>
      <c r="W149" s="92"/>
      <c r="X149" s="93"/>
      <c r="Y149" s="39"/>
      <c r="Z149" s="39"/>
      <c r="AA149" s="39"/>
      <c r="AB149" s="39"/>
      <c r="AC149" s="39"/>
      <c r="AD149" s="39"/>
      <c r="AE149" s="39"/>
      <c r="AT149" s="18" t="s">
        <v>192</v>
      </c>
      <c r="AU149" s="18" t="s">
        <v>84</v>
      </c>
    </row>
    <row r="150" s="2" customFormat="1">
      <c r="A150" s="39"/>
      <c r="B150" s="40"/>
      <c r="C150" s="41"/>
      <c r="D150" s="252" t="s">
        <v>194</v>
      </c>
      <c r="E150" s="41"/>
      <c r="F150" s="253" t="s">
        <v>1646</v>
      </c>
      <c r="G150" s="41"/>
      <c r="H150" s="41"/>
      <c r="I150" s="249"/>
      <c r="J150" s="249"/>
      <c r="K150" s="41"/>
      <c r="L150" s="41"/>
      <c r="M150" s="45"/>
      <c r="N150" s="250"/>
      <c r="O150" s="251"/>
      <c r="P150" s="92"/>
      <c r="Q150" s="92"/>
      <c r="R150" s="92"/>
      <c r="S150" s="92"/>
      <c r="T150" s="92"/>
      <c r="U150" s="92"/>
      <c r="V150" s="92"/>
      <c r="W150" s="92"/>
      <c r="X150" s="93"/>
      <c r="Y150" s="39"/>
      <c r="Z150" s="39"/>
      <c r="AA150" s="39"/>
      <c r="AB150" s="39"/>
      <c r="AC150" s="39"/>
      <c r="AD150" s="39"/>
      <c r="AE150" s="39"/>
      <c r="AT150" s="18" t="s">
        <v>194</v>
      </c>
      <c r="AU150" s="18" t="s">
        <v>84</v>
      </c>
    </row>
    <row r="151" s="2" customFormat="1" ht="24.15" customHeight="1">
      <c r="A151" s="39"/>
      <c r="B151" s="40"/>
      <c r="C151" s="286" t="s">
        <v>209</v>
      </c>
      <c r="D151" s="286" t="s">
        <v>290</v>
      </c>
      <c r="E151" s="287" t="s">
        <v>1647</v>
      </c>
      <c r="F151" s="288" t="s">
        <v>1648</v>
      </c>
      <c r="G151" s="289" t="s">
        <v>416</v>
      </c>
      <c r="H151" s="290">
        <v>156.52199999999999</v>
      </c>
      <c r="I151" s="291"/>
      <c r="J151" s="292"/>
      <c r="K151" s="293">
        <f>ROUND(P151*H151,2)</f>
        <v>0</v>
      </c>
      <c r="L151" s="288" t="s">
        <v>1627</v>
      </c>
      <c r="M151" s="294"/>
      <c r="N151" s="295" t="s">
        <v>1</v>
      </c>
      <c r="O151" s="241" t="s">
        <v>38</v>
      </c>
      <c r="P151" s="242">
        <f>I151+J151</f>
        <v>0</v>
      </c>
      <c r="Q151" s="242">
        <f>ROUND(I151*H151,2)</f>
        <v>0</v>
      </c>
      <c r="R151" s="242">
        <f>ROUND(J151*H151,2)</f>
        <v>0</v>
      </c>
      <c r="S151" s="92"/>
      <c r="T151" s="243">
        <f>S151*H151</f>
        <v>0</v>
      </c>
      <c r="U151" s="243">
        <v>0</v>
      </c>
      <c r="V151" s="243">
        <f>U151*H151</f>
        <v>0</v>
      </c>
      <c r="W151" s="243">
        <v>0</v>
      </c>
      <c r="X151" s="244">
        <f>W151*H151</f>
        <v>0</v>
      </c>
      <c r="Y151" s="39"/>
      <c r="Z151" s="39"/>
      <c r="AA151" s="39"/>
      <c r="AB151" s="39"/>
      <c r="AC151" s="39"/>
      <c r="AD151" s="39"/>
      <c r="AE151" s="39"/>
      <c r="AR151" s="245" t="s">
        <v>293</v>
      </c>
      <c r="AT151" s="245" t="s">
        <v>290</v>
      </c>
      <c r="AU151" s="245" t="s">
        <v>84</v>
      </c>
      <c r="AY151" s="18" t="s">
        <v>182</v>
      </c>
      <c r="BE151" s="246">
        <f>IF(O151="základní",K151,0)</f>
        <v>0</v>
      </c>
      <c r="BF151" s="246">
        <f>IF(O151="snížená",K151,0)</f>
        <v>0</v>
      </c>
      <c r="BG151" s="246">
        <f>IF(O151="zákl. přenesená",K151,0)</f>
        <v>0</v>
      </c>
      <c r="BH151" s="246">
        <f>IF(O151="sníž. přenesená",K151,0)</f>
        <v>0</v>
      </c>
      <c r="BI151" s="246">
        <f>IF(O151="nulová",K151,0)</f>
        <v>0</v>
      </c>
      <c r="BJ151" s="18" t="s">
        <v>82</v>
      </c>
      <c r="BK151" s="246">
        <f>ROUND(P151*H151,2)</f>
        <v>0</v>
      </c>
      <c r="BL151" s="18" t="s">
        <v>223</v>
      </c>
      <c r="BM151" s="245" t="s">
        <v>309</v>
      </c>
    </row>
    <row r="152" s="2" customFormat="1">
      <c r="A152" s="39"/>
      <c r="B152" s="40"/>
      <c r="C152" s="41"/>
      <c r="D152" s="247" t="s">
        <v>192</v>
      </c>
      <c r="E152" s="41"/>
      <c r="F152" s="248" t="s">
        <v>1648</v>
      </c>
      <c r="G152" s="41"/>
      <c r="H152" s="41"/>
      <c r="I152" s="249"/>
      <c r="J152" s="249"/>
      <c r="K152" s="41"/>
      <c r="L152" s="41"/>
      <c r="M152" s="45"/>
      <c r="N152" s="250"/>
      <c r="O152" s="251"/>
      <c r="P152" s="92"/>
      <c r="Q152" s="92"/>
      <c r="R152" s="92"/>
      <c r="S152" s="92"/>
      <c r="T152" s="92"/>
      <c r="U152" s="92"/>
      <c r="V152" s="92"/>
      <c r="W152" s="92"/>
      <c r="X152" s="93"/>
      <c r="Y152" s="39"/>
      <c r="Z152" s="39"/>
      <c r="AA152" s="39"/>
      <c r="AB152" s="39"/>
      <c r="AC152" s="39"/>
      <c r="AD152" s="39"/>
      <c r="AE152" s="39"/>
      <c r="AT152" s="18" t="s">
        <v>192</v>
      </c>
      <c r="AU152" s="18" t="s">
        <v>84</v>
      </c>
    </row>
    <row r="153" s="2" customFormat="1" ht="55.5" customHeight="1">
      <c r="A153" s="39"/>
      <c r="B153" s="40"/>
      <c r="C153" s="233" t="s">
        <v>252</v>
      </c>
      <c r="D153" s="233" t="s">
        <v>185</v>
      </c>
      <c r="E153" s="234" t="s">
        <v>1649</v>
      </c>
      <c r="F153" s="235" t="s">
        <v>1650</v>
      </c>
      <c r="G153" s="236" t="s">
        <v>416</v>
      </c>
      <c r="H153" s="237">
        <v>250</v>
      </c>
      <c r="I153" s="238"/>
      <c r="J153" s="238"/>
      <c r="K153" s="239">
        <f>ROUND(P153*H153,2)</f>
        <v>0</v>
      </c>
      <c r="L153" s="235" t="s">
        <v>1627</v>
      </c>
      <c r="M153" s="45"/>
      <c r="N153" s="240" t="s">
        <v>1</v>
      </c>
      <c r="O153" s="241" t="s">
        <v>38</v>
      </c>
      <c r="P153" s="242">
        <f>I153+J153</f>
        <v>0</v>
      </c>
      <c r="Q153" s="242">
        <f>ROUND(I153*H153,2)</f>
        <v>0</v>
      </c>
      <c r="R153" s="242">
        <f>ROUND(J153*H153,2)</f>
        <v>0</v>
      </c>
      <c r="S153" s="92"/>
      <c r="T153" s="243">
        <f>S153*H153</f>
        <v>0</v>
      </c>
      <c r="U153" s="243">
        <v>0</v>
      </c>
      <c r="V153" s="243">
        <f>U153*H153</f>
        <v>0</v>
      </c>
      <c r="W153" s="243">
        <v>0</v>
      </c>
      <c r="X153" s="244">
        <f>W153*H153</f>
        <v>0</v>
      </c>
      <c r="Y153" s="39"/>
      <c r="Z153" s="39"/>
      <c r="AA153" s="39"/>
      <c r="AB153" s="39"/>
      <c r="AC153" s="39"/>
      <c r="AD153" s="39"/>
      <c r="AE153" s="39"/>
      <c r="AR153" s="245" t="s">
        <v>223</v>
      </c>
      <c r="AT153" s="245" t="s">
        <v>185</v>
      </c>
      <c r="AU153" s="245" t="s">
        <v>84</v>
      </c>
      <c r="AY153" s="18" t="s">
        <v>182</v>
      </c>
      <c r="BE153" s="246">
        <f>IF(O153="základní",K153,0)</f>
        <v>0</v>
      </c>
      <c r="BF153" s="246">
        <f>IF(O153="snížená",K153,0)</f>
        <v>0</v>
      </c>
      <c r="BG153" s="246">
        <f>IF(O153="zákl. přenesená",K153,0)</f>
        <v>0</v>
      </c>
      <c r="BH153" s="246">
        <f>IF(O153="sníž. přenesená",K153,0)</f>
        <v>0</v>
      </c>
      <c r="BI153" s="246">
        <f>IF(O153="nulová",K153,0)</f>
        <v>0</v>
      </c>
      <c r="BJ153" s="18" t="s">
        <v>82</v>
      </c>
      <c r="BK153" s="246">
        <f>ROUND(P153*H153,2)</f>
        <v>0</v>
      </c>
      <c r="BL153" s="18" t="s">
        <v>223</v>
      </c>
      <c r="BM153" s="245" t="s">
        <v>321</v>
      </c>
    </row>
    <row r="154" s="2" customFormat="1">
      <c r="A154" s="39"/>
      <c r="B154" s="40"/>
      <c r="C154" s="41"/>
      <c r="D154" s="247" t="s">
        <v>192</v>
      </c>
      <c r="E154" s="41"/>
      <c r="F154" s="248" t="s">
        <v>1650</v>
      </c>
      <c r="G154" s="41"/>
      <c r="H154" s="41"/>
      <c r="I154" s="249"/>
      <c r="J154" s="249"/>
      <c r="K154" s="41"/>
      <c r="L154" s="41"/>
      <c r="M154" s="45"/>
      <c r="N154" s="250"/>
      <c r="O154" s="251"/>
      <c r="P154" s="92"/>
      <c r="Q154" s="92"/>
      <c r="R154" s="92"/>
      <c r="S154" s="92"/>
      <c r="T154" s="92"/>
      <c r="U154" s="92"/>
      <c r="V154" s="92"/>
      <c r="W154" s="92"/>
      <c r="X154" s="93"/>
      <c r="Y154" s="39"/>
      <c r="Z154" s="39"/>
      <c r="AA154" s="39"/>
      <c r="AB154" s="39"/>
      <c r="AC154" s="39"/>
      <c r="AD154" s="39"/>
      <c r="AE154" s="39"/>
      <c r="AT154" s="18" t="s">
        <v>192</v>
      </c>
      <c r="AU154" s="18" t="s">
        <v>84</v>
      </c>
    </row>
    <row r="155" s="2" customFormat="1">
      <c r="A155" s="39"/>
      <c r="B155" s="40"/>
      <c r="C155" s="41"/>
      <c r="D155" s="252" t="s">
        <v>194</v>
      </c>
      <c r="E155" s="41"/>
      <c r="F155" s="253" t="s">
        <v>1651</v>
      </c>
      <c r="G155" s="41"/>
      <c r="H155" s="41"/>
      <c r="I155" s="249"/>
      <c r="J155" s="249"/>
      <c r="K155" s="41"/>
      <c r="L155" s="41"/>
      <c r="M155" s="45"/>
      <c r="N155" s="250"/>
      <c r="O155" s="251"/>
      <c r="P155" s="92"/>
      <c r="Q155" s="92"/>
      <c r="R155" s="92"/>
      <c r="S155" s="92"/>
      <c r="T155" s="92"/>
      <c r="U155" s="92"/>
      <c r="V155" s="92"/>
      <c r="W155" s="92"/>
      <c r="X155" s="93"/>
      <c r="Y155" s="39"/>
      <c r="Z155" s="39"/>
      <c r="AA155" s="39"/>
      <c r="AB155" s="39"/>
      <c r="AC155" s="39"/>
      <c r="AD155" s="39"/>
      <c r="AE155" s="39"/>
      <c r="AT155" s="18" t="s">
        <v>194</v>
      </c>
      <c r="AU155" s="18" t="s">
        <v>84</v>
      </c>
    </row>
    <row r="156" s="2" customFormat="1" ht="37.8" customHeight="1">
      <c r="A156" s="39"/>
      <c r="B156" s="40"/>
      <c r="C156" s="233" t="s">
        <v>259</v>
      </c>
      <c r="D156" s="233" t="s">
        <v>185</v>
      </c>
      <c r="E156" s="234" t="s">
        <v>1652</v>
      </c>
      <c r="F156" s="235" t="s">
        <v>1653</v>
      </c>
      <c r="G156" s="236" t="s">
        <v>222</v>
      </c>
      <c r="H156" s="237">
        <v>22</v>
      </c>
      <c r="I156" s="238"/>
      <c r="J156" s="238"/>
      <c r="K156" s="239">
        <f>ROUND(P156*H156,2)</f>
        <v>0</v>
      </c>
      <c r="L156" s="235" t="s">
        <v>1627</v>
      </c>
      <c r="M156" s="45"/>
      <c r="N156" s="240" t="s">
        <v>1</v>
      </c>
      <c r="O156" s="241" t="s">
        <v>38</v>
      </c>
      <c r="P156" s="242">
        <f>I156+J156</f>
        <v>0</v>
      </c>
      <c r="Q156" s="242">
        <f>ROUND(I156*H156,2)</f>
        <v>0</v>
      </c>
      <c r="R156" s="242">
        <f>ROUND(J156*H156,2)</f>
        <v>0</v>
      </c>
      <c r="S156" s="92"/>
      <c r="T156" s="243">
        <f>S156*H156</f>
        <v>0</v>
      </c>
      <c r="U156" s="243">
        <v>0</v>
      </c>
      <c r="V156" s="243">
        <f>U156*H156</f>
        <v>0</v>
      </c>
      <c r="W156" s="243">
        <v>0</v>
      </c>
      <c r="X156" s="244">
        <f>W156*H156</f>
        <v>0</v>
      </c>
      <c r="Y156" s="39"/>
      <c r="Z156" s="39"/>
      <c r="AA156" s="39"/>
      <c r="AB156" s="39"/>
      <c r="AC156" s="39"/>
      <c r="AD156" s="39"/>
      <c r="AE156" s="39"/>
      <c r="AR156" s="245" t="s">
        <v>223</v>
      </c>
      <c r="AT156" s="245" t="s">
        <v>185</v>
      </c>
      <c r="AU156" s="245" t="s">
        <v>84</v>
      </c>
      <c r="AY156" s="18" t="s">
        <v>182</v>
      </c>
      <c r="BE156" s="246">
        <f>IF(O156="základní",K156,0)</f>
        <v>0</v>
      </c>
      <c r="BF156" s="246">
        <f>IF(O156="snížená",K156,0)</f>
        <v>0</v>
      </c>
      <c r="BG156" s="246">
        <f>IF(O156="zákl. přenesená",K156,0)</f>
        <v>0</v>
      </c>
      <c r="BH156" s="246">
        <f>IF(O156="sníž. přenesená",K156,0)</f>
        <v>0</v>
      </c>
      <c r="BI156" s="246">
        <f>IF(O156="nulová",K156,0)</f>
        <v>0</v>
      </c>
      <c r="BJ156" s="18" t="s">
        <v>82</v>
      </c>
      <c r="BK156" s="246">
        <f>ROUND(P156*H156,2)</f>
        <v>0</v>
      </c>
      <c r="BL156" s="18" t="s">
        <v>223</v>
      </c>
      <c r="BM156" s="245" t="s">
        <v>335</v>
      </c>
    </row>
    <row r="157" s="2" customFormat="1">
      <c r="A157" s="39"/>
      <c r="B157" s="40"/>
      <c r="C157" s="41"/>
      <c r="D157" s="247" t="s">
        <v>192</v>
      </c>
      <c r="E157" s="41"/>
      <c r="F157" s="248" t="s">
        <v>1653</v>
      </c>
      <c r="G157" s="41"/>
      <c r="H157" s="41"/>
      <c r="I157" s="249"/>
      <c r="J157" s="249"/>
      <c r="K157" s="41"/>
      <c r="L157" s="41"/>
      <c r="M157" s="45"/>
      <c r="N157" s="250"/>
      <c r="O157" s="251"/>
      <c r="P157" s="92"/>
      <c r="Q157" s="92"/>
      <c r="R157" s="92"/>
      <c r="S157" s="92"/>
      <c r="T157" s="92"/>
      <c r="U157" s="92"/>
      <c r="V157" s="92"/>
      <c r="W157" s="92"/>
      <c r="X157" s="93"/>
      <c r="Y157" s="39"/>
      <c r="Z157" s="39"/>
      <c r="AA157" s="39"/>
      <c r="AB157" s="39"/>
      <c r="AC157" s="39"/>
      <c r="AD157" s="39"/>
      <c r="AE157" s="39"/>
      <c r="AT157" s="18" t="s">
        <v>192</v>
      </c>
      <c r="AU157" s="18" t="s">
        <v>84</v>
      </c>
    </row>
    <row r="158" s="2" customFormat="1">
      <c r="A158" s="39"/>
      <c r="B158" s="40"/>
      <c r="C158" s="41"/>
      <c r="D158" s="252" t="s">
        <v>194</v>
      </c>
      <c r="E158" s="41"/>
      <c r="F158" s="253" t="s">
        <v>1654</v>
      </c>
      <c r="G158" s="41"/>
      <c r="H158" s="41"/>
      <c r="I158" s="249"/>
      <c r="J158" s="249"/>
      <c r="K158" s="41"/>
      <c r="L158" s="41"/>
      <c r="M158" s="45"/>
      <c r="N158" s="250"/>
      <c r="O158" s="251"/>
      <c r="P158" s="92"/>
      <c r="Q158" s="92"/>
      <c r="R158" s="92"/>
      <c r="S158" s="92"/>
      <c r="T158" s="92"/>
      <c r="U158" s="92"/>
      <c r="V158" s="92"/>
      <c r="W158" s="92"/>
      <c r="X158" s="93"/>
      <c r="Y158" s="39"/>
      <c r="Z158" s="39"/>
      <c r="AA158" s="39"/>
      <c r="AB158" s="39"/>
      <c r="AC158" s="39"/>
      <c r="AD158" s="39"/>
      <c r="AE158" s="39"/>
      <c r="AT158" s="18" t="s">
        <v>194</v>
      </c>
      <c r="AU158" s="18" t="s">
        <v>84</v>
      </c>
    </row>
    <row r="159" s="2" customFormat="1" ht="49.05" customHeight="1">
      <c r="A159" s="39"/>
      <c r="B159" s="40"/>
      <c r="C159" s="233" t="s">
        <v>267</v>
      </c>
      <c r="D159" s="233" t="s">
        <v>185</v>
      </c>
      <c r="E159" s="234" t="s">
        <v>1655</v>
      </c>
      <c r="F159" s="235" t="s">
        <v>1656</v>
      </c>
      <c r="G159" s="236" t="s">
        <v>222</v>
      </c>
      <c r="H159" s="237">
        <v>36</v>
      </c>
      <c r="I159" s="238"/>
      <c r="J159" s="238"/>
      <c r="K159" s="239">
        <f>ROUND(P159*H159,2)</f>
        <v>0</v>
      </c>
      <c r="L159" s="235" t="s">
        <v>1627</v>
      </c>
      <c r="M159" s="45"/>
      <c r="N159" s="240" t="s">
        <v>1</v>
      </c>
      <c r="O159" s="241" t="s">
        <v>38</v>
      </c>
      <c r="P159" s="242">
        <f>I159+J159</f>
        <v>0</v>
      </c>
      <c r="Q159" s="242">
        <f>ROUND(I159*H159,2)</f>
        <v>0</v>
      </c>
      <c r="R159" s="242">
        <f>ROUND(J159*H159,2)</f>
        <v>0</v>
      </c>
      <c r="S159" s="92"/>
      <c r="T159" s="243">
        <f>S159*H159</f>
        <v>0</v>
      </c>
      <c r="U159" s="243">
        <v>0</v>
      </c>
      <c r="V159" s="243">
        <f>U159*H159</f>
        <v>0</v>
      </c>
      <c r="W159" s="243">
        <v>0</v>
      </c>
      <c r="X159" s="244">
        <f>W159*H159</f>
        <v>0</v>
      </c>
      <c r="Y159" s="39"/>
      <c r="Z159" s="39"/>
      <c r="AA159" s="39"/>
      <c r="AB159" s="39"/>
      <c r="AC159" s="39"/>
      <c r="AD159" s="39"/>
      <c r="AE159" s="39"/>
      <c r="AR159" s="245" t="s">
        <v>223</v>
      </c>
      <c r="AT159" s="245" t="s">
        <v>185</v>
      </c>
      <c r="AU159" s="245" t="s">
        <v>84</v>
      </c>
      <c r="AY159" s="18" t="s">
        <v>182</v>
      </c>
      <c r="BE159" s="246">
        <f>IF(O159="základní",K159,0)</f>
        <v>0</v>
      </c>
      <c r="BF159" s="246">
        <f>IF(O159="snížená",K159,0)</f>
        <v>0</v>
      </c>
      <c r="BG159" s="246">
        <f>IF(O159="zákl. přenesená",K159,0)</f>
        <v>0</v>
      </c>
      <c r="BH159" s="246">
        <f>IF(O159="sníž. přenesená",K159,0)</f>
        <v>0</v>
      </c>
      <c r="BI159" s="246">
        <f>IF(O159="nulová",K159,0)</f>
        <v>0</v>
      </c>
      <c r="BJ159" s="18" t="s">
        <v>82</v>
      </c>
      <c r="BK159" s="246">
        <f>ROUND(P159*H159,2)</f>
        <v>0</v>
      </c>
      <c r="BL159" s="18" t="s">
        <v>223</v>
      </c>
      <c r="BM159" s="245" t="s">
        <v>349</v>
      </c>
    </row>
    <row r="160" s="2" customFormat="1">
      <c r="A160" s="39"/>
      <c r="B160" s="40"/>
      <c r="C160" s="41"/>
      <c r="D160" s="247" t="s">
        <v>192</v>
      </c>
      <c r="E160" s="41"/>
      <c r="F160" s="248" t="s">
        <v>1656</v>
      </c>
      <c r="G160" s="41"/>
      <c r="H160" s="41"/>
      <c r="I160" s="249"/>
      <c r="J160" s="249"/>
      <c r="K160" s="41"/>
      <c r="L160" s="41"/>
      <c r="M160" s="45"/>
      <c r="N160" s="250"/>
      <c r="O160" s="251"/>
      <c r="P160" s="92"/>
      <c r="Q160" s="92"/>
      <c r="R160" s="92"/>
      <c r="S160" s="92"/>
      <c r="T160" s="92"/>
      <c r="U160" s="92"/>
      <c r="V160" s="92"/>
      <c r="W160" s="92"/>
      <c r="X160" s="93"/>
      <c r="Y160" s="39"/>
      <c r="Z160" s="39"/>
      <c r="AA160" s="39"/>
      <c r="AB160" s="39"/>
      <c r="AC160" s="39"/>
      <c r="AD160" s="39"/>
      <c r="AE160" s="39"/>
      <c r="AT160" s="18" t="s">
        <v>192</v>
      </c>
      <c r="AU160" s="18" t="s">
        <v>84</v>
      </c>
    </row>
    <row r="161" s="2" customFormat="1">
      <c r="A161" s="39"/>
      <c r="B161" s="40"/>
      <c r="C161" s="41"/>
      <c r="D161" s="252" t="s">
        <v>194</v>
      </c>
      <c r="E161" s="41"/>
      <c r="F161" s="253" t="s">
        <v>1657</v>
      </c>
      <c r="G161" s="41"/>
      <c r="H161" s="41"/>
      <c r="I161" s="249"/>
      <c r="J161" s="249"/>
      <c r="K161" s="41"/>
      <c r="L161" s="41"/>
      <c r="M161" s="45"/>
      <c r="N161" s="250"/>
      <c r="O161" s="251"/>
      <c r="P161" s="92"/>
      <c r="Q161" s="92"/>
      <c r="R161" s="92"/>
      <c r="S161" s="92"/>
      <c r="T161" s="92"/>
      <c r="U161" s="92"/>
      <c r="V161" s="92"/>
      <c r="W161" s="92"/>
      <c r="X161" s="93"/>
      <c r="Y161" s="39"/>
      <c r="Z161" s="39"/>
      <c r="AA161" s="39"/>
      <c r="AB161" s="39"/>
      <c r="AC161" s="39"/>
      <c r="AD161" s="39"/>
      <c r="AE161" s="39"/>
      <c r="AT161" s="18" t="s">
        <v>194</v>
      </c>
      <c r="AU161" s="18" t="s">
        <v>84</v>
      </c>
    </row>
    <row r="162" s="2" customFormat="1" ht="44.25" customHeight="1">
      <c r="A162" s="39"/>
      <c r="B162" s="40"/>
      <c r="C162" s="233" t="s">
        <v>277</v>
      </c>
      <c r="D162" s="233" t="s">
        <v>185</v>
      </c>
      <c r="E162" s="234" t="s">
        <v>1658</v>
      </c>
      <c r="F162" s="235" t="s">
        <v>1659</v>
      </c>
      <c r="G162" s="236" t="s">
        <v>222</v>
      </c>
      <c r="H162" s="237">
        <v>22</v>
      </c>
      <c r="I162" s="238"/>
      <c r="J162" s="238"/>
      <c r="K162" s="239">
        <f>ROUND(P162*H162,2)</f>
        <v>0</v>
      </c>
      <c r="L162" s="235" t="s">
        <v>1627</v>
      </c>
      <c r="M162" s="45"/>
      <c r="N162" s="240" t="s">
        <v>1</v>
      </c>
      <c r="O162" s="241" t="s">
        <v>38</v>
      </c>
      <c r="P162" s="242">
        <f>I162+J162</f>
        <v>0</v>
      </c>
      <c r="Q162" s="242">
        <f>ROUND(I162*H162,2)</f>
        <v>0</v>
      </c>
      <c r="R162" s="242">
        <f>ROUND(J162*H162,2)</f>
        <v>0</v>
      </c>
      <c r="S162" s="92"/>
      <c r="T162" s="243">
        <f>S162*H162</f>
        <v>0</v>
      </c>
      <c r="U162" s="243">
        <v>0</v>
      </c>
      <c r="V162" s="243">
        <f>U162*H162</f>
        <v>0</v>
      </c>
      <c r="W162" s="243">
        <v>0</v>
      </c>
      <c r="X162" s="244">
        <f>W162*H162</f>
        <v>0</v>
      </c>
      <c r="Y162" s="39"/>
      <c r="Z162" s="39"/>
      <c r="AA162" s="39"/>
      <c r="AB162" s="39"/>
      <c r="AC162" s="39"/>
      <c r="AD162" s="39"/>
      <c r="AE162" s="39"/>
      <c r="AR162" s="245" t="s">
        <v>223</v>
      </c>
      <c r="AT162" s="245" t="s">
        <v>185</v>
      </c>
      <c r="AU162" s="245" t="s">
        <v>84</v>
      </c>
      <c r="AY162" s="18" t="s">
        <v>182</v>
      </c>
      <c r="BE162" s="246">
        <f>IF(O162="základní",K162,0)</f>
        <v>0</v>
      </c>
      <c r="BF162" s="246">
        <f>IF(O162="snížená",K162,0)</f>
        <v>0</v>
      </c>
      <c r="BG162" s="246">
        <f>IF(O162="zákl. přenesená",K162,0)</f>
        <v>0</v>
      </c>
      <c r="BH162" s="246">
        <f>IF(O162="sníž. přenesená",K162,0)</f>
        <v>0</v>
      </c>
      <c r="BI162" s="246">
        <f>IF(O162="nulová",K162,0)</f>
        <v>0</v>
      </c>
      <c r="BJ162" s="18" t="s">
        <v>82</v>
      </c>
      <c r="BK162" s="246">
        <f>ROUND(P162*H162,2)</f>
        <v>0</v>
      </c>
      <c r="BL162" s="18" t="s">
        <v>223</v>
      </c>
      <c r="BM162" s="245" t="s">
        <v>361</v>
      </c>
    </row>
    <row r="163" s="2" customFormat="1">
      <c r="A163" s="39"/>
      <c r="B163" s="40"/>
      <c r="C163" s="41"/>
      <c r="D163" s="247" t="s">
        <v>192</v>
      </c>
      <c r="E163" s="41"/>
      <c r="F163" s="248" t="s">
        <v>1659</v>
      </c>
      <c r="G163" s="41"/>
      <c r="H163" s="41"/>
      <c r="I163" s="249"/>
      <c r="J163" s="249"/>
      <c r="K163" s="41"/>
      <c r="L163" s="41"/>
      <c r="M163" s="45"/>
      <c r="N163" s="250"/>
      <c r="O163" s="251"/>
      <c r="P163" s="92"/>
      <c r="Q163" s="92"/>
      <c r="R163" s="92"/>
      <c r="S163" s="92"/>
      <c r="T163" s="92"/>
      <c r="U163" s="92"/>
      <c r="V163" s="92"/>
      <c r="W163" s="92"/>
      <c r="X163" s="93"/>
      <c r="Y163" s="39"/>
      <c r="Z163" s="39"/>
      <c r="AA163" s="39"/>
      <c r="AB163" s="39"/>
      <c r="AC163" s="39"/>
      <c r="AD163" s="39"/>
      <c r="AE163" s="39"/>
      <c r="AT163" s="18" t="s">
        <v>192</v>
      </c>
      <c r="AU163" s="18" t="s">
        <v>84</v>
      </c>
    </row>
    <row r="164" s="2" customFormat="1">
      <c r="A164" s="39"/>
      <c r="B164" s="40"/>
      <c r="C164" s="41"/>
      <c r="D164" s="252" t="s">
        <v>194</v>
      </c>
      <c r="E164" s="41"/>
      <c r="F164" s="253" t="s">
        <v>1660</v>
      </c>
      <c r="G164" s="41"/>
      <c r="H164" s="41"/>
      <c r="I164" s="249"/>
      <c r="J164" s="249"/>
      <c r="K164" s="41"/>
      <c r="L164" s="41"/>
      <c r="M164" s="45"/>
      <c r="N164" s="250"/>
      <c r="O164" s="251"/>
      <c r="P164" s="92"/>
      <c r="Q164" s="92"/>
      <c r="R164" s="92"/>
      <c r="S164" s="92"/>
      <c r="T164" s="92"/>
      <c r="U164" s="92"/>
      <c r="V164" s="92"/>
      <c r="W164" s="92"/>
      <c r="X164" s="93"/>
      <c r="Y164" s="39"/>
      <c r="Z164" s="39"/>
      <c r="AA164" s="39"/>
      <c r="AB164" s="39"/>
      <c r="AC164" s="39"/>
      <c r="AD164" s="39"/>
      <c r="AE164" s="39"/>
      <c r="AT164" s="18" t="s">
        <v>194</v>
      </c>
      <c r="AU164" s="18" t="s">
        <v>84</v>
      </c>
    </row>
    <row r="165" s="2" customFormat="1" ht="24.15" customHeight="1">
      <c r="A165" s="39"/>
      <c r="B165" s="40"/>
      <c r="C165" s="286" t="s">
        <v>284</v>
      </c>
      <c r="D165" s="286" t="s">
        <v>290</v>
      </c>
      <c r="E165" s="287" t="s">
        <v>1661</v>
      </c>
      <c r="F165" s="288" t="s">
        <v>1662</v>
      </c>
      <c r="G165" s="289" t="s">
        <v>416</v>
      </c>
      <c r="H165" s="290">
        <v>120</v>
      </c>
      <c r="I165" s="291"/>
      <c r="J165" s="292"/>
      <c r="K165" s="293">
        <f>ROUND(P165*H165,2)</f>
        <v>0</v>
      </c>
      <c r="L165" s="288" t="s">
        <v>1627</v>
      </c>
      <c r="M165" s="294"/>
      <c r="N165" s="295" t="s">
        <v>1</v>
      </c>
      <c r="O165" s="241" t="s">
        <v>38</v>
      </c>
      <c r="P165" s="242">
        <f>I165+J165</f>
        <v>0</v>
      </c>
      <c r="Q165" s="242">
        <f>ROUND(I165*H165,2)</f>
        <v>0</v>
      </c>
      <c r="R165" s="242">
        <f>ROUND(J165*H165,2)</f>
        <v>0</v>
      </c>
      <c r="S165" s="92"/>
      <c r="T165" s="243">
        <f>S165*H165</f>
        <v>0</v>
      </c>
      <c r="U165" s="243">
        <v>0</v>
      </c>
      <c r="V165" s="243">
        <f>U165*H165</f>
        <v>0</v>
      </c>
      <c r="W165" s="243">
        <v>0</v>
      </c>
      <c r="X165" s="244">
        <f>W165*H165</f>
        <v>0</v>
      </c>
      <c r="Y165" s="39"/>
      <c r="Z165" s="39"/>
      <c r="AA165" s="39"/>
      <c r="AB165" s="39"/>
      <c r="AC165" s="39"/>
      <c r="AD165" s="39"/>
      <c r="AE165" s="39"/>
      <c r="AR165" s="245" t="s">
        <v>293</v>
      </c>
      <c r="AT165" s="245" t="s">
        <v>290</v>
      </c>
      <c r="AU165" s="245" t="s">
        <v>84</v>
      </c>
      <c r="AY165" s="18" t="s">
        <v>182</v>
      </c>
      <c r="BE165" s="246">
        <f>IF(O165="základní",K165,0)</f>
        <v>0</v>
      </c>
      <c r="BF165" s="246">
        <f>IF(O165="snížená",K165,0)</f>
        <v>0</v>
      </c>
      <c r="BG165" s="246">
        <f>IF(O165="zákl. přenesená",K165,0)</f>
        <v>0</v>
      </c>
      <c r="BH165" s="246">
        <f>IF(O165="sníž. přenesená",K165,0)</f>
        <v>0</v>
      </c>
      <c r="BI165" s="246">
        <f>IF(O165="nulová",K165,0)</f>
        <v>0</v>
      </c>
      <c r="BJ165" s="18" t="s">
        <v>82</v>
      </c>
      <c r="BK165" s="246">
        <f>ROUND(P165*H165,2)</f>
        <v>0</v>
      </c>
      <c r="BL165" s="18" t="s">
        <v>223</v>
      </c>
      <c r="BM165" s="245" t="s">
        <v>374</v>
      </c>
    </row>
    <row r="166" s="2" customFormat="1">
      <c r="A166" s="39"/>
      <c r="B166" s="40"/>
      <c r="C166" s="41"/>
      <c r="D166" s="247" t="s">
        <v>192</v>
      </c>
      <c r="E166" s="41"/>
      <c r="F166" s="248" t="s">
        <v>1662</v>
      </c>
      <c r="G166" s="41"/>
      <c r="H166" s="41"/>
      <c r="I166" s="249"/>
      <c r="J166" s="249"/>
      <c r="K166" s="41"/>
      <c r="L166" s="41"/>
      <c r="M166" s="45"/>
      <c r="N166" s="250"/>
      <c r="O166" s="251"/>
      <c r="P166" s="92"/>
      <c r="Q166" s="92"/>
      <c r="R166" s="92"/>
      <c r="S166" s="92"/>
      <c r="T166" s="92"/>
      <c r="U166" s="92"/>
      <c r="V166" s="92"/>
      <c r="W166" s="92"/>
      <c r="X166" s="93"/>
      <c r="Y166" s="39"/>
      <c r="Z166" s="39"/>
      <c r="AA166" s="39"/>
      <c r="AB166" s="39"/>
      <c r="AC166" s="39"/>
      <c r="AD166" s="39"/>
      <c r="AE166" s="39"/>
      <c r="AT166" s="18" t="s">
        <v>192</v>
      </c>
      <c r="AU166" s="18" t="s">
        <v>84</v>
      </c>
    </row>
    <row r="167" s="2" customFormat="1" ht="49.05" customHeight="1">
      <c r="A167" s="39"/>
      <c r="B167" s="40"/>
      <c r="C167" s="233" t="s">
        <v>9</v>
      </c>
      <c r="D167" s="233" t="s">
        <v>185</v>
      </c>
      <c r="E167" s="234" t="s">
        <v>1663</v>
      </c>
      <c r="F167" s="235" t="s">
        <v>1664</v>
      </c>
      <c r="G167" s="236" t="s">
        <v>222</v>
      </c>
      <c r="H167" s="237">
        <v>36</v>
      </c>
      <c r="I167" s="238"/>
      <c r="J167" s="238"/>
      <c r="K167" s="239">
        <f>ROUND(P167*H167,2)</f>
        <v>0</v>
      </c>
      <c r="L167" s="235" t="s">
        <v>1627</v>
      </c>
      <c r="M167" s="45"/>
      <c r="N167" s="240" t="s">
        <v>1</v>
      </c>
      <c r="O167" s="241" t="s">
        <v>38</v>
      </c>
      <c r="P167" s="242">
        <f>I167+J167</f>
        <v>0</v>
      </c>
      <c r="Q167" s="242">
        <f>ROUND(I167*H167,2)</f>
        <v>0</v>
      </c>
      <c r="R167" s="242">
        <f>ROUND(J167*H167,2)</f>
        <v>0</v>
      </c>
      <c r="S167" s="92"/>
      <c r="T167" s="243">
        <f>S167*H167</f>
        <v>0</v>
      </c>
      <c r="U167" s="243">
        <v>0</v>
      </c>
      <c r="V167" s="243">
        <f>U167*H167</f>
        <v>0</v>
      </c>
      <c r="W167" s="243">
        <v>0</v>
      </c>
      <c r="X167" s="244">
        <f>W167*H167</f>
        <v>0</v>
      </c>
      <c r="Y167" s="39"/>
      <c r="Z167" s="39"/>
      <c r="AA167" s="39"/>
      <c r="AB167" s="39"/>
      <c r="AC167" s="39"/>
      <c r="AD167" s="39"/>
      <c r="AE167" s="39"/>
      <c r="AR167" s="245" t="s">
        <v>223</v>
      </c>
      <c r="AT167" s="245" t="s">
        <v>185</v>
      </c>
      <c r="AU167" s="245" t="s">
        <v>84</v>
      </c>
      <c r="AY167" s="18" t="s">
        <v>182</v>
      </c>
      <c r="BE167" s="246">
        <f>IF(O167="základní",K167,0)</f>
        <v>0</v>
      </c>
      <c r="BF167" s="246">
        <f>IF(O167="snížená",K167,0)</f>
        <v>0</v>
      </c>
      <c r="BG167" s="246">
        <f>IF(O167="zákl. přenesená",K167,0)</f>
        <v>0</v>
      </c>
      <c r="BH167" s="246">
        <f>IF(O167="sníž. přenesená",K167,0)</f>
        <v>0</v>
      </c>
      <c r="BI167" s="246">
        <f>IF(O167="nulová",K167,0)</f>
        <v>0</v>
      </c>
      <c r="BJ167" s="18" t="s">
        <v>82</v>
      </c>
      <c r="BK167" s="246">
        <f>ROUND(P167*H167,2)</f>
        <v>0</v>
      </c>
      <c r="BL167" s="18" t="s">
        <v>223</v>
      </c>
      <c r="BM167" s="245" t="s">
        <v>391</v>
      </c>
    </row>
    <row r="168" s="2" customFormat="1">
      <c r="A168" s="39"/>
      <c r="B168" s="40"/>
      <c r="C168" s="41"/>
      <c r="D168" s="247" t="s">
        <v>192</v>
      </c>
      <c r="E168" s="41"/>
      <c r="F168" s="248" t="s">
        <v>1664</v>
      </c>
      <c r="G168" s="41"/>
      <c r="H168" s="41"/>
      <c r="I168" s="249"/>
      <c r="J168" s="249"/>
      <c r="K168" s="41"/>
      <c r="L168" s="41"/>
      <c r="M168" s="45"/>
      <c r="N168" s="250"/>
      <c r="O168" s="251"/>
      <c r="P168" s="92"/>
      <c r="Q168" s="92"/>
      <c r="R168" s="92"/>
      <c r="S168" s="92"/>
      <c r="T168" s="92"/>
      <c r="U168" s="92"/>
      <c r="V168" s="92"/>
      <c r="W168" s="92"/>
      <c r="X168" s="93"/>
      <c r="Y168" s="39"/>
      <c r="Z168" s="39"/>
      <c r="AA168" s="39"/>
      <c r="AB168" s="39"/>
      <c r="AC168" s="39"/>
      <c r="AD168" s="39"/>
      <c r="AE168" s="39"/>
      <c r="AT168" s="18" t="s">
        <v>192</v>
      </c>
      <c r="AU168" s="18" t="s">
        <v>84</v>
      </c>
    </row>
    <row r="169" s="2" customFormat="1">
      <c r="A169" s="39"/>
      <c r="B169" s="40"/>
      <c r="C169" s="41"/>
      <c r="D169" s="252" t="s">
        <v>194</v>
      </c>
      <c r="E169" s="41"/>
      <c r="F169" s="253" t="s">
        <v>1665</v>
      </c>
      <c r="G169" s="41"/>
      <c r="H169" s="41"/>
      <c r="I169" s="249"/>
      <c r="J169" s="249"/>
      <c r="K169" s="41"/>
      <c r="L169" s="41"/>
      <c r="M169" s="45"/>
      <c r="N169" s="250"/>
      <c r="O169" s="251"/>
      <c r="P169" s="92"/>
      <c r="Q169" s="92"/>
      <c r="R169" s="92"/>
      <c r="S169" s="92"/>
      <c r="T169" s="92"/>
      <c r="U169" s="92"/>
      <c r="V169" s="92"/>
      <c r="W169" s="92"/>
      <c r="X169" s="93"/>
      <c r="Y169" s="39"/>
      <c r="Z169" s="39"/>
      <c r="AA169" s="39"/>
      <c r="AB169" s="39"/>
      <c r="AC169" s="39"/>
      <c r="AD169" s="39"/>
      <c r="AE169" s="39"/>
      <c r="AT169" s="18" t="s">
        <v>194</v>
      </c>
      <c r="AU169" s="18" t="s">
        <v>84</v>
      </c>
    </row>
    <row r="170" s="12" customFormat="1" ht="22.8" customHeight="1">
      <c r="A170" s="12"/>
      <c r="B170" s="216"/>
      <c r="C170" s="217"/>
      <c r="D170" s="218" t="s">
        <v>74</v>
      </c>
      <c r="E170" s="231" t="s">
        <v>1666</v>
      </c>
      <c r="F170" s="231" t="s">
        <v>1667</v>
      </c>
      <c r="G170" s="217"/>
      <c r="H170" s="217"/>
      <c r="I170" s="220"/>
      <c r="J170" s="220"/>
      <c r="K170" s="232">
        <f>BK170</f>
        <v>0</v>
      </c>
      <c r="L170" s="217"/>
      <c r="M170" s="222"/>
      <c r="N170" s="223"/>
      <c r="O170" s="224"/>
      <c r="P170" s="224"/>
      <c r="Q170" s="225">
        <f>SUM(Q171:Q175)</f>
        <v>0</v>
      </c>
      <c r="R170" s="225">
        <f>SUM(R171:R175)</f>
        <v>0</v>
      </c>
      <c r="S170" s="224"/>
      <c r="T170" s="226">
        <f>SUM(T171:T175)</f>
        <v>0</v>
      </c>
      <c r="U170" s="224"/>
      <c r="V170" s="226">
        <f>SUM(V171:V175)</f>
        <v>0</v>
      </c>
      <c r="W170" s="224"/>
      <c r="X170" s="227">
        <f>SUM(X171:X175)</f>
        <v>0</v>
      </c>
      <c r="Y170" s="12"/>
      <c r="Z170" s="12"/>
      <c r="AA170" s="12"/>
      <c r="AB170" s="12"/>
      <c r="AC170" s="12"/>
      <c r="AD170" s="12"/>
      <c r="AE170" s="12"/>
      <c r="AR170" s="228" t="s">
        <v>84</v>
      </c>
      <c r="AT170" s="229" t="s">
        <v>74</v>
      </c>
      <c r="AU170" s="229" t="s">
        <v>82</v>
      </c>
      <c r="AY170" s="228" t="s">
        <v>182</v>
      </c>
      <c r="BK170" s="230">
        <f>SUM(BK171:BK175)</f>
        <v>0</v>
      </c>
    </row>
    <row r="171" s="2" customFormat="1" ht="24.15" customHeight="1">
      <c r="A171" s="39"/>
      <c r="B171" s="40"/>
      <c r="C171" s="233" t="s">
        <v>223</v>
      </c>
      <c r="D171" s="233" t="s">
        <v>185</v>
      </c>
      <c r="E171" s="234" t="s">
        <v>1668</v>
      </c>
      <c r="F171" s="235" t="s">
        <v>1669</v>
      </c>
      <c r="G171" s="236" t="s">
        <v>416</v>
      </c>
      <c r="H171" s="237">
        <v>450</v>
      </c>
      <c r="I171" s="238"/>
      <c r="J171" s="238"/>
      <c r="K171" s="239">
        <f>ROUND(P171*H171,2)</f>
        <v>0</v>
      </c>
      <c r="L171" s="235" t="s">
        <v>1627</v>
      </c>
      <c r="M171" s="45"/>
      <c r="N171" s="240" t="s">
        <v>1</v>
      </c>
      <c r="O171" s="241" t="s">
        <v>38</v>
      </c>
      <c r="P171" s="242">
        <f>I171+J171</f>
        <v>0</v>
      </c>
      <c r="Q171" s="242">
        <f>ROUND(I171*H171,2)</f>
        <v>0</v>
      </c>
      <c r="R171" s="242">
        <f>ROUND(J171*H171,2)</f>
        <v>0</v>
      </c>
      <c r="S171" s="92"/>
      <c r="T171" s="243">
        <f>S171*H171</f>
        <v>0</v>
      </c>
      <c r="U171" s="243">
        <v>0</v>
      </c>
      <c r="V171" s="243">
        <f>U171*H171</f>
        <v>0</v>
      </c>
      <c r="W171" s="243">
        <v>0</v>
      </c>
      <c r="X171" s="244">
        <f>W171*H171</f>
        <v>0</v>
      </c>
      <c r="Y171" s="39"/>
      <c r="Z171" s="39"/>
      <c r="AA171" s="39"/>
      <c r="AB171" s="39"/>
      <c r="AC171" s="39"/>
      <c r="AD171" s="39"/>
      <c r="AE171" s="39"/>
      <c r="AR171" s="245" t="s">
        <v>223</v>
      </c>
      <c r="AT171" s="245" t="s">
        <v>185</v>
      </c>
      <c r="AU171" s="245" t="s">
        <v>84</v>
      </c>
      <c r="AY171" s="18" t="s">
        <v>182</v>
      </c>
      <c r="BE171" s="246">
        <f>IF(O171="základní",K171,0)</f>
        <v>0</v>
      </c>
      <c r="BF171" s="246">
        <f>IF(O171="snížená",K171,0)</f>
        <v>0</v>
      </c>
      <c r="BG171" s="246">
        <f>IF(O171="zákl. přenesená",K171,0)</f>
        <v>0</v>
      </c>
      <c r="BH171" s="246">
        <f>IF(O171="sníž. přenesená",K171,0)</f>
        <v>0</v>
      </c>
      <c r="BI171" s="246">
        <f>IF(O171="nulová",K171,0)</f>
        <v>0</v>
      </c>
      <c r="BJ171" s="18" t="s">
        <v>82</v>
      </c>
      <c r="BK171" s="246">
        <f>ROUND(P171*H171,2)</f>
        <v>0</v>
      </c>
      <c r="BL171" s="18" t="s">
        <v>223</v>
      </c>
      <c r="BM171" s="245" t="s">
        <v>293</v>
      </c>
    </row>
    <row r="172" s="2" customFormat="1">
      <c r="A172" s="39"/>
      <c r="B172" s="40"/>
      <c r="C172" s="41"/>
      <c r="D172" s="247" t="s">
        <v>192</v>
      </c>
      <c r="E172" s="41"/>
      <c r="F172" s="248" t="s">
        <v>1669</v>
      </c>
      <c r="G172" s="41"/>
      <c r="H172" s="41"/>
      <c r="I172" s="249"/>
      <c r="J172" s="249"/>
      <c r="K172" s="41"/>
      <c r="L172" s="41"/>
      <c r="M172" s="45"/>
      <c r="N172" s="250"/>
      <c r="O172" s="251"/>
      <c r="P172" s="92"/>
      <c r="Q172" s="92"/>
      <c r="R172" s="92"/>
      <c r="S172" s="92"/>
      <c r="T172" s="92"/>
      <c r="U172" s="92"/>
      <c r="V172" s="92"/>
      <c r="W172" s="92"/>
      <c r="X172" s="93"/>
      <c r="Y172" s="39"/>
      <c r="Z172" s="39"/>
      <c r="AA172" s="39"/>
      <c r="AB172" s="39"/>
      <c r="AC172" s="39"/>
      <c r="AD172" s="39"/>
      <c r="AE172" s="39"/>
      <c r="AT172" s="18" t="s">
        <v>192</v>
      </c>
      <c r="AU172" s="18" t="s">
        <v>84</v>
      </c>
    </row>
    <row r="173" s="2" customFormat="1">
      <c r="A173" s="39"/>
      <c r="B173" s="40"/>
      <c r="C173" s="41"/>
      <c r="D173" s="252" t="s">
        <v>194</v>
      </c>
      <c r="E173" s="41"/>
      <c r="F173" s="253" t="s">
        <v>1670</v>
      </c>
      <c r="G173" s="41"/>
      <c r="H173" s="41"/>
      <c r="I173" s="249"/>
      <c r="J173" s="249"/>
      <c r="K173" s="41"/>
      <c r="L173" s="41"/>
      <c r="M173" s="45"/>
      <c r="N173" s="250"/>
      <c r="O173" s="251"/>
      <c r="P173" s="92"/>
      <c r="Q173" s="92"/>
      <c r="R173" s="92"/>
      <c r="S173" s="92"/>
      <c r="T173" s="92"/>
      <c r="U173" s="92"/>
      <c r="V173" s="92"/>
      <c r="W173" s="92"/>
      <c r="X173" s="93"/>
      <c r="Y173" s="39"/>
      <c r="Z173" s="39"/>
      <c r="AA173" s="39"/>
      <c r="AB173" s="39"/>
      <c r="AC173" s="39"/>
      <c r="AD173" s="39"/>
      <c r="AE173" s="39"/>
      <c r="AT173" s="18" t="s">
        <v>194</v>
      </c>
      <c r="AU173" s="18" t="s">
        <v>84</v>
      </c>
    </row>
    <row r="174" s="2" customFormat="1" ht="37.8" customHeight="1">
      <c r="A174" s="39"/>
      <c r="B174" s="40"/>
      <c r="C174" s="286" t="s">
        <v>302</v>
      </c>
      <c r="D174" s="286" t="s">
        <v>290</v>
      </c>
      <c r="E174" s="287" t="s">
        <v>1671</v>
      </c>
      <c r="F174" s="288" t="s">
        <v>1672</v>
      </c>
      <c r="G174" s="289" t="s">
        <v>416</v>
      </c>
      <c r="H174" s="290">
        <v>450</v>
      </c>
      <c r="I174" s="291"/>
      <c r="J174" s="292"/>
      <c r="K174" s="293">
        <f>ROUND(P174*H174,2)</f>
        <v>0</v>
      </c>
      <c r="L174" s="288" t="s">
        <v>1627</v>
      </c>
      <c r="M174" s="294"/>
      <c r="N174" s="295" t="s">
        <v>1</v>
      </c>
      <c r="O174" s="241" t="s">
        <v>38</v>
      </c>
      <c r="P174" s="242">
        <f>I174+J174</f>
        <v>0</v>
      </c>
      <c r="Q174" s="242">
        <f>ROUND(I174*H174,2)</f>
        <v>0</v>
      </c>
      <c r="R174" s="242">
        <f>ROUND(J174*H174,2)</f>
        <v>0</v>
      </c>
      <c r="S174" s="92"/>
      <c r="T174" s="243">
        <f>S174*H174</f>
        <v>0</v>
      </c>
      <c r="U174" s="243">
        <v>0</v>
      </c>
      <c r="V174" s="243">
        <f>U174*H174</f>
        <v>0</v>
      </c>
      <c r="W174" s="243">
        <v>0</v>
      </c>
      <c r="X174" s="244">
        <f>W174*H174</f>
        <v>0</v>
      </c>
      <c r="Y174" s="39"/>
      <c r="Z174" s="39"/>
      <c r="AA174" s="39"/>
      <c r="AB174" s="39"/>
      <c r="AC174" s="39"/>
      <c r="AD174" s="39"/>
      <c r="AE174" s="39"/>
      <c r="AR174" s="245" t="s">
        <v>293</v>
      </c>
      <c r="AT174" s="245" t="s">
        <v>290</v>
      </c>
      <c r="AU174" s="245" t="s">
        <v>84</v>
      </c>
      <c r="AY174" s="18" t="s">
        <v>182</v>
      </c>
      <c r="BE174" s="246">
        <f>IF(O174="základní",K174,0)</f>
        <v>0</v>
      </c>
      <c r="BF174" s="246">
        <f>IF(O174="snížená",K174,0)</f>
        <v>0</v>
      </c>
      <c r="BG174" s="246">
        <f>IF(O174="zákl. přenesená",K174,0)</f>
        <v>0</v>
      </c>
      <c r="BH174" s="246">
        <f>IF(O174="sníž. přenesená",K174,0)</f>
        <v>0</v>
      </c>
      <c r="BI174" s="246">
        <f>IF(O174="nulová",K174,0)</f>
        <v>0</v>
      </c>
      <c r="BJ174" s="18" t="s">
        <v>82</v>
      </c>
      <c r="BK174" s="246">
        <f>ROUND(P174*H174,2)</f>
        <v>0</v>
      </c>
      <c r="BL174" s="18" t="s">
        <v>223</v>
      </c>
      <c r="BM174" s="245" t="s">
        <v>413</v>
      </c>
    </row>
    <row r="175" s="2" customFormat="1">
      <c r="A175" s="39"/>
      <c r="B175" s="40"/>
      <c r="C175" s="41"/>
      <c r="D175" s="247" t="s">
        <v>192</v>
      </c>
      <c r="E175" s="41"/>
      <c r="F175" s="248" t="s">
        <v>1672</v>
      </c>
      <c r="G175" s="41"/>
      <c r="H175" s="41"/>
      <c r="I175" s="249"/>
      <c r="J175" s="249"/>
      <c r="K175" s="41"/>
      <c r="L175" s="41"/>
      <c r="M175" s="45"/>
      <c r="N175" s="250"/>
      <c r="O175" s="251"/>
      <c r="P175" s="92"/>
      <c r="Q175" s="92"/>
      <c r="R175" s="92"/>
      <c r="S175" s="92"/>
      <c r="T175" s="92"/>
      <c r="U175" s="92"/>
      <c r="V175" s="92"/>
      <c r="W175" s="92"/>
      <c r="X175" s="93"/>
      <c r="Y175" s="39"/>
      <c r="Z175" s="39"/>
      <c r="AA175" s="39"/>
      <c r="AB175" s="39"/>
      <c r="AC175" s="39"/>
      <c r="AD175" s="39"/>
      <c r="AE175" s="39"/>
      <c r="AT175" s="18" t="s">
        <v>192</v>
      </c>
      <c r="AU175" s="18" t="s">
        <v>84</v>
      </c>
    </row>
    <row r="176" s="12" customFormat="1" ht="25.92" customHeight="1">
      <c r="A176" s="12"/>
      <c r="B176" s="216"/>
      <c r="C176" s="217"/>
      <c r="D176" s="218" t="s">
        <v>74</v>
      </c>
      <c r="E176" s="219" t="s">
        <v>290</v>
      </c>
      <c r="F176" s="219" t="s">
        <v>1673</v>
      </c>
      <c r="G176" s="217"/>
      <c r="H176" s="217"/>
      <c r="I176" s="220"/>
      <c r="J176" s="220"/>
      <c r="K176" s="221">
        <f>BK176</f>
        <v>0</v>
      </c>
      <c r="L176" s="217"/>
      <c r="M176" s="222"/>
      <c r="N176" s="223"/>
      <c r="O176" s="224"/>
      <c r="P176" s="224"/>
      <c r="Q176" s="225">
        <f>Q177+Q197</f>
        <v>0</v>
      </c>
      <c r="R176" s="225">
        <f>R177+R197</f>
        <v>0</v>
      </c>
      <c r="S176" s="224"/>
      <c r="T176" s="226">
        <f>T177+T197</f>
        <v>0</v>
      </c>
      <c r="U176" s="224"/>
      <c r="V176" s="226">
        <f>V177+V197</f>
        <v>0</v>
      </c>
      <c r="W176" s="224"/>
      <c r="X176" s="227">
        <f>X177+X197</f>
        <v>0</v>
      </c>
      <c r="Y176" s="12"/>
      <c r="Z176" s="12"/>
      <c r="AA176" s="12"/>
      <c r="AB176" s="12"/>
      <c r="AC176" s="12"/>
      <c r="AD176" s="12"/>
      <c r="AE176" s="12"/>
      <c r="AR176" s="228" t="s">
        <v>120</v>
      </c>
      <c r="AT176" s="229" t="s">
        <v>74</v>
      </c>
      <c r="AU176" s="229" t="s">
        <v>75</v>
      </c>
      <c r="AY176" s="228" t="s">
        <v>182</v>
      </c>
      <c r="BK176" s="230">
        <f>BK177+BK197</f>
        <v>0</v>
      </c>
    </row>
    <row r="177" s="12" customFormat="1" ht="22.8" customHeight="1">
      <c r="A177" s="12"/>
      <c r="B177" s="216"/>
      <c r="C177" s="217"/>
      <c r="D177" s="218" t="s">
        <v>74</v>
      </c>
      <c r="E177" s="231" t="s">
        <v>1674</v>
      </c>
      <c r="F177" s="231" t="s">
        <v>1675</v>
      </c>
      <c r="G177" s="217"/>
      <c r="H177" s="217"/>
      <c r="I177" s="220"/>
      <c r="J177" s="220"/>
      <c r="K177" s="232">
        <f>BK177</f>
        <v>0</v>
      </c>
      <c r="L177" s="217"/>
      <c r="M177" s="222"/>
      <c r="N177" s="223"/>
      <c r="O177" s="224"/>
      <c r="P177" s="224"/>
      <c r="Q177" s="225">
        <f>SUM(Q178:Q196)</f>
        <v>0</v>
      </c>
      <c r="R177" s="225">
        <f>SUM(R178:R196)</f>
        <v>0</v>
      </c>
      <c r="S177" s="224"/>
      <c r="T177" s="226">
        <f>SUM(T178:T196)</f>
        <v>0</v>
      </c>
      <c r="U177" s="224"/>
      <c r="V177" s="226">
        <f>SUM(V178:V196)</f>
        <v>0</v>
      </c>
      <c r="W177" s="224"/>
      <c r="X177" s="227">
        <f>SUM(X178:X196)</f>
        <v>0</v>
      </c>
      <c r="Y177" s="12"/>
      <c r="Z177" s="12"/>
      <c r="AA177" s="12"/>
      <c r="AB177" s="12"/>
      <c r="AC177" s="12"/>
      <c r="AD177" s="12"/>
      <c r="AE177" s="12"/>
      <c r="AR177" s="228" t="s">
        <v>120</v>
      </c>
      <c r="AT177" s="229" t="s">
        <v>74</v>
      </c>
      <c r="AU177" s="229" t="s">
        <v>82</v>
      </c>
      <c r="AY177" s="228" t="s">
        <v>182</v>
      </c>
      <c r="BK177" s="230">
        <f>SUM(BK178:BK196)</f>
        <v>0</v>
      </c>
    </row>
    <row r="178" s="2" customFormat="1" ht="44.25" customHeight="1">
      <c r="A178" s="39"/>
      <c r="B178" s="40"/>
      <c r="C178" s="233" t="s">
        <v>309</v>
      </c>
      <c r="D178" s="233" t="s">
        <v>185</v>
      </c>
      <c r="E178" s="234" t="s">
        <v>1676</v>
      </c>
      <c r="F178" s="235" t="s">
        <v>1677</v>
      </c>
      <c r="G178" s="236" t="s">
        <v>416</v>
      </c>
      <c r="H178" s="237">
        <v>16</v>
      </c>
      <c r="I178" s="238"/>
      <c r="J178" s="238"/>
      <c r="K178" s="239">
        <f>ROUND(P178*H178,2)</f>
        <v>0</v>
      </c>
      <c r="L178" s="235" t="s">
        <v>1627</v>
      </c>
      <c r="M178" s="45"/>
      <c r="N178" s="240" t="s">
        <v>1</v>
      </c>
      <c r="O178" s="241" t="s">
        <v>38</v>
      </c>
      <c r="P178" s="242">
        <f>I178+J178</f>
        <v>0</v>
      </c>
      <c r="Q178" s="242">
        <f>ROUND(I178*H178,2)</f>
        <v>0</v>
      </c>
      <c r="R178" s="242">
        <f>ROUND(J178*H178,2)</f>
        <v>0</v>
      </c>
      <c r="S178" s="92"/>
      <c r="T178" s="243">
        <f>S178*H178</f>
        <v>0</v>
      </c>
      <c r="U178" s="243">
        <v>0</v>
      </c>
      <c r="V178" s="243">
        <f>U178*H178</f>
        <v>0</v>
      </c>
      <c r="W178" s="243">
        <v>0</v>
      </c>
      <c r="X178" s="244">
        <f>W178*H178</f>
        <v>0</v>
      </c>
      <c r="Y178" s="39"/>
      <c r="Z178" s="39"/>
      <c r="AA178" s="39"/>
      <c r="AB178" s="39"/>
      <c r="AC178" s="39"/>
      <c r="AD178" s="39"/>
      <c r="AE178" s="39"/>
      <c r="AR178" s="245" t="s">
        <v>628</v>
      </c>
      <c r="AT178" s="245" t="s">
        <v>185</v>
      </c>
      <c r="AU178" s="245" t="s">
        <v>84</v>
      </c>
      <c r="AY178" s="18" t="s">
        <v>182</v>
      </c>
      <c r="BE178" s="246">
        <f>IF(O178="základní",K178,0)</f>
        <v>0</v>
      </c>
      <c r="BF178" s="246">
        <f>IF(O178="snížená",K178,0)</f>
        <v>0</v>
      </c>
      <c r="BG178" s="246">
        <f>IF(O178="zákl. přenesená",K178,0)</f>
        <v>0</v>
      </c>
      <c r="BH178" s="246">
        <f>IF(O178="sníž. přenesená",K178,0)</f>
        <v>0</v>
      </c>
      <c r="BI178" s="246">
        <f>IF(O178="nulová",K178,0)</f>
        <v>0</v>
      </c>
      <c r="BJ178" s="18" t="s">
        <v>82</v>
      </c>
      <c r="BK178" s="246">
        <f>ROUND(P178*H178,2)</f>
        <v>0</v>
      </c>
      <c r="BL178" s="18" t="s">
        <v>628</v>
      </c>
      <c r="BM178" s="245" t="s">
        <v>428</v>
      </c>
    </row>
    <row r="179" s="2" customFormat="1">
      <c r="A179" s="39"/>
      <c r="B179" s="40"/>
      <c r="C179" s="41"/>
      <c r="D179" s="247" t="s">
        <v>192</v>
      </c>
      <c r="E179" s="41"/>
      <c r="F179" s="248" t="s">
        <v>1677</v>
      </c>
      <c r="G179" s="41"/>
      <c r="H179" s="41"/>
      <c r="I179" s="249"/>
      <c r="J179" s="249"/>
      <c r="K179" s="41"/>
      <c r="L179" s="41"/>
      <c r="M179" s="45"/>
      <c r="N179" s="250"/>
      <c r="O179" s="251"/>
      <c r="P179" s="92"/>
      <c r="Q179" s="92"/>
      <c r="R179" s="92"/>
      <c r="S179" s="92"/>
      <c r="T179" s="92"/>
      <c r="U179" s="92"/>
      <c r="V179" s="92"/>
      <c r="W179" s="92"/>
      <c r="X179" s="93"/>
      <c r="Y179" s="39"/>
      <c r="Z179" s="39"/>
      <c r="AA179" s="39"/>
      <c r="AB179" s="39"/>
      <c r="AC179" s="39"/>
      <c r="AD179" s="39"/>
      <c r="AE179" s="39"/>
      <c r="AT179" s="18" t="s">
        <v>192</v>
      </c>
      <c r="AU179" s="18" t="s">
        <v>84</v>
      </c>
    </row>
    <row r="180" s="2" customFormat="1">
      <c r="A180" s="39"/>
      <c r="B180" s="40"/>
      <c r="C180" s="41"/>
      <c r="D180" s="252" t="s">
        <v>194</v>
      </c>
      <c r="E180" s="41"/>
      <c r="F180" s="253" t="s">
        <v>1678</v>
      </c>
      <c r="G180" s="41"/>
      <c r="H180" s="41"/>
      <c r="I180" s="249"/>
      <c r="J180" s="249"/>
      <c r="K180" s="41"/>
      <c r="L180" s="41"/>
      <c r="M180" s="45"/>
      <c r="N180" s="250"/>
      <c r="O180" s="251"/>
      <c r="P180" s="92"/>
      <c r="Q180" s="92"/>
      <c r="R180" s="92"/>
      <c r="S180" s="92"/>
      <c r="T180" s="92"/>
      <c r="U180" s="92"/>
      <c r="V180" s="92"/>
      <c r="W180" s="92"/>
      <c r="X180" s="93"/>
      <c r="Y180" s="39"/>
      <c r="Z180" s="39"/>
      <c r="AA180" s="39"/>
      <c r="AB180" s="39"/>
      <c r="AC180" s="39"/>
      <c r="AD180" s="39"/>
      <c r="AE180" s="39"/>
      <c r="AT180" s="18" t="s">
        <v>194</v>
      </c>
      <c r="AU180" s="18" t="s">
        <v>84</v>
      </c>
    </row>
    <row r="181" s="2" customFormat="1" ht="16.5" customHeight="1">
      <c r="A181" s="39"/>
      <c r="B181" s="40"/>
      <c r="C181" s="286" t="s">
        <v>313</v>
      </c>
      <c r="D181" s="286" t="s">
        <v>290</v>
      </c>
      <c r="E181" s="287" t="s">
        <v>1679</v>
      </c>
      <c r="F181" s="288" t="s">
        <v>1680</v>
      </c>
      <c r="G181" s="289" t="s">
        <v>1419</v>
      </c>
      <c r="H181" s="290">
        <v>16</v>
      </c>
      <c r="I181" s="291"/>
      <c r="J181" s="292"/>
      <c r="K181" s="293">
        <f>ROUND(P181*H181,2)</f>
        <v>0</v>
      </c>
      <c r="L181" s="288" t="s">
        <v>1</v>
      </c>
      <c r="M181" s="294"/>
      <c r="N181" s="295" t="s">
        <v>1</v>
      </c>
      <c r="O181" s="241" t="s">
        <v>38</v>
      </c>
      <c r="P181" s="242">
        <f>I181+J181</f>
        <v>0</v>
      </c>
      <c r="Q181" s="242">
        <f>ROUND(I181*H181,2)</f>
        <v>0</v>
      </c>
      <c r="R181" s="242">
        <f>ROUND(J181*H181,2)</f>
        <v>0</v>
      </c>
      <c r="S181" s="92"/>
      <c r="T181" s="243">
        <f>S181*H181</f>
        <v>0</v>
      </c>
      <c r="U181" s="243">
        <v>0</v>
      </c>
      <c r="V181" s="243">
        <f>U181*H181</f>
        <v>0</v>
      </c>
      <c r="W181" s="243">
        <v>0</v>
      </c>
      <c r="X181" s="244">
        <f>W181*H181</f>
        <v>0</v>
      </c>
      <c r="Y181" s="39"/>
      <c r="Z181" s="39"/>
      <c r="AA181" s="39"/>
      <c r="AB181" s="39"/>
      <c r="AC181" s="39"/>
      <c r="AD181" s="39"/>
      <c r="AE181" s="39"/>
      <c r="AR181" s="245" t="s">
        <v>1681</v>
      </c>
      <c r="AT181" s="245" t="s">
        <v>290</v>
      </c>
      <c r="AU181" s="245" t="s">
        <v>84</v>
      </c>
      <c r="AY181" s="18" t="s">
        <v>182</v>
      </c>
      <c r="BE181" s="246">
        <f>IF(O181="základní",K181,0)</f>
        <v>0</v>
      </c>
      <c r="BF181" s="246">
        <f>IF(O181="snížená",K181,0)</f>
        <v>0</v>
      </c>
      <c r="BG181" s="246">
        <f>IF(O181="zákl. přenesená",K181,0)</f>
        <v>0</v>
      </c>
      <c r="BH181" s="246">
        <f>IF(O181="sníž. přenesená",K181,0)</f>
        <v>0</v>
      </c>
      <c r="BI181" s="246">
        <f>IF(O181="nulová",K181,0)</f>
        <v>0</v>
      </c>
      <c r="BJ181" s="18" t="s">
        <v>82</v>
      </c>
      <c r="BK181" s="246">
        <f>ROUND(P181*H181,2)</f>
        <v>0</v>
      </c>
      <c r="BL181" s="18" t="s">
        <v>628</v>
      </c>
      <c r="BM181" s="245" t="s">
        <v>447</v>
      </c>
    </row>
    <row r="182" s="2" customFormat="1">
      <c r="A182" s="39"/>
      <c r="B182" s="40"/>
      <c r="C182" s="41"/>
      <c r="D182" s="247" t="s">
        <v>192</v>
      </c>
      <c r="E182" s="41"/>
      <c r="F182" s="248" t="s">
        <v>1680</v>
      </c>
      <c r="G182" s="41"/>
      <c r="H182" s="41"/>
      <c r="I182" s="249"/>
      <c r="J182" s="249"/>
      <c r="K182" s="41"/>
      <c r="L182" s="41"/>
      <c r="M182" s="45"/>
      <c r="N182" s="250"/>
      <c r="O182" s="251"/>
      <c r="P182" s="92"/>
      <c r="Q182" s="92"/>
      <c r="R182" s="92"/>
      <c r="S182" s="92"/>
      <c r="T182" s="92"/>
      <c r="U182" s="92"/>
      <c r="V182" s="92"/>
      <c r="W182" s="92"/>
      <c r="X182" s="93"/>
      <c r="Y182" s="39"/>
      <c r="Z182" s="39"/>
      <c r="AA182" s="39"/>
      <c r="AB182" s="39"/>
      <c r="AC182" s="39"/>
      <c r="AD182" s="39"/>
      <c r="AE182" s="39"/>
      <c r="AT182" s="18" t="s">
        <v>192</v>
      </c>
      <c r="AU182" s="18" t="s">
        <v>84</v>
      </c>
    </row>
    <row r="183" s="2" customFormat="1" ht="16.5" customHeight="1">
      <c r="A183" s="39"/>
      <c r="B183" s="40"/>
      <c r="C183" s="286" t="s">
        <v>321</v>
      </c>
      <c r="D183" s="286" t="s">
        <v>290</v>
      </c>
      <c r="E183" s="287" t="s">
        <v>1682</v>
      </c>
      <c r="F183" s="288" t="s">
        <v>1683</v>
      </c>
      <c r="G183" s="289" t="s">
        <v>222</v>
      </c>
      <c r="H183" s="290">
        <v>16</v>
      </c>
      <c r="I183" s="291"/>
      <c r="J183" s="292"/>
      <c r="K183" s="293">
        <f>ROUND(P183*H183,2)</f>
        <v>0</v>
      </c>
      <c r="L183" s="288" t="s">
        <v>1</v>
      </c>
      <c r="M183" s="294"/>
      <c r="N183" s="295" t="s">
        <v>1</v>
      </c>
      <c r="O183" s="241" t="s">
        <v>38</v>
      </c>
      <c r="P183" s="242">
        <f>I183+J183</f>
        <v>0</v>
      </c>
      <c r="Q183" s="242">
        <f>ROUND(I183*H183,2)</f>
        <v>0</v>
      </c>
      <c r="R183" s="242">
        <f>ROUND(J183*H183,2)</f>
        <v>0</v>
      </c>
      <c r="S183" s="92"/>
      <c r="T183" s="243">
        <f>S183*H183</f>
        <v>0</v>
      </c>
      <c r="U183" s="243">
        <v>0</v>
      </c>
      <c r="V183" s="243">
        <f>U183*H183</f>
        <v>0</v>
      </c>
      <c r="W183" s="243">
        <v>0</v>
      </c>
      <c r="X183" s="244">
        <f>W183*H183</f>
        <v>0</v>
      </c>
      <c r="Y183" s="39"/>
      <c r="Z183" s="39"/>
      <c r="AA183" s="39"/>
      <c r="AB183" s="39"/>
      <c r="AC183" s="39"/>
      <c r="AD183" s="39"/>
      <c r="AE183" s="39"/>
      <c r="AR183" s="245" t="s">
        <v>1681</v>
      </c>
      <c r="AT183" s="245" t="s">
        <v>290</v>
      </c>
      <c r="AU183" s="245" t="s">
        <v>84</v>
      </c>
      <c r="AY183" s="18" t="s">
        <v>182</v>
      </c>
      <c r="BE183" s="246">
        <f>IF(O183="základní",K183,0)</f>
        <v>0</v>
      </c>
      <c r="BF183" s="246">
        <f>IF(O183="snížená",K183,0)</f>
        <v>0</v>
      </c>
      <c r="BG183" s="246">
        <f>IF(O183="zákl. přenesená",K183,0)</f>
        <v>0</v>
      </c>
      <c r="BH183" s="246">
        <f>IF(O183="sníž. přenesená",K183,0)</f>
        <v>0</v>
      </c>
      <c r="BI183" s="246">
        <f>IF(O183="nulová",K183,0)</f>
        <v>0</v>
      </c>
      <c r="BJ183" s="18" t="s">
        <v>82</v>
      </c>
      <c r="BK183" s="246">
        <f>ROUND(P183*H183,2)</f>
        <v>0</v>
      </c>
      <c r="BL183" s="18" t="s">
        <v>628</v>
      </c>
      <c r="BM183" s="245" t="s">
        <v>458</v>
      </c>
    </row>
    <row r="184" s="2" customFormat="1">
      <c r="A184" s="39"/>
      <c r="B184" s="40"/>
      <c r="C184" s="41"/>
      <c r="D184" s="247" t="s">
        <v>192</v>
      </c>
      <c r="E184" s="41"/>
      <c r="F184" s="248" t="s">
        <v>1683</v>
      </c>
      <c r="G184" s="41"/>
      <c r="H184" s="41"/>
      <c r="I184" s="249"/>
      <c r="J184" s="249"/>
      <c r="K184" s="41"/>
      <c r="L184" s="41"/>
      <c r="M184" s="45"/>
      <c r="N184" s="250"/>
      <c r="O184" s="251"/>
      <c r="P184" s="92"/>
      <c r="Q184" s="92"/>
      <c r="R184" s="92"/>
      <c r="S184" s="92"/>
      <c r="T184" s="92"/>
      <c r="U184" s="92"/>
      <c r="V184" s="92"/>
      <c r="W184" s="92"/>
      <c r="X184" s="93"/>
      <c r="Y184" s="39"/>
      <c r="Z184" s="39"/>
      <c r="AA184" s="39"/>
      <c r="AB184" s="39"/>
      <c r="AC184" s="39"/>
      <c r="AD184" s="39"/>
      <c r="AE184" s="39"/>
      <c r="AT184" s="18" t="s">
        <v>192</v>
      </c>
      <c r="AU184" s="18" t="s">
        <v>84</v>
      </c>
    </row>
    <row r="185" s="2" customFormat="1" ht="24.15" customHeight="1">
      <c r="A185" s="39"/>
      <c r="B185" s="40"/>
      <c r="C185" s="286" t="s">
        <v>8</v>
      </c>
      <c r="D185" s="286" t="s">
        <v>290</v>
      </c>
      <c r="E185" s="287" t="s">
        <v>1684</v>
      </c>
      <c r="F185" s="288" t="s">
        <v>1685</v>
      </c>
      <c r="G185" s="289" t="s">
        <v>222</v>
      </c>
      <c r="H185" s="290">
        <v>16</v>
      </c>
      <c r="I185" s="291"/>
      <c r="J185" s="292"/>
      <c r="K185" s="293">
        <f>ROUND(P185*H185,2)</f>
        <v>0</v>
      </c>
      <c r="L185" s="288" t="s">
        <v>1</v>
      </c>
      <c r="M185" s="294"/>
      <c r="N185" s="295" t="s">
        <v>1</v>
      </c>
      <c r="O185" s="241" t="s">
        <v>38</v>
      </c>
      <c r="P185" s="242">
        <f>I185+J185</f>
        <v>0</v>
      </c>
      <c r="Q185" s="242">
        <f>ROUND(I185*H185,2)</f>
        <v>0</v>
      </c>
      <c r="R185" s="242">
        <f>ROUND(J185*H185,2)</f>
        <v>0</v>
      </c>
      <c r="S185" s="92"/>
      <c r="T185" s="243">
        <f>S185*H185</f>
        <v>0</v>
      </c>
      <c r="U185" s="243">
        <v>0</v>
      </c>
      <c r="V185" s="243">
        <f>U185*H185</f>
        <v>0</v>
      </c>
      <c r="W185" s="243">
        <v>0</v>
      </c>
      <c r="X185" s="244">
        <f>W185*H185</f>
        <v>0</v>
      </c>
      <c r="Y185" s="39"/>
      <c r="Z185" s="39"/>
      <c r="AA185" s="39"/>
      <c r="AB185" s="39"/>
      <c r="AC185" s="39"/>
      <c r="AD185" s="39"/>
      <c r="AE185" s="39"/>
      <c r="AR185" s="245" t="s">
        <v>1681</v>
      </c>
      <c r="AT185" s="245" t="s">
        <v>290</v>
      </c>
      <c r="AU185" s="245" t="s">
        <v>84</v>
      </c>
      <c r="AY185" s="18" t="s">
        <v>182</v>
      </c>
      <c r="BE185" s="246">
        <f>IF(O185="základní",K185,0)</f>
        <v>0</v>
      </c>
      <c r="BF185" s="246">
        <f>IF(O185="snížená",K185,0)</f>
        <v>0</v>
      </c>
      <c r="BG185" s="246">
        <f>IF(O185="zákl. přenesená",K185,0)</f>
        <v>0</v>
      </c>
      <c r="BH185" s="246">
        <f>IF(O185="sníž. přenesená",K185,0)</f>
        <v>0</v>
      </c>
      <c r="BI185" s="246">
        <f>IF(O185="nulová",K185,0)</f>
        <v>0</v>
      </c>
      <c r="BJ185" s="18" t="s">
        <v>82</v>
      </c>
      <c r="BK185" s="246">
        <f>ROUND(P185*H185,2)</f>
        <v>0</v>
      </c>
      <c r="BL185" s="18" t="s">
        <v>628</v>
      </c>
      <c r="BM185" s="245" t="s">
        <v>469</v>
      </c>
    </row>
    <row r="186" s="2" customFormat="1">
      <c r="A186" s="39"/>
      <c r="B186" s="40"/>
      <c r="C186" s="41"/>
      <c r="D186" s="247" t="s">
        <v>192</v>
      </c>
      <c r="E186" s="41"/>
      <c r="F186" s="248" t="s">
        <v>1685</v>
      </c>
      <c r="G186" s="41"/>
      <c r="H186" s="41"/>
      <c r="I186" s="249"/>
      <c r="J186" s="249"/>
      <c r="K186" s="41"/>
      <c r="L186" s="41"/>
      <c r="M186" s="45"/>
      <c r="N186" s="250"/>
      <c r="O186" s="251"/>
      <c r="P186" s="92"/>
      <c r="Q186" s="92"/>
      <c r="R186" s="92"/>
      <c r="S186" s="92"/>
      <c r="T186" s="92"/>
      <c r="U186" s="92"/>
      <c r="V186" s="92"/>
      <c r="W186" s="92"/>
      <c r="X186" s="93"/>
      <c r="Y186" s="39"/>
      <c r="Z186" s="39"/>
      <c r="AA186" s="39"/>
      <c r="AB186" s="39"/>
      <c r="AC186" s="39"/>
      <c r="AD186" s="39"/>
      <c r="AE186" s="39"/>
      <c r="AT186" s="18" t="s">
        <v>192</v>
      </c>
      <c r="AU186" s="18" t="s">
        <v>84</v>
      </c>
    </row>
    <row r="187" s="2" customFormat="1" ht="44.25" customHeight="1">
      <c r="A187" s="39"/>
      <c r="B187" s="40"/>
      <c r="C187" s="233" t="s">
        <v>335</v>
      </c>
      <c r="D187" s="233" t="s">
        <v>185</v>
      </c>
      <c r="E187" s="234" t="s">
        <v>1686</v>
      </c>
      <c r="F187" s="235" t="s">
        <v>1687</v>
      </c>
      <c r="G187" s="236" t="s">
        <v>416</v>
      </c>
      <c r="H187" s="237">
        <v>16</v>
      </c>
      <c r="I187" s="238"/>
      <c r="J187" s="238"/>
      <c r="K187" s="239">
        <f>ROUND(P187*H187,2)</f>
        <v>0</v>
      </c>
      <c r="L187" s="235" t="s">
        <v>1627</v>
      </c>
      <c r="M187" s="45"/>
      <c r="N187" s="240" t="s">
        <v>1</v>
      </c>
      <c r="O187" s="241" t="s">
        <v>38</v>
      </c>
      <c r="P187" s="242">
        <f>I187+J187</f>
        <v>0</v>
      </c>
      <c r="Q187" s="242">
        <f>ROUND(I187*H187,2)</f>
        <v>0</v>
      </c>
      <c r="R187" s="242">
        <f>ROUND(J187*H187,2)</f>
        <v>0</v>
      </c>
      <c r="S187" s="92"/>
      <c r="T187" s="243">
        <f>S187*H187</f>
        <v>0</v>
      </c>
      <c r="U187" s="243">
        <v>0</v>
      </c>
      <c r="V187" s="243">
        <f>U187*H187</f>
        <v>0</v>
      </c>
      <c r="W187" s="243">
        <v>0</v>
      </c>
      <c r="X187" s="244">
        <f>W187*H187</f>
        <v>0</v>
      </c>
      <c r="Y187" s="39"/>
      <c r="Z187" s="39"/>
      <c r="AA187" s="39"/>
      <c r="AB187" s="39"/>
      <c r="AC187" s="39"/>
      <c r="AD187" s="39"/>
      <c r="AE187" s="39"/>
      <c r="AR187" s="245" t="s">
        <v>628</v>
      </c>
      <c r="AT187" s="245" t="s">
        <v>185</v>
      </c>
      <c r="AU187" s="245" t="s">
        <v>84</v>
      </c>
      <c r="AY187" s="18" t="s">
        <v>182</v>
      </c>
      <c r="BE187" s="246">
        <f>IF(O187="základní",K187,0)</f>
        <v>0</v>
      </c>
      <c r="BF187" s="246">
        <f>IF(O187="snížená",K187,0)</f>
        <v>0</v>
      </c>
      <c r="BG187" s="246">
        <f>IF(O187="zákl. přenesená",K187,0)</f>
        <v>0</v>
      </c>
      <c r="BH187" s="246">
        <f>IF(O187="sníž. přenesená",K187,0)</f>
        <v>0</v>
      </c>
      <c r="BI187" s="246">
        <f>IF(O187="nulová",K187,0)</f>
        <v>0</v>
      </c>
      <c r="BJ187" s="18" t="s">
        <v>82</v>
      </c>
      <c r="BK187" s="246">
        <f>ROUND(P187*H187,2)</f>
        <v>0</v>
      </c>
      <c r="BL187" s="18" t="s">
        <v>628</v>
      </c>
      <c r="BM187" s="245" t="s">
        <v>483</v>
      </c>
    </row>
    <row r="188" s="2" customFormat="1">
      <c r="A188" s="39"/>
      <c r="B188" s="40"/>
      <c r="C188" s="41"/>
      <c r="D188" s="247" t="s">
        <v>192</v>
      </c>
      <c r="E188" s="41"/>
      <c r="F188" s="248" t="s">
        <v>1687</v>
      </c>
      <c r="G188" s="41"/>
      <c r="H188" s="41"/>
      <c r="I188" s="249"/>
      <c r="J188" s="249"/>
      <c r="K188" s="41"/>
      <c r="L188" s="41"/>
      <c r="M188" s="45"/>
      <c r="N188" s="250"/>
      <c r="O188" s="251"/>
      <c r="P188" s="92"/>
      <c r="Q188" s="92"/>
      <c r="R188" s="92"/>
      <c r="S188" s="92"/>
      <c r="T188" s="92"/>
      <c r="U188" s="92"/>
      <c r="V188" s="92"/>
      <c r="W188" s="92"/>
      <c r="X188" s="93"/>
      <c r="Y188" s="39"/>
      <c r="Z188" s="39"/>
      <c r="AA188" s="39"/>
      <c r="AB188" s="39"/>
      <c r="AC188" s="39"/>
      <c r="AD188" s="39"/>
      <c r="AE188" s="39"/>
      <c r="AT188" s="18" t="s">
        <v>192</v>
      </c>
      <c r="AU188" s="18" t="s">
        <v>84</v>
      </c>
    </row>
    <row r="189" s="2" customFormat="1">
      <c r="A189" s="39"/>
      <c r="B189" s="40"/>
      <c r="C189" s="41"/>
      <c r="D189" s="252" t="s">
        <v>194</v>
      </c>
      <c r="E189" s="41"/>
      <c r="F189" s="253" t="s">
        <v>1688</v>
      </c>
      <c r="G189" s="41"/>
      <c r="H189" s="41"/>
      <c r="I189" s="249"/>
      <c r="J189" s="249"/>
      <c r="K189" s="41"/>
      <c r="L189" s="41"/>
      <c r="M189" s="45"/>
      <c r="N189" s="250"/>
      <c r="O189" s="251"/>
      <c r="P189" s="92"/>
      <c r="Q189" s="92"/>
      <c r="R189" s="92"/>
      <c r="S189" s="92"/>
      <c r="T189" s="92"/>
      <c r="U189" s="92"/>
      <c r="V189" s="92"/>
      <c r="W189" s="92"/>
      <c r="X189" s="93"/>
      <c r="Y189" s="39"/>
      <c r="Z189" s="39"/>
      <c r="AA189" s="39"/>
      <c r="AB189" s="39"/>
      <c r="AC189" s="39"/>
      <c r="AD189" s="39"/>
      <c r="AE189" s="39"/>
      <c r="AT189" s="18" t="s">
        <v>194</v>
      </c>
      <c r="AU189" s="18" t="s">
        <v>84</v>
      </c>
    </row>
    <row r="190" s="2" customFormat="1" ht="16.5" customHeight="1">
      <c r="A190" s="39"/>
      <c r="B190" s="40"/>
      <c r="C190" s="286" t="s">
        <v>342</v>
      </c>
      <c r="D190" s="286" t="s">
        <v>290</v>
      </c>
      <c r="E190" s="287" t="s">
        <v>1689</v>
      </c>
      <c r="F190" s="288" t="s">
        <v>1690</v>
      </c>
      <c r="G190" s="289" t="s">
        <v>1419</v>
      </c>
      <c r="H190" s="290">
        <v>25.920000000000002</v>
      </c>
      <c r="I190" s="291"/>
      <c r="J190" s="292"/>
      <c r="K190" s="293">
        <f>ROUND(P190*H190,2)</f>
        <v>0</v>
      </c>
      <c r="L190" s="288" t="s">
        <v>1</v>
      </c>
      <c r="M190" s="294"/>
      <c r="N190" s="295" t="s">
        <v>1</v>
      </c>
      <c r="O190" s="241" t="s">
        <v>38</v>
      </c>
      <c r="P190" s="242">
        <f>I190+J190</f>
        <v>0</v>
      </c>
      <c r="Q190" s="242">
        <f>ROUND(I190*H190,2)</f>
        <v>0</v>
      </c>
      <c r="R190" s="242">
        <f>ROUND(J190*H190,2)</f>
        <v>0</v>
      </c>
      <c r="S190" s="92"/>
      <c r="T190" s="243">
        <f>S190*H190</f>
        <v>0</v>
      </c>
      <c r="U190" s="243">
        <v>0</v>
      </c>
      <c r="V190" s="243">
        <f>U190*H190</f>
        <v>0</v>
      </c>
      <c r="W190" s="243">
        <v>0</v>
      </c>
      <c r="X190" s="244">
        <f>W190*H190</f>
        <v>0</v>
      </c>
      <c r="Y190" s="39"/>
      <c r="Z190" s="39"/>
      <c r="AA190" s="39"/>
      <c r="AB190" s="39"/>
      <c r="AC190" s="39"/>
      <c r="AD190" s="39"/>
      <c r="AE190" s="39"/>
      <c r="AR190" s="245" t="s">
        <v>1681</v>
      </c>
      <c r="AT190" s="245" t="s">
        <v>290</v>
      </c>
      <c r="AU190" s="245" t="s">
        <v>84</v>
      </c>
      <c r="AY190" s="18" t="s">
        <v>182</v>
      </c>
      <c r="BE190" s="246">
        <f>IF(O190="základní",K190,0)</f>
        <v>0</v>
      </c>
      <c r="BF190" s="246">
        <f>IF(O190="snížená",K190,0)</f>
        <v>0</v>
      </c>
      <c r="BG190" s="246">
        <f>IF(O190="zákl. přenesená",K190,0)</f>
        <v>0</v>
      </c>
      <c r="BH190" s="246">
        <f>IF(O190="sníž. přenesená",K190,0)</f>
        <v>0</v>
      </c>
      <c r="BI190" s="246">
        <f>IF(O190="nulová",K190,0)</f>
        <v>0</v>
      </c>
      <c r="BJ190" s="18" t="s">
        <v>82</v>
      </c>
      <c r="BK190" s="246">
        <f>ROUND(P190*H190,2)</f>
        <v>0</v>
      </c>
      <c r="BL190" s="18" t="s">
        <v>628</v>
      </c>
      <c r="BM190" s="245" t="s">
        <v>496</v>
      </c>
    </row>
    <row r="191" s="2" customFormat="1">
      <c r="A191" s="39"/>
      <c r="B191" s="40"/>
      <c r="C191" s="41"/>
      <c r="D191" s="247" t="s">
        <v>192</v>
      </c>
      <c r="E191" s="41"/>
      <c r="F191" s="248" t="s">
        <v>1690</v>
      </c>
      <c r="G191" s="41"/>
      <c r="H191" s="41"/>
      <c r="I191" s="249"/>
      <c r="J191" s="249"/>
      <c r="K191" s="41"/>
      <c r="L191" s="41"/>
      <c r="M191" s="45"/>
      <c r="N191" s="250"/>
      <c r="O191" s="251"/>
      <c r="P191" s="92"/>
      <c r="Q191" s="92"/>
      <c r="R191" s="92"/>
      <c r="S191" s="92"/>
      <c r="T191" s="92"/>
      <c r="U191" s="92"/>
      <c r="V191" s="92"/>
      <c r="W191" s="92"/>
      <c r="X191" s="93"/>
      <c r="Y191" s="39"/>
      <c r="Z191" s="39"/>
      <c r="AA191" s="39"/>
      <c r="AB191" s="39"/>
      <c r="AC191" s="39"/>
      <c r="AD191" s="39"/>
      <c r="AE191" s="39"/>
      <c r="AT191" s="18" t="s">
        <v>192</v>
      </c>
      <c r="AU191" s="18" t="s">
        <v>84</v>
      </c>
    </row>
    <row r="192" s="13" customFormat="1">
      <c r="A192" s="13"/>
      <c r="B192" s="254"/>
      <c r="C192" s="255"/>
      <c r="D192" s="247" t="s">
        <v>196</v>
      </c>
      <c r="E192" s="256" t="s">
        <v>1</v>
      </c>
      <c r="F192" s="257" t="s">
        <v>1691</v>
      </c>
      <c r="G192" s="255"/>
      <c r="H192" s="258">
        <v>25.920000000000002</v>
      </c>
      <c r="I192" s="259"/>
      <c r="J192" s="259"/>
      <c r="K192" s="255"/>
      <c r="L192" s="255"/>
      <c r="M192" s="260"/>
      <c r="N192" s="261"/>
      <c r="O192" s="262"/>
      <c r="P192" s="262"/>
      <c r="Q192" s="262"/>
      <c r="R192" s="262"/>
      <c r="S192" s="262"/>
      <c r="T192" s="262"/>
      <c r="U192" s="262"/>
      <c r="V192" s="262"/>
      <c r="W192" s="262"/>
      <c r="X192" s="263"/>
      <c r="Y192" s="13"/>
      <c r="Z192" s="13"/>
      <c r="AA192" s="13"/>
      <c r="AB192" s="13"/>
      <c r="AC192" s="13"/>
      <c r="AD192" s="13"/>
      <c r="AE192" s="13"/>
      <c r="AT192" s="264" t="s">
        <v>196</v>
      </c>
      <c r="AU192" s="264" t="s">
        <v>84</v>
      </c>
      <c r="AV192" s="13" t="s">
        <v>84</v>
      </c>
      <c r="AW192" s="13" t="s">
        <v>5</v>
      </c>
      <c r="AX192" s="13" t="s">
        <v>75</v>
      </c>
      <c r="AY192" s="264" t="s">
        <v>182</v>
      </c>
    </row>
    <row r="193" s="15" customFormat="1">
      <c r="A193" s="15"/>
      <c r="B193" s="275"/>
      <c r="C193" s="276"/>
      <c r="D193" s="247" t="s">
        <v>196</v>
      </c>
      <c r="E193" s="277" t="s">
        <v>1</v>
      </c>
      <c r="F193" s="278" t="s">
        <v>208</v>
      </c>
      <c r="G193" s="276"/>
      <c r="H193" s="279">
        <v>25.920000000000002</v>
      </c>
      <c r="I193" s="280"/>
      <c r="J193" s="280"/>
      <c r="K193" s="276"/>
      <c r="L193" s="276"/>
      <c r="M193" s="281"/>
      <c r="N193" s="282"/>
      <c r="O193" s="283"/>
      <c r="P193" s="283"/>
      <c r="Q193" s="283"/>
      <c r="R193" s="283"/>
      <c r="S193" s="283"/>
      <c r="T193" s="283"/>
      <c r="U193" s="283"/>
      <c r="V193" s="283"/>
      <c r="W193" s="283"/>
      <c r="X193" s="284"/>
      <c r="Y193" s="15"/>
      <c r="Z193" s="15"/>
      <c r="AA193" s="15"/>
      <c r="AB193" s="15"/>
      <c r="AC193" s="15"/>
      <c r="AD193" s="15"/>
      <c r="AE193" s="15"/>
      <c r="AT193" s="285" t="s">
        <v>196</v>
      </c>
      <c r="AU193" s="285" t="s">
        <v>84</v>
      </c>
      <c r="AV193" s="15" t="s">
        <v>190</v>
      </c>
      <c r="AW193" s="15" t="s">
        <v>5</v>
      </c>
      <c r="AX193" s="15" t="s">
        <v>82</v>
      </c>
      <c r="AY193" s="285" t="s">
        <v>182</v>
      </c>
    </row>
    <row r="194" s="2" customFormat="1" ht="37.8" customHeight="1">
      <c r="A194" s="39"/>
      <c r="B194" s="40"/>
      <c r="C194" s="233" t="s">
        <v>349</v>
      </c>
      <c r="D194" s="233" t="s">
        <v>185</v>
      </c>
      <c r="E194" s="234" t="s">
        <v>1692</v>
      </c>
      <c r="F194" s="235" t="s">
        <v>1693</v>
      </c>
      <c r="G194" s="236" t="s">
        <v>416</v>
      </c>
      <c r="H194" s="237">
        <v>16</v>
      </c>
      <c r="I194" s="238"/>
      <c r="J194" s="238"/>
      <c r="K194" s="239">
        <f>ROUND(P194*H194,2)</f>
        <v>0</v>
      </c>
      <c r="L194" s="235" t="s">
        <v>1627</v>
      </c>
      <c r="M194" s="45"/>
      <c r="N194" s="240" t="s">
        <v>1</v>
      </c>
      <c r="O194" s="241" t="s">
        <v>38</v>
      </c>
      <c r="P194" s="242">
        <f>I194+J194</f>
        <v>0</v>
      </c>
      <c r="Q194" s="242">
        <f>ROUND(I194*H194,2)</f>
        <v>0</v>
      </c>
      <c r="R194" s="242">
        <f>ROUND(J194*H194,2)</f>
        <v>0</v>
      </c>
      <c r="S194" s="92"/>
      <c r="T194" s="243">
        <f>S194*H194</f>
        <v>0</v>
      </c>
      <c r="U194" s="243">
        <v>0</v>
      </c>
      <c r="V194" s="243">
        <f>U194*H194</f>
        <v>0</v>
      </c>
      <c r="W194" s="243">
        <v>0</v>
      </c>
      <c r="X194" s="244">
        <f>W194*H194</f>
        <v>0</v>
      </c>
      <c r="Y194" s="39"/>
      <c r="Z194" s="39"/>
      <c r="AA194" s="39"/>
      <c r="AB194" s="39"/>
      <c r="AC194" s="39"/>
      <c r="AD194" s="39"/>
      <c r="AE194" s="39"/>
      <c r="AR194" s="245" t="s">
        <v>628</v>
      </c>
      <c r="AT194" s="245" t="s">
        <v>185</v>
      </c>
      <c r="AU194" s="245" t="s">
        <v>84</v>
      </c>
      <c r="AY194" s="18" t="s">
        <v>182</v>
      </c>
      <c r="BE194" s="246">
        <f>IF(O194="základní",K194,0)</f>
        <v>0</v>
      </c>
      <c r="BF194" s="246">
        <f>IF(O194="snížená",K194,0)</f>
        <v>0</v>
      </c>
      <c r="BG194" s="246">
        <f>IF(O194="zákl. přenesená",K194,0)</f>
        <v>0</v>
      </c>
      <c r="BH194" s="246">
        <f>IF(O194="sníž. přenesená",K194,0)</f>
        <v>0</v>
      </c>
      <c r="BI194" s="246">
        <f>IF(O194="nulová",K194,0)</f>
        <v>0</v>
      </c>
      <c r="BJ194" s="18" t="s">
        <v>82</v>
      </c>
      <c r="BK194" s="246">
        <f>ROUND(P194*H194,2)</f>
        <v>0</v>
      </c>
      <c r="BL194" s="18" t="s">
        <v>628</v>
      </c>
      <c r="BM194" s="245" t="s">
        <v>507</v>
      </c>
    </row>
    <row r="195" s="2" customFormat="1">
      <c r="A195" s="39"/>
      <c r="B195" s="40"/>
      <c r="C195" s="41"/>
      <c r="D195" s="247" t="s">
        <v>192</v>
      </c>
      <c r="E195" s="41"/>
      <c r="F195" s="248" t="s">
        <v>1693</v>
      </c>
      <c r="G195" s="41"/>
      <c r="H195" s="41"/>
      <c r="I195" s="249"/>
      <c r="J195" s="249"/>
      <c r="K195" s="41"/>
      <c r="L195" s="41"/>
      <c r="M195" s="45"/>
      <c r="N195" s="250"/>
      <c r="O195" s="251"/>
      <c r="P195" s="92"/>
      <c r="Q195" s="92"/>
      <c r="R195" s="92"/>
      <c r="S195" s="92"/>
      <c r="T195" s="92"/>
      <c r="U195" s="92"/>
      <c r="V195" s="92"/>
      <c r="W195" s="92"/>
      <c r="X195" s="93"/>
      <c r="Y195" s="39"/>
      <c r="Z195" s="39"/>
      <c r="AA195" s="39"/>
      <c r="AB195" s="39"/>
      <c r="AC195" s="39"/>
      <c r="AD195" s="39"/>
      <c r="AE195" s="39"/>
      <c r="AT195" s="18" t="s">
        <v>192</v>
      </c>
      <c r="AU195" s="18" t="s">
        <v>84</v>
      </c>
    </row>
    <row r="196" s="2" customFormat="1">
      <c r="A196" s="39"/>
      <c r="B196" s="40"/>
      <c r="C196" s="41"/>
      <c r="D196" s="252" t="s">
        <v>194</v>
      </c>
      <c r="E196" s="41"/>
      <c r="F196" s="253" t="s">
        <v>1694</v>
      </c>
      <c r="G196" s="41"/>
      <c r="H196" s="41"/>
      <c r="I196" s="249"/>
      <c r="J196" s="249"/>
      <c r="K196" s="41"/>
      <c r="L196" s="41"/>
      <c r="M196" s="45"/>
      <c r="N196" s="250"/>
      <c r="O196" s="251"/>
      <c r="P196" s="92"/>
      <c r="Q196" s="92"/>
      <c r="R196" s="92"/>
      <c r="S196" s="92"/>
      <c r="T196" s="92"/>
      <c r="U196" s="92"/>
      <c r="V196" s="92"/>
      <c r="W196" s="92"/>
      <c r="X196" s="93"/>
      <c r="Y196" s="39"/>
      <c r="Z196" s="39"/>
      <c r="AA196" s="39"/>
      <c r="AB196" s="39"/>
      <c r="AC196" s="39"/>
      <c r="AD196" s="39"/>
      <c r="AE196" s="39"/>
      <c r="AT196" s="18" t="s">
        <v>194</v>
      </c>
      <c r="AU196" s="18" t="s">
        <v>84</v>
      </c>
    </row>
    <row r="197" s="12" customFormat="1" ht="22.8" customHeight="1">
      <c r="A197" s="12"/>
      <c r="B197" s="216"/>
      <c r="C197" s="217"/>
      <c r="D197" s="218" t="s">
        <v>74</v>
      </c>
      <c r="E197" s="231" t="s">
        <v>1695</v>
      </c>
      <c r="F197" s="231" t="s">
        <v>1696</v>
      </c>
      <c r="G197" s="217"/>
      <c r="H197" s="217"/>
      <c r="I197" s="220"/>
      <c r="J197" s="220"/>
      <c r="K197" s="232">
        <f>BK197</f>
        <v>0</v>
      </c>
      <c r="L197" s="217"/>
      <c r="M197" s="222"/>
      <c r="N197" s="223"/>
      <c r="O197" s="224"/>
      <c r="P197" s="224"/>
      <c r="Q197" s="225">
        <f>SUM(Q198:Q203)</f>
        <v>0</v>
      </c>
      <c r="R197" s="225">
        <f>SUM(R198:R203)</f>
        <v>0</v>
      </c>
      <c r="S197" s="224"/>
      <c r="T197" s="226">
        <f>SUM(T198:T203)</f>
        <v>0</v>
      </c>
      <c r="U197" s="224"/>
      <c r="V197" s="226">
        <f>SUM(V198:V203)</f>
        <v>0</v>
      </c>
      <c r="W197" s="224"/>
      <c r="X197" s="227">
        <f>SUM(X198:X203)</f>
        <v>0</v>
      </c>
      <c r="Y197" s="12"/>
      <c r="Z197" s="12"/>
      <c r="AA197" s="12"/>
      <c r="AB197" s="12"/>
      <c r="AC197" s="12"/>
      <c r="AD197" s="12"/>
      <c r="AE197" s="12"/>
      <c r="AR197" s="228" t="s">
        <v>120</v>
      </c>
      <c r="AT197" s="229" t="s">
        <v>74</v>
      </c>
      <c r="AU197" s="229" t="s">
        <v>82</v>
      </c>
      <c r="AY197" s="228" t="s">
        <v>182</v>
      </c>
      <c r="BK197" s="230">
        <f>SUM(BK198:BK203)</f>
        <v>0</v>
      </c>
    </row>
    <row r="198" s="2" customFormat="1" ht="37.8" customHeight="1">
      <c r="A198" s="39"/>
      <c r="B198" s="40"/>
      <c r="C198" s="233" t="s">
        <v>355</v>
      </c>
      <c r="D198" s="233" t="s">
        <v>185</v>
      </c>
      <c r="E198" s="234" t="s">
        <v>1697</v>
      </c>
      <c r="F198" s="235" t="s">
        <v>1698</v>
      </c>
      <c r="G198" s="236" t="s">
        <v>416</v>
      </c>
      <c r="H198" s="237">
        <v>110</v>
      </c>
      <c r="I198" s="238"/>
      <c r="J198" s="238"/>
      <c r="K198" s="239">
        <f>ROUND(P198*H198,2)</f>
        <v>0</v>
      </c>
      <c r="L198" s="235" t="s">
        <v>1627</v>
      </c>
      <c r="M198" s="45"/>
      <c r="N198" s="240" t="s">
        <v>1</v>
      </c>
      <c r="O198" s="241" t="s">
        <v>38</v>
      </c>
      <c r="P198" s="242">
        <f>I198+J198</f>
        <v>0</v>
      </c>
      <c r="Q198" s="242">
        <f>ROUND(I198*H198,2)</f>
        <v>0</v>
      </c>
      <c r="R198" s="242">
        <f>ROUND(J198*H198,2)</f>
        <v>0</v>
      </c>
      <c r="S198" s="92"/>
      <c r="T198" s="243">
        <f>S198*H198</f>
        <v>0</v>
      </c>
      <c r="U198" s="243">
        <v>0</v>
      </c>
      <c r="V198" s="243">
        <f>U198*H198</f>
        <v>0</v>
      </c>
      <c r="W198" s="243">
        <v>0</v>
      </c>
      <c r="X198" s="244">
        <f>W198*H198</f>
        <v>0</v>
      </c>
      <c r="Y198" s="39"/>
      <c r="Z198" s="39"/>
      <c r="AA198" s="39"/>
      <c r="AB198" s="39"/>
      <c r="AC198" s="39"/>
      <c r="AD198" s="39"/>
      <c r="AE198" s="39"/>
      <c r="AR198" s="245" t="s">
        <v>628</v>
      </c>
      <c r="AT198" s="245" t="s">
        <v>185</v>
      </c>
      <c r="AU198" s="245" t="s">
        <v>84</v>
      </c>
      <c r="AY198" s="18" t="s">
        <v>182</v>
      </c>
      <c r="BE198" s="246">
        <f>IF(O198="základní",K198,0)</f>
        <v>0</v>
      </c>
      <c r="BF198" s="246">
        <f>IF(O198="snížená",K198,0)</f>
        <v>0</v>
      </c>
      <c r="BG198" s="246">
        <f>IF(O198="zákl. přenesená",K198,0)</f>
        <v>0</v>
      </c>
      <c r="BH198" s="246">
        <f>IF(O198="sníž. přenesená",K198,0)</f>
        <v>0</v>
      </c>
      <c r="BI198" s="246">
        <f>IF(O198="nulová",K198,0)</f>
        <v>0</v>
      </c>
      <c r="BJ198" s="18" t="s">
        <v>82</v>
      </c>
      <c r="BK198" s="246">
        <f>ROUND(P198*H198,2)</f>
        <v>0</v>
      </c>
      <c r="BL198" s="18" t="s">
        <v>628</v>
      </c>
      <c r="BM198" s="245" t="s">
        <v>522</v>
      </c>
    </row>
    <row r="199" s="2" customFormat="1">
      <c r="A199" s="39"/>
      <c r="B199" s="40"/>
      <c r="C199" s="41"/>
      <c r="D199" s="247" t="s">
        <v>192</v>
      </c>
      <c r="E199" s="41"/>
      <c r="F199" s="248" t="s">
        <v>1698</v>
      </c>
      <c r="G199" s="41"/>
      <c r="H199" s="41"/>
      <c r="I199" s="249"/>
      <c r="J199" s="249"/>
      <c r="K199" s="41"/>
      <c r="L199" s="41"/>
      <c r="M199" s="45"/>
      <c r="N199" s="250"/>
      <c r="O199" s="251"/>
      <c r="P199" s="92"/>
      <c r="Q199" s="92"/>
      <c r="R199" s="92"/>
      <c r="S199" s="92"/>
      <c r="T199" s="92"/>
      <c r="U199" s="92"/>
      <c r="V199" s="92"/>
      <c r="W199" s="92"/>
      <c r="X199" s="93"/>
      <c r="Y199" s="39"/>
      <c r="Z199" s="39"/>
      <c r="AA199" s="39"/>
      <c r="AB199" s="39"/>
      <c r="AC199" s="39"/>
      <c r="AD199" s="39"/>
      <c r="AE199" s="39"/>
      <c r="AT199" s="18" t="s">
        <v>192</v>
      </c>
      <c r="AU199" s="18" t="s">
        <v>84</v>
      </c>
    </row>
    <row r="200" s="2" customFormat="1">
      <c r="A200" s="39"/>
      <c r="B200" s="40"/>
      <c r="C200" s="41"/>
      <c r="D200" s="252" t="s">
        <v>194</v>
      </c>
      <c r="E200" s="41"/>
      <c r="F200" s="253" t="s">
        <v>1699</v>
      </c>
      <c r="G200" s="41"/>
      <c r="H200" s="41"/>
      <c r="I200" s="249"/>
      <c r="J200" s="249"/>
      <c r="K200" s="41"/>
      <c r="L200" s="41"/>
      <c r="M200" s="45"/>
      <c r="N200" s="250"/>
      <c r="O200" s="251"/>
      <c r="P200" s="92"/>
      <c r="Q200" s="92"/>
      <c r="R200" s="92"/>
      <c r="S200" s="92"/>
      <c r="T200" s="92"/>
      <c r="U200" s="92"/>
      <c r="V200" s="92"/>
      <c r="W200" s="92"/>
      <c r="X200" s="93"/>
      <c r="Y200" s="39"/>
      <c r="Z200" s="39"/>
      <c r="AA200" s="39"/>
      <c r="AB200" s="39"/>
      <c r="AC200" s="39"/>
      <c r="AD200" s="39"/>
      <c r="AE200" s="39"/>
      <c r="AT200" s="18" t="s">
        <v>194</v>
      </c>
      <c r="AU200" s="18" t="s">
        <v>84</v>
      </c>
    </row>
    <row r="201" s="2" customFormat="1" ht="24.15" customHeight="1">
      <c r="A201" s="39"/>
      <c r="B201" s="40"/>
      <c r="C201" s="233" t="s">
        <v>361</v>
      </c>
      <c r="D201" s="233" t="s">
        <v>185</v>
      </c>
      <c r="E201" s="234" t="s">
        <v>1700</v>
      </c>
      <c r="F201" s="235" t="s">
        <v>1701</v>
      </c>
      <c r="G201" s="236" t="s">
        <v>416</v>
      </c>
      <c r="H201" s="237">
        <v>80</v>
      </c>
      <c r="I201" s="238"/>
      <c r="J201" s="238"/>
      <c r="K201" s="239">
        <f>ROUND(P201*H201,2)</f>
        <v>0</v>
      </c>
      <c r="L201" s="235" t="s">
        <v>1627</v>
      </c>
      <c r="M201" s="45"/>
      <c r="N201" s="240" t="s">
        <v>1</v>
      </c>
      <c r="O201" s="241" t="s">
        <v>38</v>
      </c>
      <c r="P201" s="242">
        <f>I201+J201</f>
        <v>0</v>
      </c>
      <c r="Q201" s="242">
        <f>ROUND(I201*H201,2)</f>
        <v>0</v>
      </c>
      <c r="R201" s="242">
        <f>ROUND(J201*H201,2)</f>
        <v>0</v>
      </c>
      <c r="S201" s="92"/>
      <c r="T201" s="243">
        <f>S201*H201</f>
        <v>0</v>
      </c>
      <c r="U201" s="243">
        <v>0</v>
      </c>
      <c r="V201" s="243">
        <f>U201*H201</f>
        <v>0</v>
      </c>
      <c r="W201" s="243">
        <v>0</v>
      </c>
      <c r="X201" s="244">
        <f>W201*H201</f>
        <v>0</v>
      </c>
      <c r="Y201" s="39"/>
      <c r="Z201" s="39"/>
      <c r="AA201" s="39"/>
      <c r="AB201" s="39"/>
      <c r="AC201" s="39"/>
      <c r="AD201" s="39"/>
      <c r="AE201" s="39"/>
      <c r="AR201" s="245" t="s">
        <v>628</v>
      </c>
      <c r="AT201" s="245" t="s">
        <v>185</v>
      </c>
      <c r="AU201" s="245" t="s">
        <v>84</v>
      </c>
      <c r="AY201" s="18" t="s">
        <v>182</v>
      </c>
      <c r="BE201" s="246">
        <f>IF(O201="základní",K201,0)</f>
        <v>0</v>
      </c>
      <c r="BF201" s="246">
        <f>IF(O201="snížená",K201,0)</f>
        <v>0</v>
      </c>
      <c r="BG201" s="246">
        <f>IF(O201="zákl. přenesená",K201,0)</f>
        <v>0</v>
      </c>
      <c r="BH201" s="246">
        <f>IF(O201="sníž. přenesená",K201,0)</f>
        <v>0</v>
      </c>
      <c r="BI201" s="246">
        <f>IF(O201="nulová",K201,0)</f>
        <v>0</v>
      </c>
      <c r="BJ201" s="18" t="s">
        <v>82</v>
      </c>
      <c r="BK201" s="246">
        <f>ROUND(P201*H201,2)</f>
        <v>0</v>
      </c>
      <c r="BL201" s="18" t="s">
        <v>628</v>
      </c>
      <c r="BM201" s="245" t="s">
        <v>535</v>
      </c>
    </row>
    <row r="202" s="2" customFormat="1">
      <c r="A202" s="39"/>
      <c r="B202" s="40"/>
      <c r="C202" s="41"/>
      <c r="D202" s="247" t="s">
        <v>192</v>
      </c>
      <c r="E202" s="41"/>
      <c r="F202" s="248" t="s">
        <v>1701</v>
      </c>
      <c r="G202" s="41"/>
      <c r="H202" s="41"/>
      <c r="I202" s="249"/>
      <c r="J202" s="249"/>
      <c r="K202" s="41"/>
      <c r="L202" s="41"/>
      <c r="M202" s="45"/>
      <c r="N202" s="250"/>
      <c r="O202" s="251"/>
      <c r="P202" s="92"/>
      <c r="Q202" s="92"/>
      <c r="R202" s="92"/>
      <c r="S202" s="92"/>
      <c r="T202" s="92"/>
      <c r="U202" s="92"/>
      <c r="V202" s="92"/>
      <c r="W202" s="92"/>
      <c r="X202" s="93"/>
      <c r="Y202" s="39"/>
      <c r="Z202" s="39"/>
      <c r="AA202" s="39"/>
      <c r="AB202" s="39"/>
      <c r="AC202" s="39"/>
      <c r="AD202" s="39"/>
      <c r="AE202" s="39"/>
      <c r="AT202" s="18" t="s">
        <v>192</v>
      </c>
      <c r="AU202" s="18" t="s">
        <v>84</v>
      </c>
    </row>
    <row r="203" s="2" customFormat="1">
      <c r="A203" s="39"/>
      <c r="B203" s="40"/>
      <c r="C203" s="41"/>
      <c r="D203" s="252" t="s">
        <v>194</v>
      </c>
      <c r="E203" s="41"/>
      <c r="F203" s="253" t="s">
        <v>1702</v>
      </c>
      <c r="G203" s="41"/>
      <c r="H203" s="41"/>
      <c r="I203" s="249"/>
      <c r="J203" s="249"/>
      <c r="K203" s="41"/>
      <c r="L203" s="41"/>
      <c r="M203" s="45"/>
      <c r="N203" s="250"/>
      <c r="O203" s="251"/>
      <c r="P203" s="92"/>
      <c r="Q203" s="92"/>
      <c r="R203" s="92"/>
      <c r="S203" s="92"/>
      <c r="T203" s="92"/>
      <c r="U203" s="92"/>
      <c r="V203" s="92"/>
      <c r="W203" s="92"/>
      <c r="X203" s="93"/>
      <c r="Y203" s="39"/>
      <c r="Z203" s="39"/>
      <c r="AA203" s="39"/>
      <c r="AB203" s="39"/>
      <c r="AC203" s="39"/>
      <c r="AD203" s="39"/>
      <c r="AE203" s="39"/>
      <c r="AT203" s="18" t="s">
        <v>194</v>
      </c>
      <c r="AU203" s="18" t="s">
        <v>84</v>
      </c>
    </row>
    <row r="204" s="12" customFormat="1" ht="25.92" customHeight="1">
      <c r="A204" s="12"/>
      <c r="B204" s="216"/>
      <c r="C204" s="217"/>
      <c r="D204" s="218" t="s">
        <v>74</v>
      </c>
      <c r="E204" s="219" t="s">
        <v>1703</v>
      </c>
      <c r="F204" s="219" t="s">
        <v>1704</v>
      </c>
      <c r="G204" s="217"/>
      <c r="H204" s="217"/>
      <c r="I204" s="220"/>
      <c r="J204" s="220"/>
      <c r="K204" s="221">
        <f>BK204</f>
        <v>0</v>
      </c>
      <c r="L204" s="217"/>
      <c r="M204" s="222"/>
      <c r="N204" s="223"/>
      <c r="O204" s="224"/>
      <c r="P204" s="224"/>
      <c r="Q204" s="225">
        <f>SUM(Q205:Q207)</f>
        <v>0</v>
      </c>
      <c r="R204" s="225">
        <f>SUM(R205:R207)</f>
        <v>0</v>
      </c>
      <c r="S204" s="224"/>
      <c r="T204" s="226">
        <f>SUM(T205:T207)</f>
        <v>0</v>
      </c>
      <c r="U204" s="224"/>
      <c r="V204" s="226">
        <f>SUM(V205:V207)</f>
        <v>0</v>
      </c>
      <c r="W204" s="224"/>
      <c r="X204" s="227">
        <f>SUM(X205:X207)</f>
        <v>0</v>
      </c>
      <c r="Y204" s="12"/>
      <c r="Z204" s="12"/>
      <c r="AA204" s="12"/>
      <c r="AB204" s="12"/>
      <c r="AC204" s="12"/>
      <c r="AD204" s="12"/>
      <c r="AE204" s="12"/>
      <c r="AR204" s="228" t="s">
        <v>190</v>
      </c>
      <c r="AT204" s="229" t="s">
        <v>74</v>
      </c>
      <c r="AU204" s="229" t="s">
        <v>75</v>
      </c>
      <c r="AY204" s="228" t="s">
        <v>182</v>
      </c>
      <c r="BK204" s="230">
        <f>SUM(BK205:BK207)</f>
        <v>0</v>
      </c>
    </row>
    <row r="205" s="2" customFormat="1" ht="44.25" customHeight="1">
      <c r="A205" s="39"/>
      <c r="B205" s="40"/>
      <c r="C205" s="233" t="s">
        <v>368</v>
      </c>
      <c r="D205" s="233" t="s">
        <v>185</v>
      </c>
      <c r="E205" s="234" t="s">
        <v>1705</v>
      </c>
      <c r="F205" s="235" t="s">
        <v>1706</v>
      </c>
      <c r="G205" s="236" t="s">
        <v>918</v>
      </c>
      <c r="H205" s="237">
        <v>32</v>
      </c>
      <c r="I205" s="238"/>
      <c r="J205" s="238"/>
      <c r="K205" s="239">
        <f>ROUND(P205*H205,2)</f>
        <v>0</v>
      </c>
      <c r="L205" s="235" t="s">
        <v>1627</v>
      </c>
      <c r="M205" s="45"/>
      <c r="N205" s="240" t="s">
        <v>1</v>
      </c>
      <c r="O205" s="241" t="s">
        <v>38</v>
      </c>
      <c r="P205" s="242">
        <f>I205+J205</f>
        <v>0</v>
      </c>
      <c r="Q205" s="242">
        <f>ROUND(I205*H205,2)</f>
        <v>0</v>
      </c>
      <c r="R205" s="242">
        <f>ROUND(J205*H205,2)</f>
        <v>0</v>
      </c>
      <c r="S205" s="92"/>
      <c r="T205" s="243">
        <f>S205*H205</f>
        <v>0</v>
      </c>
      <c r="U205" s="243">
        <v>0</v>
      </c>
      <c r="V205" s="243">
        <f>U205*H205</f>
        <v>0</v>
      </c>
      <c r="W205" s="243">
        <v>0</v>
      </c>
      <c r="X205" s="244">
        <f>W205*H205</f>
        <v>0</v>
      </c>
      <c r="Y205" s="39"/>
      <c r="Z205" s="39"/>
      <c r="AA205" s="39"/>
      <c r="AB205" s="39"/>
      <c r="AC205" s="39"/>
      <c r="AD205" s="39"/>
      <c r="AE205" s="39"/>
      <c r="AR205" s="245" t="s">
        <v>1707</v>
      </c>
      <c r="AT205" s="245" t="s">
        <v>185</v>
      </c>
      <c r="AU205" s="245" t="s">
        <v>82</v>
      </c>
      <c r="AY205" s="18" t="s">
        <v>182</v>
      </c>
      <c r="BE205" s="246">
        <f>IF(O205="základní",K205,0)</f>
        <v>0</v>
      </c>
      <c r="BF205" s="246">
        <f>IF(O205="snížená",K205,0)</f>
        <v>0</v>
      </c>
      <c r="BG205" s="246">
        <f>IF(O205="zákl. přenesená",K205,0)</f>
        <v>0</v>
      </c>
      <c r="BH205" s="246">
        <f>IF(O205="sníž. přenesená",K205,0)</f>
        <v>0</v>
      </c>
      <c r="BI205" s="246">
        <f>IF(O205="nulová",K205,0)</f>
        <v>0</v>
      </c>
      <c r="BJ205" s="18" t="s">
        <v>82</v>
      </c>
      <c r="BK205" s="246">
        <f>ROUND(P205*H205,2)</f>
        <v>0</v>
      </c>
      <c r="BL205" s="18" t="s">
        <v>1707</v>
      </c>
      <c r="BM205" s="245" t="s">
        <v>554</v>
      </c>
    </row>
    <row r="206" s="2" customFormat="1">
      <c r="A206" s="39"/>
      <c r="B206" s="40"/>
      <c r="C206" s="41"/>
      <c r="D206" s="247" t="s">
        <v>192</v>
      </c>
      <c r="E206" s="41"/>
      <c r="F206" s="248" t="s">
        <v>1706</v>
      </c>
      <c r="G206" s="41"/>
      <c r="H206" s="41"/>
      <c r="I206" s="249"/>
      <c r="J206" s="249"/>
      <c r="K206" s="41"/>
      <c r="L206" s="41"/>
      <c r="M206" s="45"/>
      <c r="N206" s="250"/>
      <c r="O206" s="251"/>
      <c r="P206" s="92"/>
      <c r="Q206" s="92"/>
      <c r="R206" s="92"/>
      <c r="S206" s="92"/>
      <c r="T206" s="92"/>
      <c r="U206" s="92"/>
      <c r="V206" s="92"/>
      <c r="W206" s="92"/>
      <c r="X206" s="93"/>
      <c r="Y206" s="39"/>
      <c r="Z206" s="39"/>
      <c r="AA206" s="39"/>
      <c r="AB206" s="39"/>
      <c r="AC206" s="39"/>
      <c r="AD206" s="39"/>
      <c r="AE206" s="39"/>
      <c r="AT206" s="18" t="s">
        <v>192</v>
      </c>
      <c r="AU206" s="18" t="s">
        <v>82</v>
      </c>
    </row>
    <row r="207" s="2" customFormat="1">
      <c r="A207" s="39"/>
      <c r="B207" s="40"/>
      <c r="C207" s="41"/>
      <c r="D207" s="252" t="s">
        <v>194</v>
      </c>
      <c r="E207" s="41"/>
      <c r="F207" s="253" t="s">
        <v>1708</v>
      </c>
      <c r="G207" s="41"/>
      <c r="H207" s="41"/>
      <c r="I207" s="249"/>
      <c r="J207" s="249"/>
      <c r="K207" s="41"/>
      <c r="L207" s="41"/>
      <c r="M207" s="45"/>
      <c r="N207" s="314"/>
      <c r="O207" s="315"/>
      <c r="P207" s="316"/>
      <c r="Q207" s="316"/>
      <c r="R207" s="316"/>
      <c r="S207" s="316"/>
      <c r="T207" s="316"/>
      <c r="U207" s="316"/>
      <c r="V207" s="316"/>
      <c r="W207" s="316"/>
      <c r="X207" s="317"/>
      <c r="Y207" s="39"/>
      <c r="Z207" s="39"/>
      <c r="AA207" s="39"/>
      <c r="AB207" s="39"/>
      <c r="AC207" s="39"/>
      <c r="AD207" s="39"/>
      <c r="AE207" s="39"/>
      <c r="AT207" s="18" t="s">
        <v>194</v>
      </c>
      <c r="AU207" s="18" t="s">
        <v>82</v>
      </c>
    </row>
    <row r="208" s="2" customFormat="1" ht="6.96" customHeight="1">
      <c r="A208" s="39"/>
      <c r="B208" s="67"/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45"/>
      <c r="N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LanKP8bossjyXDvFYj7YM8eFsKX2XOF/yyC3LpbWlaYT8BM1GxGmD3SCSwskI70CuFOdbDFi3GvpcQhWEpkVOw==" hashValue="D0Dc5DL7mWlmq2GcOZzQHSvheOKPWlAPkfPgEQkJ+zL1FWGOtVeaxd6ZeN2f3MrRlX6TQXWcv8mUyUGQt/19zg==" algorithmName="SHA-512" password="CC35"/>
  <autoFilter ref="C126:L20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M2:Z2"/>
  </mergeCells>
  <hyperlinks>
    <hyperlink ref="F132" r:id="rId1" display="https://podminky.urs.cz/item/CS_URS_2023_01/741110041"/>
    <hyperlink ref="F137" r:id="rId2" display="https://podminky.urs.cz/item/CS_URS_2023_01/741110042"/>
    <hyperlink ref="F142" r:id="rId3" display="https://podminky.urs.cz/item/CS_URS_2023_01/741112001"/>
    <hyperlink ref="F147" r:id="rId4" display="https://podminky.urs.cz/item/CS_URS_2023_01/741121861"/>
    <hyperlink ref="F150" r:id="rId5" display="https://podminky.urs.cz/item/CS_URS_2023_01/741122122"/>
    <hyperlink ref="F155" r:id="rId6" display="https://podminky.urs.cz/item/CS_URS_2023_01/741122851"/>
    <hyperlink ref="F158" r:id="rId7" display="https://podminky.urs.cz/item/CS_URS_2023_01/741310003"/>
    <hyperlink ref="F161" r:id="rId8" display="https://podminky.urs.cz/item/CS_URS_2023_01/741313002"/>
    <hyperlink ref="F164" r:id="rId9" display="https://podminky.urs.cz/item/CS_URS_2023_01/741313805"/>
    <hyperlink ref="F169" r:id="rId10" display="https://podminky.urs.cz/item/CS_URS_2023_01/741316825"/>
    <hyperlink ref="F173" r:id="rId11" display="https://podminky.urs.cz/item/CS_URS_2023_01/742121001"/>
    <hyperlink ref="F180" r:id="rId12" display="https://podminky.urs.cz/item/CS_URS_2023_01/210220001"/>
    <hyperlink ref="F189" r:id="rId13" display="https://podminky.urs.cz/item/CS_URS_2023_01/210220002"/>
    <hyperlink ref="F196" r:id="rId14" display="https://podminky.urs.cz/item/CS_URS_2023_01/218220001"/>
    <hyperlink ref="F200" r:id="rId15" display="https://podminky.urs.cz/item/CS_URS_2023_01/468101112"/>
    <hyperlink ref="F203" r:id="rId16" display="https://podminky.urs.cz/item/CS_URS_2023_01/468111122"/>
    <hyperlink ref="F207" r:id="rId17" display="https://podminky.urs.cz/item/CS_URS_2023_01/HZS3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101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21"/>
      <c r="AT3" s="18" t="s">
        <v>84</v>
      </c>
    </row>
    <row r="4" s="1" customFormat="1" ht="24.96" customHeight="1">
      <c r="B4" s="21"/>
      <c r="D4" s="153" t="s">
        <v>124</v>
      </c>
      <c r="M4" s="21"/>
      <c r="N4" s="15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55" t="s">
        <v>17</v>
      </c>
      <c r="M6" s="21"/>
    </row>
    <row r="7" s="1" customFormat="1" ht="16.5" customHeight="1">
      <c r="B7" s="21"/>
      <c r="E7" s="156" t="str">
        <f>'Rekapitulace stavby'!K6</f>
        <v>VOŠ a SŠ zdravotnická Ústí nad Orlicí - sanace suterénu</v>
      </c>
      <c r="F7" s="155"/>
      <c r="G7" s="155"/>
      <c r="H7" s="155"/>
      <c r="M7" s="21"/>
    </row>
    <row r="8" s="2" customFormat="1" ht="12" customHeight="1">
      <c r="A8" s="39"/>
      <c r="B8" s="45"/>
      <c r="C8" s="39"/>
      <c r="D8" s="155" t="s">
        <v>137</v>
      </c>
      <c r="E8" s="39"/>
      <c r="F8" s="39"/>
      <c r="G8" s="39"/>
      <c r="H8" s="39"/>
      <c r="I8" s="39"/>
      <c r="J8" s="39"/>
      <c r="K8" s="39"/>
      <c r="L8" s="39"/>
      <c r="M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1709</v>
      </c>
      <c r="F9" s="39"/>
      <c r="G9" s="39"/>
      <c r="H9" s="39"/>
      <c r="I9" s="39"/>
      <c r="J9" s="39"/>
      <c r="K9" s="39"/>
      <c r="L9" s="39"/>
      <c r="M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5" t="s">
        <v>19</v>
      </c>
      <c r="E11" s="39"/>
      <c r="F11" s="144" t="s">
        <v>1</v>
      </c>
      <c r="G11" s="39"/>
      <c r="H11" s="39"/>
      <c r="I11" s="155" t="s">
        <v>20</v>
      </c>
      <c r="J11" s="144" t="s">
        <v>1</v>
      </c>
      <c r="K11" s="39"/>
      <c r="L11" s="39"/>
      <c r="M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5" t="s">
        <v>21</v>
      </c>
      <c r="E12" s="39"/>
      <c r="F12" s="144" t="s">
        <v>1465</v>
      </c>
      <c r="G12" s="39"/>
      <c r="H12" s="39"/>
      <c r="I12" s="155" t="s">
        <v>23</v>
      </c>
      <c r="J12" s="158" t="str">
        <f>'Rekapitulace stavby'!AN8</f>
        <v>24. 7. 2023</v>
      </c>
      <c r="K12" s="39"/>
      <c r="L12" s="39"/>
      <c r="M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5" t="s">
        <v>25</v>
      </c>
      <c r="E14" s="39"/>
      <c r="F14" s="39"/>
      <c r="G14" s="39"/>
      <c r="H14" s="39"/>
      <c r="I14" s="155" t="s">
        <v>26</v>
      </c>
      <c r="J14" s="144" t="s">
        <v>1466</v>
      </c>
      <c r="K14" s="39"/>
      <c r="L14" s="39"/>
      <c r="M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1467</v>
      </c>
      <c r="F15" s="39"/>
      <c r="G15" s="39"/>
      <c r="H15" s="39"/>
      <c r="I15" s="155" t="s">
        <v>27</v>
      </c>
      <c r="J15" s="144" t="s">
        <v>1468</v>
      </c>
      <c r="K15" s="39"/>
      <c r="L15" s="39"/>
      <c r="M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5" t="s">
        <v>28</v>
      </c>
      <c r="E17" s="39"/>
      <c r="F17" s="39"/>
      <c r="G17" s="39"/>
      <c r="H17" s="39"/>
      <c r="I17" s="155" t="s">
        <v>26</v>
      </c>
      <c r="J17" s="34" t="str">
        <f>'Rekapitulace stavby'!AN13</f>
        <v>Vyplň údaj</v>
      </c>
      <c r="K17" s="39"/>
      <c r="L17" s="39"/>
      <c r="M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55" t="s">
        <v>27</v>
      </c>
      <c r="J18" s="34" t="str">
        <f>'Rekapitulace stavby'!AN14</f>
        <v>Vyplň údaj</v>
      </c>
      <c r="K18" s="39"/>
      <c r="L18" s="39"/>
      <c r="M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5" t="s">
        <v>30</v>
      </c>
      <c r="E20" s="39"/>
      <c r="F20" s="39"/>
      <c r="G20" s="39"/>
      <c r="H20" s="39"/>
      <c r="I20" s="155" t="s">
        <v>26</v>
      </c>
      <c r="J20" s="144" t="s">
        <v>1469</v>
      </c>
      <c r="K20" s="39"/>
      <c r="L20" s="39"/>
      <c r="M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1470</v>
      </c>
      <c r="F21" s="39"/>
      <c r="G21" s="39"/>
      <c r="H21" s="39"/>
      <c r="I21" s="155" t="s">
        <v>27</v>
      </c>
      <c r="J21" s="144" t="s">
        <v>1471</v>
      </c>
      <c r="K21" s="39"/>
      <c r="L21" s="39"/>
      <c r="M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5" t="s">
        <v>31</v>
      </c>
      <c r="E23" s="39"/>
      <c r="F23" s="39"/>
      <c r="G23" s="39"/>
      <c r="H23" s="39"/>
      <c r="I23" s="155" t="s">
        <v>26</v>
      </c>
      <c r="J23" s="144" t="s">
        <v>1</v>
      </c>
      <c r="K23" s="39"/>
      <c r="L23" s="39"/>
      <c r="M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1472</v>
      </c>
      <c r="F24" s="39"/>
      <c r="G24" s="39"/>
      <c r="H24" s="39"/>
      <c r="I24" s="155" t="s">
        <v>27</v>
      </c>
      <c r="J24" s="144" t="s">
        <v>1</v>
      </c>
      <c r="K24" s="39"/>
      <c r="L24" s="39"/>
      <c r="M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5" t="s">
        <v>32</v>
      </c>
      <c r="E26" s="39"/>
      <c r="F26" s="39"/>
      <c r="G26" s="39"/>
      <c r="H26" s="39"/>
      <c r="I26" s="39"/>
      <c r="J26" s="39"/>
      <c r="K26" s="39"/>
      <c r="L26" s="39"/>
      <c r="M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59"/>
      <c r="M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163"/>
      <c r="M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55" t="s">
        <v>141</v>
      </c>
      <c r="F30" s="39"/>
      <c r="G30" s="39"/>
      <c r="H30" s="39"/>
      <c r="I30" s="39"/>
      <c r="J30" s="39"/>
      <c r="K30" s="164">
        <f>I96</f>
        <v>0</v>
      </c>
      <c r="L30" s="39"/>
      <c r="M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55" t="s">
        <v>142</v>
      </c>
      <c r="F31" s="39"/>
      <c r="G31" s="39"/>
      <c r="H31" s="39"/>
      <c r="I31" s="39"/>
      <c r="J31" s="39"/>
      <c r="K31" s="164">
        <f>J96</f>
        <v>0</v>
      </c>
      <c r="L31" s="39"/>
      <c r="M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5" t="s">
        <v>33</v>
      </c>
      <c r="E32" s="39"/>
      <c r="F32" s="39"/>
      <c r="G32" s="39"/>
      <c r="H32" s="39"/>
      <c r="I32" s="39"/>
      <c r="J32" s="39"/>
      <c r="K32" s="166">
        <f>ROUND(K126, 2)</f>
        <v>0</v>
      </c>
      <c r="L32" s="39"/>
      <c r="M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3"/>
      <c r="E33" s="163"/>
      <c r="F33" s="163"/>
      <c r="G33" s="163"/>
      <c r="H33" s="163"/>
      <c r="I33" s="163"/>
      <c r="J33" s="163"/>
      <c r="K33" s="163"/>
      <c r="L33" s="163"/>
      <c r="M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7" t="s">
        <v>35</v>
      </c>
      <c r="G34" s="39"/>
      <c r="H34" s="39"/>
      <c r="I34" s="167" t="s">
        <v>34</v>
      </c>
      <c r="J34" s="39"/>
      <c r="K34" s="167" t="s">
        <v>36</v>
      </c>
      <c r="L34" s="39"/>
      <c r="M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8" t="s">
        <v>37</v>
      </c>
      <c r="E35" s="155" t="s">
        <v>38</v>
      </c>
      <c r="F35" s="164">
        <f>ROUND((SUM(BE126:BE430)),  2)</f>
        <v>0</v>
      </c>
      <c r="G35" s="39"/>
      <c r="H35" s="39"/>
      <c r="I35" s="169">
        <v>0.20999999999999999</v>
      </c>
      <c r="J35" s="39"/>
      <c r="K35" s="164">
        <f>ROUND(((SUM(BE126:BE430))*I35),  2)</f>
        <v>0</v>
      </c>
      <c r="L35" s="39"/>
      <c r="M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5" t="s">
        <v>39</v>
      </c>
      <c r="F36" s="164">
        <f>ROUND((SUM(BF126:BF430)),  2)</f>
        <v>0</v>
      </c>
      <c r="G36" s="39"/>
      <c r="H36" s="39"/>
      <c r="I36" s="169">
        <v>0.14999999999999999</v>
      </c>
      <c r="J36" s="39"/>
      <c r="K36" s="164">
        <f>ROUND(((SUM(BF126:BF430))*I36),  2)</f>
        <v>0</v>
      </c>
      <c r="L36" s="39"/>
      <c r="M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5" t="s">
        <v>40</v>
      </c>
      <c r="F37" s="164">
        <f>ROUND((SUM(BG126:BG430)),  2)</f>
        <v>0</v>
      </c>
      <c r="G37" s="39"/>
      <c r="H37" s="39"/>
      <c r="I37" s="169">
        <v>0.20999999999999999</v>
      </c>
      <c r="J37" s="39"/>
      <c r="K37" s="164">
        <f>0</f>
        <v>0</v>
      </c>
      <c r="L37" s="39"/>
      <c r="M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5" t="s">
        <v>41</v>
      </c>
      <c r="F38" s="164">
        <f>ROUND((SUM(BH126:BH430)),  2)</f>
        <v>0</v>
      </c>
      <c r="G38" s="39"/>
      <c r="H38" s="39"/>
      <c r="I38" s="169">
        <v>0.14999999999999999</v>
      </c>
      <c r="J38" s="39"/>
      <c r="K38" s="164">
        <f>0</f>
        <v>0</v>
      </c>
      <c r="L38" s="39"/>
      <c r="M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5" t="s">
        <v>42</v>
      </c>
      <c r="F39" s="164">
        <f>ROUND((SUM(BI126:BI430)),  2)</f>
        <v>0</v>
      </c>
      <c r="G39" s="39"/>
      <c r="H39" s="39"/>
      <c r="I39" s="169">
        <v>0</v>
      </c>
      <c r="J39" s="39"/>
      <c r="K39" s="164">
        <f>0</f>
        <v>0</v>
      </c>
      <c r="L39" s="39"/>
      <c r="M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0"/>
      <c r="D41" s="171" t="s">
        <v>43</v>
      </c>
      <c r="E41" s="172"/>
      <c r="F41" s="172"/>
      <c r="G41" s="173" t="s">
        <v>44</v>
      </c>
      <c r="H41" s="174" t="s">
        <v>45</v>
      </c>
      <c r="I41" s="172"/>
      <c r="J41" s="172"/>
      <c r="K41" s="175">
        <f>SUM(K32:K39)</f>
        <v>0</v>
      </c>
      <c r="L41" s="176"/>
      <c r="M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M43" s="21"/>
    </row>
    <row r="44" s="1" customFormat="1" ht="14.4" customHeight="1">
      <c r="B44" s="21"/>
      <c r="M44" s="21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4"/>
      <c r="D50" s="177" t="s">
        <v>46</v>
      </c>
      <c r="E50" s="178"/>
      <c r="F50" s="178"/>
      <c r="G50" s="177" t="s">
        <v>47</v>
      </c>
      <c r="H50" s="178"/>
      <c r="I50" s="178"/>
      <c r="J50" s="178"/>
      <c r="K50" s="178"/>
      <c r="L50" s="178"/>
      <c r="M50" s="6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9"/>
      <c r="B61" s="45"/>
      <c r="C61" s="39"/>
      <c r="D61" s="179" t="s">
        <v>48</v>
      </c>
      <c r="E61" s="180"/>
      <c r="F61" s="181" t="s">
        <v>49</v>
      </c>
      <c r="G61" s="179" t="s">
        <v>48</v>
      </c>
      <c r="H61" s="180"/>
      <c r="I61" s="180"/>
      <c r="J61" s="182" t="s">
        <v>49</v>
      </c>
      <c r="K61" s="180"/>
      <c r="L61" s="180"/>
      <c r="M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9"/>
      <c r="B65" s="45"/>
      <c r="C65" s="39"/>
      <c r="D65" s="177" t="s">
        <v>50</v>
      </c>
      <c r="E65" s="183"/>
      <c r="F65" s="183"/>
      <c r="G65" s="177" t="s">
        <v>51</v>
      </c>
      <c r="H65" s="183"/>
      <c r="I65" s="183"/>
      <c r="J65" s="183"/>
      <c r="K65" s="183"/>
      <c r="L65" s="183"/>
      <c r="M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9"/>
      <c r="B76" s="45"/>
      <c r="C76" s="39"/>
      <c r="D76" s="179" t="s">
        <v>48</v>
      </c>
      <c r="E76" s="180"/>
      <c r="F76" s="181" t="s">
        <v>49</v>
      </c>
      <c r="G76" s="179" t="s">
        <v>48</v>
      </c>
      <c r="H76" s="180"/>
      <c r="I76" s="180"/>
      <c r="J76" s="182" t="s">
        <v>49</v>
      </c>
      <c r="K76" s="180"/>
      <c r="L76" s="180"/>
      <c r="M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143</v>
      </c>
      <c r="D82" s="41"/>
      <c r="E82" s="41"/>
      <c r="F82" s="41"/>
      <c r="G82" s="41"/>
      <c r="H82" s="41"/>
      <c r="I82" s="41"/>
      <c r="J82" s="41"/>
      <c r="K82" s="41"/>
      <c r="L82" s="41"/>
      <c r="M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41"/>
      <c r="M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VOŠ a SŠ zdravotnická Ústí nad Orlicí - sanace suterénu</v>
      </c>
      <c r="F85" s="33"/>
      <c r="G85" s="33"/>
      <c r="H85" s="33"/>
      <c r="I85" s="41"/>
      <c r="J85" s="41"/>
      <c r="K85" s="41"/>
      <c r="L85" s="41"/>
      <c r="M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41"/>
      <c r="J86" s="41"/>
      <c r="K86" s="41"/>
      <c r="L86" s="41"/>
      <c r="M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Oprava dešťové kanalizace</v>
      </c>
      <c r="F87" s="41"/>
      <c r="G87" s="41"/>
      <c r="H87" s="41"/>
      <c r="I87" s="41"/>
      <c r="J87" s="41"/>
      <c r="K87" s="41"/>
      <c r="L87" s="41"/>
      <c r="M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Smetanova č.p.838, Ústí nad Orlicí</v>
      </c>
      <c r="G89" s="41"/>
      <c r="H89" s="41"/>
      <c r="I89" s="33" t="s">
        <v>23</v>
      </c>
      <c r="J89" s="80" t="str">
        <f>IF(J12="","",J12)</f>
        <v>24. 7. 2023</v>
      </c>
      <c r="K89" s="41"/>
      <c r="L89" s="41"/>
      <c r="M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Pardubický kraj, Komenského nám.125, Pardubice</v>
      </c>
      <c r="G91" s="41"/>
      <c r="H91" s="41"/>
      <c r="I91" s="33" t="s">
        <v>30</v>
      </c>
      <c r="J91" s="37" t="str">
        <f>E21</f>
        <v>IKKO Hradec Králové,s.r.o., Bratří Štefanů 238, HK</v>
      </c>
      <c r="K91" s="41"/>
      <c r="L91" s="41"/>
      <c r="M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>K. Hlaváčková</v>
      </c>
      <c r="K92" s="41"/>
      <c r="L92" s="41"/>
      <c r="M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144</v>
      </c>
      <c r="D94" s="190"/>
      <c r="E94" s="190"/>
      <c r="F94" s="190"/>
      <c r="G94" s="190"/>
      <c r="H94" s="190"/>
      <c r="I94" s="191" t="s">
        <v>145</v>
      </c>
      <c r="J94" s="191" t="s">
        <v>146</v>
      </c>
      <c r="K94" s="191" t="s">
        <v>147</v>
      </c>
      <c r="L94" s="190"/>
      <c r="M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2" t="s">
        <v>148</v>
      </c>
      <c r="D96" s="41"/>
      <c r="E96" s="41"/>
      <c r="F96" s="41"/>
      <c r="G96" s="41"/>
      <c r="H96" s="41"/>
      <c r="I96" s="111">
        <f>Q126</f>
        <v>0</v>
      </c>
      <c r="J96" s="111">
        <f>R126</f>
        <v>0</v>
      </c>
      <c r="K96" s="111">
        <f>K126</f>
        <v>0</v>
      </c>
      <c r="L96" s="41"/>
      <c r="M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3"/>
      <c r="C97" s="194"/>
      <c r="D97" s="195" t="s">
        <v>1710</v>
      </c>
      <c r="E97" s="196"/>
      <c r="F97" s="196"/>
      <c r="G97" s="196"/>
      <c r="H97" s="196"/>
      <c r="I97" s="197">
        <f>Q127</f>
        <v>0</v>
      </c>
      <c r="J97" s="197">
        <f>R127</f>
        <v>0</v>
      </c>
      <c r="K97" s="197">
        <f>K127</f>
        <v>0</v>
      </c>
      <c r="L97" s="194"/>
      <c r="M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136"/>
      <c r="D98" s="200" t="s">
        <v>650</v>
      </c>
      <c r="E98" s="201"/>
      <c r="F98" s="201"/>
      <c r="G98" s="201"/>
      <c r="H98" s="201"/>
      <c r="I98" s="202">
        <f>Q128</f>
        <v>0</v>
      </c>
      <c r="J98" s="202">
        <f>R128</f>
        <v>0</v>
      </c>
      <c r="K98" s="202">
        <f>K128</f>
        <v>0</v>
      </c>
      <c r="L98" s="136"/>
      <c r="M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136"/>
      <c r="D99" s="200" t="s">
        <v>1711</v>
      </c>
      <c r="E99" s="201"/>
      <c r="F99" s="201"/>
      <c r="G99" s="201"/>
      <c r="H99" s="201"/>
      <c r="I99" s="202">
        <f>Q205</f>
        <v>0</v>
      </c>
      <c r="J99" s="202">
        <f>R205</f>
        <v>0</v>
      </c>
      <c r="K99" s="202">
        <f>K205</f>
        <v>0</v>
      </c>
      <c r="L99" s="136"/>
      <c r="M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136"/>
      <c r="D100" s="200" t="s">
        <v>651</v>
      </c>
      <c r="E100" s="201"/>
      <c r="F100" s="201"/>
      <c r="G100" s="201"/>
      <c r="H100" s="201"/>
      <c r="I100" s="202">
        <f>Q216</f>
        <v>0</v>
      </c>
      <c r="J100" s="202">
        <f>R216</f>
        <v>0</v>
      </c>
      <c r="K100" s="202">
        <f>K216</f>
        <v>0</v>
      </c>
      <c r="L100" s="136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6"/>
      <c r="D101" s="200" t="s">
        <v>1712</v>
      </c>
      <c r="E101" s="201"/>
      <c r="F101" s="201"/>
      <c r="G101" s="201"/>
      <c r="H101" s="201"/>
      <c r="I101" s="202">
        <f>Q224</f>
        <v>0</v>
      </c>
      <c r="J101" s="202">
        <f>R224</f>
        <v>0</v>
      </c>
      <c r="K101" s="202">
        <f>K224</f>
        <v>0</v>
      </c>
      <c r="L101" s="136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136"/>
      <c r="D102" s="200" t="s">
        <v>1713</v>
      </c>
      <c r="E102" s="201"/>
      <c r="F102" s="201"/>
      <c r="G102" s="201"/>
      <c r="H102" s="201"/>
      <c r="I102" s="202">
        <f>Q247</f>
        <v>0</v>
      </c>
      <c r="J102" s="202">
        <f>R247</f>
        <v>0</v>
      </c>
      <c r="K102" s="202">
        <f>K247</f>
        <v>0</v>
      </c>
      <c r="L102" s="136"/>
      <c r="M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136"/>
      <c r="D103" s="200" t="s">
        <v>154</v>
      </c>
      <c r="E103" s="201"/>
      <c r="F103" s="201"/>
      <c r="G103" s="201"/>
      <c r="H103" s="201"/>
      <c r="I103" s="202">
        <f>Q403</f>
        <v>0</v>
      </c>
      <c r="J103" s="202">
        <f>R403</f>
        <v>0</v>
      </c>
      <c r="K103" s="202">
        <f>K403</f>
        <v>0</v>
      </c>
      <c r="L103" s="136"/>
      <c r="M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136"/>
      <c r="D104" s="200" t="s">
        <v>155</v>
      </c>
      <c r="E104" s="201"/>
      <c r="F104" s="201"/>
      <c r="G104" s="201"/>
      <c r="H104" s="201"/>
      <c r="I104" s="202">
        <f>Q414</f>
        <v>0</v>
      </c>
      <c r="J104" s="202">
        <f>R414</f>
        <v>0</v>
      </c>
      <c r="K104" s="202">
        <f>K414</f>
        <v>0</v>
      </c>
      <c r="L104" s="136"/>
      <c r="M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3"/>
      <c r="C105" s="194"/>
      <c r="D105" s="195" t="s">
        <v>156</v>
      </c>
      <c r="E105" s="196"/>
      <c r="F105" s="196"/>
      <c r="G105" s="196"/>
      <c r="H105" s="196"/>
      <c r="I105" s="197">
        <f>Q418</f>
        <v>0</v>
      </c>
      <c r="J105" s="197">
        <f>R418</f>
        <v>0</v>
      </c>
      <c r="K105" s="197">
        <f>K418</f>
        <v>0</v>
      </c>
      <c r="L105" s="194"/>
      <c r="M105" s="19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9"/>
      <c r="C106" s="136"/>
      <c r="D106" s="200" t="s">
        <v>1714</v>
      </c>
      <c r="E106" s="201"/>
      <c r="F106" s="201"/>
      <c r="G106" s="201"/>
      <c r="H106" s="201"/>
      <c r="I106" s="202">
        <f>Q419</f>
        <v>0</v>
      </c>
      <c r="J106" s="202">
        <f>R419</f>
        <v>0</v>
      </c>
      <c r="K106" s="202">
        <f>K419</f>
        <v>0</v>
      </c>
      <c r="L106" s="136"/>
      <c r="M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163</v>
      </c>
      <c r="D113" s="41"/>
      <c r="E113" s="41"/>
      <c r="F113" s="41"/>
      <c r="G113" s="41"/>
      <c r="H113" s="41"/>
      <c r="I113" s="41"/>
      <c r="J113" s="41"/>
      <c r="K113" s="41"/>
      <c r="L113" s="41"/>
      <c r="M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17</v>
      </c>
      <c r="D115" s="41"/>
      <c r="E115" s="41"/>
      <c r="F115" s="41"/>
      <c r="G115" s="41"/>
      <c r="H115" s="41"/>
      <c r="I115" s="41"/>
      <c r="J115" s="41"/>
      <c r="K115" s="41"/>
      <c r="L115" s="41"/>
      <c r="M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8" t="str">
        <f>E7</f>
        <v>VOŠ a SŠ zdravotnická Ústí nad Orlicí - sanace suterénu</v>
      </c>
      <c r="F116" s="33"/>
      <c r="G116" s="33"/>
      <c r="H116" s="33"/>
      <c r="I116" s="41"/>
      <c r="J116" s="41"/>
      <c r="K116" s="41"/>
      <c r="L116" s="41"/>
      <c r="M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137</v>
      </c>
      <c r="D117" s="41"/>
      <c r="E117" s="41"/>
      <c r="F117" s="41"/>
      <c r="G117" s="41"/>
      <c r="H117" s="41"/>
      <c r="I117" s="41"/>
      <c r="J117" s="41"/>
      <c r="K117" s="41"/>
      <c r="L117" s="41"/>
      <c r="M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02 - Oprava dešťové kanalizace</v>
      </c>
      <c r="F118" s="41"/>
      <c r="G118" s="41"/>
      <c r="H118" s="41"/>
      <c r="I118" s="41"/>
      <c r="J118" s="41"/>
      <c r="K118" s="41"/>
      <c r="L118" s="41"/>
      <c r="M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21</v>
      </c>
      <c r="D120" s="41"/>
      <c r="E120" s="41"/>
      <c r="F120" s="28" t="str">
        <f>F12</f>
        <v>Smetanova č.p.838, Ústí nad Orlicí</v>
      </c>
      <c r="G120" s="41"/>
      <c r="H120" s="41"/>
      <c r="I120" s="33" t="s">
        <v>23</v>
      </c>
      <c r="J120" s="80" t="str">
        <f>IF(J12="","",J12)</f>
        <v>24. 7. 2023</v>
      </c>
      <c r="K120" s="41"/>
      <c r="L120" s="41"/>
      <c r="M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40.05" customHeight="1">
      <c r="A122" s="39"/>
      <c r="B122" s="40"/>
      <c r="C122" s="33" t="s">
        <v>25</v>
      </c>
      <c r="D122" s="41"/>
      <c r="E122" s="41"/>
      <c r="F122" s="28" t="str">
        <f>E15</f>
        <v>Pardubický kraj, Komenského nám.125, Pardubice</v>
      </c>
      <c r="G122" s="41"/>
      <c r="H122" s="41"/>
      <c r="I122" s="33" t="s">
        <v>30</v>
      </c>
      <c r="J122" s="37" t="str">
        <f>E21</f>
        <v>IKKO Hradec Králové,s.r.o., Bratří Štefanů 238, HK</v>
      </c>
      <c r="K122" s="41"/>
      <c r="L122" s="41"/>
      <c r="M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31</v>
      </c>
      <c r="J123" s="37" t="str">
        <f>E24</f>
        <v>K. Hlaváčková</v>
      </c>
      <c r="K123" s="41"/>
      <c r="L123" s="41"/>
      <c r="M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4"/>
      <c r="B125" s="205"/>
      <c r="C125" s="206" t="s">
        <v>164</v>
      </c>
      <c r="D125" s="207" t="s">
        <v>58</v>
      </c>
      <c r="E125" s="207" t="s">
        <v>54</v>
      </c>
      <c r="F125" s="207" t="s">
        <v>55</v>
      </c>
      <c r="G125" s="207" t="s">
        <v>165</v>
      </c>
      <c r="H125" s="207" t="s">
        <v>166</v>
      </c>
      <c r="I125" s="207" t="s">
        <v>167</v>
      </c>
      <c r="J125" s="207" t="s">
        <v>168</v>
      </c>
      <c r="K125" s="207" t="s">
        <v>147</v>
      </c>
      <c r="L125" s="208" t="s">
        <v>169</v>
      </c>
      <c r="M125" s="209"/>
      <c r="N125" s="101" t="s">
        <v>1</v>
      </c>
      <c r="O125" s="102" t="s">
        <v>37</v>
      </c>
      <c r="P125" s="102" t="s">
        <v>170</v>
      </c>
      <c r="Q125" s="102" t="s">
        <v>171</v>
      </c>
      <c r="R125" s="102" t="s">
        <v>172</v>
      </c>
      <c r="S125" s="102" t="s">
        <v>173</v>
      </c>
      <c r="T125" s="102" t="s">
        <v>174</v>
      </c>
      <c r="U125" s="102" t="s">
        <v>175</v>
      </c>
      <c r="V125" s="102" t="s">
        <v>176</v>
      </c>
      <c r="W125" s="102" t="s">
        <v>177</v>
      </c>
      <c r="X125" s="103" t="s">
        <v>178</v>
      </c>
      <c r="Y125" s="204"/>
      <c r="Z125" s="204"/>
      <c r="AA125" s="204"/>
      <c r="AB125" s="204"/>
      <c r="AC125" s="204"/>
      <c r="AD125" s="204"/>
      <c r="AE125" s="204"/>
    </row>
    <row r="126" s="2" customFormat="1" ht="22.8" customHeight="1">
      <c r="A126" s="39"/>
      <c r="B126" s="40"/>
      <c r="C126" s="108" t="s">
        <v>179</v>
      </c>
      <c r="D126" s="41"/>
      <c r="E126" s="41"/>
      <c r="F126" s="41"/>
      <c r="G126" s="41"/>
      <c r="H126" s="41"/>
      <c r="I126" s="41"/>
      <c r="J126" s="41"/>
      <c r="K126" s="210">
        <f>BK126</f>
        <v>0</v>
      </c>
      <c r="L126" s="41"/>
      <c r="M126" s="45"/>
      <c r="N126" s="104"/>
      <c r="O126" s="211"/>
      <c r="P126" s="105"/>
      <c r="Q126" s="212">
        <f>Q127+Q418</f>
        <v>0</v>
      </c>
      <c r="R126" s="212">
        <f>R127+R418</f>
        <v>0</v>
      </c>
      <c r="S126" s="105"/>
      <c r="T126" s="213">
        <f>T127+T418</f>
        <v>0</v>
      </c>
      <c r="U126" s="105"/>
      <c r="V126" s="213">
        <f>V127+V418</f>
        <v>30.890118279999999</v>
      </c>
      <c r="W126" s="105"/>
      <c r="X126" s="214">
        <f>X127+X418</f>
        <v>1.6090400000000003</v>
      </c>
      <c r="Y126" s="39"/>
      <c r="Z126" s="39"/>
      <c r="AA126" s="39"/>
      <c r="AB126" s="39"/>
      <c r="AC126" s="39"/>
      <c r="AD126" s="39"/>
      <c r="AE126" s="39"/>
      <c r="AT126" s="18" t="s">
        <v>74</v>
      </c>
      <c r="AU126" s="18" t="s">
        <v>149</v>
      </c>
      <c r="BK126" s="215">
        <f>BK127+BK418</f>
        <v>0</v>
      </c>
    </row>
    <row r="127" s="12" customFormat="1" ht="25.92" customHeight="1">
      <c r="A127" s="12"/>
      <c r="B127" s="216"/>
      <c r="C127" s="217"/>
      <c r="D127" s="218" t="s">
        <v>74</v>
      </c>
      <c r="E127" s="219" t="s">
        <v>180</v>
      </c>
      <c r="F127" s="219" t="s">
        <v>180</v>
      </c>
      <c r="G127" s="217"/>
      <c r="H127" s="217"/>
      <c r="I127" s="220"/>
      <c r="J127" s="220"/>
      <c r="K127" s="221">
        <f>BK127</f>
        <v>0</v>
      </c>
      <c r="L127" s="217"/>
      <c r="M127" s="222"/>
      <c r="N127" s="223"/>
      <c r="O127" s="224"/>
      <c r="P127" s="224"/>
      <c r="Q127" s="225">
        <f>Q128+Q205+Q216+Q224+Q247+Q403+Q414</f>
        <v>0</v>
      </c>
      <c r="R127" s="225">
        <f>R128+R205+R216+R224+R247+R403+R414</f>
        <v>0</v>
      </c>
      <c r="S127" s="224"/>
      <c r="T127" s="226">
        <f>T128+T205+T216+T224+T247+T403+T414</f>
        <v>0</v>
      </c>
      <c r="U127" s="224"/>
      <c r="V127" s="226">
        <f>V128+V205+V216+V224+V247+V403+V414</f>
        <v>30.666458280000001</v>
      </c>
      <c r="W127" s="224"/>
      <c r="X127" s="227">
        <f>X128+X205+X216+X224+X247+X403+X414</f>
        <v>1.4400000000000002</v>
      </c>
      <c r="Y127" s="12"/>
      <c r="Z127" s="12"/>
      <c r="AA127" s="12"/>
      <c r="AB127" s="12"/>
      <c r="AC127" s="12"/>
      <c r="AD127" s="12"/>
      <c r="AE127" s="12"/>
      <c r="AR127" s="228" t="s">
        <v>82</v>
      </c>
      <c r="AT127" s="229" t="s">
        <v>74</v>
      </c>
      <c r="AU127" s="229" t="s">
        <v>75</v>
      </c>
      <c r="AY127" s="228" t="s">
        <v>182</v>
      </c>
      <c r="BK127" s="230">
        <f>BK128+BK205+BK216+BK224+BK247+BK403+BK414</f>
        <v>0</v>
      </c>
    </row>
    <row r="128" s="12" customFormat="1" ht="22.8" customHeight="1">
      <c r="A128" s="12"/>
      <c r="B128" s="216"/>
      <c r="C128" s="217"/>
      <c r="D128" s="218" t="s">
        <v>74</v>
      </c>
      <c r="E128" s="231" t="s">
        <v>82</v>
      </c>
      <c r="F128" s="231" t="s">
        <v>661</v>
      </c>
      <c r="G128" s="217"/>
      <c r="H128" s="217"/>
      <c r="I128" s="220"/>
      <c r="J128" s="220"/>
      <c r="K128" s="232">
        <f>BK128</f>
        <v>0</v>
      </c>
      <c r="L128" s="217"/>
      <c r="M128" s="222"/>
      <c r="N128" s="223"/>
      <c r="O128" s="224"/>
      <c r="P128" s="224"/>
      <c r="Q128" s="225">
        <f>SUM(Q129:Q204)</f>
        <v>0</v>
      </c>
      <c r="R128" s="225">
        <f>SUM(R129:R204)</f>
        <v>0</v>
      </c>
      <c r="S128" s="224"/>
      <c r="T128" s="226">
        <f>SUM(T129:T204)</f>
        <v>0</v>
      </c>
      <c r="U128" s="224"/>
      <c r="V128" s="226">
        <f>SUM(V129:V204)</f>
        <v>1.2324978799999999</v>
      </c>
      <c r="W128" s="224"/>
      <c r="X128" s="227">
        <f>SUM(X129:X204)</f>
        <v>0</v>
      </c>
      <c r="Y128" s="12"/>
      <c r="Z128" s="12"/>
      <c r="AA128" s="12"/>
      <c r="AB128" s="12"/>
      <c r="AC128" s="12"/>
      <c r="AD128" s="12"/>
      <c r="AE128" s="12"/>
      <c r="AR128" s="228" t="s">
        <v>82</v>
      </c>
      <c r="AT128" s="229" t="s">
        <v>74</v>
      </c>
      <c r="AU128" s="229" t="s">
        <v>82</v>
      </c>
      <c r="AY128" s="228" t="s">
        <v>182</v>
      </c>
      <c r="BK128" s="230">
        <f>SUM(BK129:BK204)</f>
        <v>0</v>
      </c>
    </row>
    <row r="129" s="2" customFormat="1" ht="66.75" customHeight="1">
      <c r="A129" s="39"/>
      <c r="B129" s="40"/>
      <c r="C129" s="233" t="s">
        <v>82</v>
      </c>
      <c r="D129" s="233" t="s">
        <v>185</v>
      </c>
      <c r="E129" s="234" t="s">
        <v>1715</v>
      </c>
      <c r="F129" s="235" t="s">
        <v>1716</v>
      </c>
      <c r="G129" s="236" t="s">
        <v>416</v>
      </c>
      <c r="H129" s="237">
        <v>1.2</v>
      </c>
      <c r="I129" s="238"/>
      <c r="J129" s="238"/>
      <c r="K129" s="239">
        <f>ROUND(P129*H129,2)</f>
        <v>0</v>
      </c>
      <c r="L129" s="235" t="s">
        <v>189</v>
      </c>
      <c r="M129" s="45"/>
      <c r="N129" s="240" t="s">
        <v>1</v>
      </c>
      <c r="O129" s="241" t="s">
        <v>38</v>
      </c>
      <c r="P129" s="242">
        <f>I129+J129</f>
        <v>0</v>
      </c>
      <c r="Q129" s="242">
        <f>ROUND(I129*H129,2)</f>
        <v>0</v>
      </c>
      <c r="R129" s="242">
        <f>ROUND(J129*H129,2)</f>
        <v>0</v>
      </c>
      <c r="S129" s="92"/>
      <c r="T129" s="243">
        <f>S129*H129</f>
        <v>0</v>
      </c>
      <c r="U129" s="243">
        <v>0.0086800000000000002</v>
      </c>
      <c r="V129" s="243">
        <f>U129*H129</f>
        <v>0.010416</v>
      </c>
      <c r="W129" s="243">
        <v>0</v>
      </c>
      <c r="X129" s="244">
        <f>W129*H129</f>
        <v>0</v>
      </c>
      <c r="Y129" s="39"/>
      <c r="Z129" s="39"/>
      <c r="AA129" s="39"/>
      <c r="AB129" s="39"/>
      <c r="AC129" s="39"/>
      <c r="AD129" s="39"/>
      <c r="AE129" s="39"/>
      <c r="AR129" s="245" t="s">
        <v>190</v>
      </c>
      <c r="AT129" s="245" t="s">
        <v>185</v>
      </c>
      <c r="AU129" s="245" t="s">
        <v>84</v>
      </c>
      <c r="AY129" s="18" t="s">
        <v>182</v>
      </c>
      <c r="BE129" s="246">
        <f>IF(O129="základní",K129,0)</f>
        <v>0</v>
      </c>
      <c r="BF129" s="246">
        <f>IF(O129="snížená",K129,0)</f>
        <v>0</v>
      </c>
      <c r="BG129" s="246">
        <f>IF(O129="zákl. přenesená",K129,0)</f>
        <v>0</v>
      </c>
      <c r="BH129" s="246">
        <f>IF(O129="sníž. přenesená",K129,0)</f>
        <v>0</v>
      </c>
      <c r="BI129" s="246">
        <f>IF(O129="nulová",K129,0)</f>
        <v>0</v>
      </c>
      <c r="BJ129" s="18" t="s">
        <v>82</v>
      </c>
      <c r="BK129" s="246">
        <f>ROUND(P129*H129,2)</f>
        <v>0</v>
      </c>
      <c r="BL129" s="18" t="s">
        <v>190</v>
      </c>
      <c r="BM129" s="245" t="s">
        <v>1717</v>
      </c>
    </row>
    <row r="130" s="2" customFormat="1">
      <c r="A130" s="39"/>
      <c r="B130" s="40"/>
      <c r="C130" s="41"/>
      <c r="D130" s="247" t="s">
        <v>192</v>
      </c>
      <c r="E130" s="41"/>
      <c r="F130" s="248" t="s">
        <v>1718</v>
      </c>
      <c r="G130" s="41"/>
      <c r="H130" s="41"/>
      <c r="I130" s="249"/>
      <c r="J130" s="249"/>
      <c r="K130" s="41"/>
      <c r="L130" s="41"/>
      <c r="M130" s="45"/>
      <c r="N130" s="250"/>
      <c r="O130" s="251"/>
      <c r="P130" s="92"/>
      <c r="Q130" s="92"/>
      <c r="R130" s="92"/>
      <c r="S130" s="92"/>
      <c r="T130" s="92"/>
      <c r="U130" s="92"/>
      <c r="V130" s="92"/>
      <c r="W130" s="92"/>
      <c r="X130" s="93"/>
      <c r="Y130" s="39"/>
      <c r="Z130" s="39"/>
      <c r="AA130" s="39"/>
      <c r="AB130" s="39"/>
      <c r="AC130" s="39"/>
      <c r="AD130" s="39"/>
      <c r="AE130" s="39"/>
      <c r="AT130" s="18" t="s">
        <v>192</v>
      </c>
      <c r="AU130" s="18" t="s">
        <v>84</v>
      </c>
    </row>
    <row r="131" s="2" customFormat="1">
      <c r="A131" s="39"/>
      <c r="B131" s="40"/>
      <c r="C131" s="41"/>
      <c r="D131" s="252" t="s">
        <v>194</v>
      </c>
      <c r="E131" s="41"/>
      <c r="F131" s="253" t="s">
        <v>1719</v>
      </c>
      <c r="G131" s="41"/>
      <c r="H131" s="41"/>
      <c r="I131" s="249"/>
      <c r="J131" s="249"/>
      <c r="K131" s="41"/>
      <c r="L131" s="41"/>
      <c r="M131" s="45"/>
      <c r="N131" s="250"/>
      <c r="O131" s="251"/>
      <c r="P131" s="92"/>
      <c r="Q131" s="92"/>
      <c r="R131" s="92"/>
      <c r="S131" s="92"/>
      <c r="T131" s="92"/>
      <c r="U131" s="92"/>
      <c r="V131" s="92"/>
      <c r="W131" s="92"/>
      <c r="X131" s="93"/>
      <c r="Y131" s="39"/>
      <c r="Z131" s="39"/>
      <c r="AA131" s="39"/>
      <c r="AB131" s="39"/>
      <c r="AC131" s="39"/>
      <c r="AD131" s="39"/>
      <c r="AE131" s="39"/>
      <c r="AT131" s="18" t="s">
        <v>194</v>
      </c>
      <c r="AU131" s="18" t="s">
        <v>84</v>
      </c>
    </row>
    <row r="132" s="13" customFormat="1">
      <c r="A132" s="13"/>
      <c r="B132" s="254"/>
      <c r="C132" s="255"/>
      <c r="D132" s="247" t="s">
        <v>196</v>
      </c>
      <c r="E132" s="256" t="s">
        <v>1</v>
      </c>
      <c r="F132" s="257" t="s">
        <v>1720</v>
      </c>
      <c r="G132" s="255"/>
      <c r="H132" s="258">
        <v>1.2</v>
      </c>
      <c r="I132" s="259"/>
      <c r="J132" s="259"/>
      <c r="K132" s="255"/>
      <c r="L132" s="255"/>
      <c r="M132" s="260"/>
      <c r="N132" s="261"/>
      <c r="O132" s="262"/>
      <c r="P132" s="262"/>
      <c r="Q132" s="262"/>
      <c r="R132" s="262"/>
      <c r="S132" s="262"/>
      <c r="T132" s="262"/>
      <c r="U132" s="262"/>
      <c r="V132" s="262"/>
      <c r="W132" s="262"/>
      <c r="X132" s="263"/>
      <c r="Y132" s="13"/>
      <c r="Z132" s="13"/>
      <c r="AA132" s="13"/>
      <c r="AB132" s="13"/>
      <c r="AC132" s="13"/>
      <c r="AD132" s="13"/>
      <c r="AE132" s="13"/>
      <c r="AT132" s="264" t="s">
        <v>196</v>
      </c>
      <c r="AU132" s="264" t="s">
        <v>84</v>
      </c>
      <c r="AV132" s="13" t="s">
        <v>84</v>
      </c>
      <c r="AW132" s="13" t="s">
        <v>5</v>
      </c>
      <c r="AX132" s="13" t="s">
        <v>82</v>
      </c>
      <c r="AY132" s="264" t="s">
        <v>182</v>
      </c>
    </row>
    <row r="133" s="2" customFormat="1" ht="66.75" customHeight="1">
      <c r="A133" s="39"/>
      <c r="B133" s="40"/>
      <c r="C133" s="233" t="s">
        <v>84</v>
      </c>
      <c r="D133" s="233" t="s">
        <v>185</v>
      </c>
      <c r="E133" s="234" t="s">
        <v>1721</v>
      </c>
      <c r="F133" s="235" t="s">
        <v>1716</v>
      </c>
      <c r="G133" s="236" t="s">
        <v>416</v>
      </c>
      <c r="H133" s="237">
        <v>4.7999999999999998</v>
      </c>
      <c r="I133" s="238"/>
      <c r="J133" s="238"/>
      <c r="K133" s="239">
        <f>ROUND(P133*H133,2)</f>
        <v>0</v>
      </c>
      <c r="L133" s="235" t="s">
        <v>189</v>
      </c>
      <c r="M133" s="45"/>
      <c r="N133" s="240" t="s">
        <v>1</v>
      </c>
      <c r="O133" s="241" t="s">
        <v>38</v>
      </c>
      <c r="P133" s="242">
        <f>I133+J133</f>
        <v>0</v>
      </c>
      <c r="Q133" s="242">
        <f>ROUND(I133*H133,2)</f>
        <v>0</v>
      </c>
      <c r="R133" s="242">
        <f>ROUND(J133*H133,2)</f>
        <v>0</v>
      </c>
      <c r="S133" s="92"/>
      <c r="T133" s="243">
        <f>S133*H133</f>
        <v>0</v>
      </c>
      <c r="U133" s="243">
        <v>0.036900000000000002</v>
      </c>
      <c r="V133" s="243">
        <f>U133*H133</f>
        <v>0.17712</v>
      </c>
      <c r="W133" s="243">
        <v>0</v>
      </c>
      <c r="X133" s="244">
        <f>W133*H133</f>
        <v>0</v>
      </c>
      <c r="Y133" s="39"/>
      <c r="Z133" s="39"/>
      <c r="AA133" s="39"/>
      <c r="AB133" s="39"/>
      <c r="AC133" s="39"/>
      <c r="AD133" s="39"/>
      <c r="AE133" s="39"/>
      <c r="AR133" s="245" t="s">
        <v>190</v>
      </c>
      <c r="AT133" s="245" t="s">
        <v>185</v>
      </c>
      <c r="AU133" s="245" t="s">
        <v>84</v>
      </c>
      <c r="AY133" s="18" t="s">
        <v>182</v>
      </c>
      <c r="BE133" s="246">
        <f>IF(O133="základní",K133,0)</f>
        <v>0</v>
      </c>
      <c r="BF133" s="246">
        <f>IF(O133="snížená",K133,0)</f>
        <v>0</v>
      </c>
      <c r="BG133" s="246">
        <f>IF(O133="zákl. přenesená",K133,0)</f>
        <v>0</v>
      </c>
      <c r="BH133" s="246">
        <f>IF(O133="sníž. přenesená",K133,0)</f>
        <v>0</v>
      </c>
      <c r="BI133" s="246">
        <f>IF(O133="nulová",K133,0)</f>
        <v>0</v>
      </c>
      <c r="BJ133" s="18" t="s">
        <v>82</v>
      </c>
      <c r="BK133" s="246">
        <f>ROUND(P133*H133,2)</f>
        <v>0</v>
      </c>
      <c r="BL133" s="18" t="s">
        <v>190</v>
      </c>
      <c r="BM133" s="245" t="s">
        <v>1722</v>
      </c>
    </row>
    <row r="134" s="2" customFormat="1">
      <c r="A134" s="39"/>
      <c r="B134" s="40"/>
      <c r="C134" s="41"/>
      <c r="D134" s="247" t="s">
        <v>192</v>
      </c>
      <c r="E134" s="41"/>
      <c r="F134" s="248" t="s">
        <v>1723</v>
      </c>
      <c r="G134" s="41"/>
      <c r="H134" s="41"/>
      <c r="I134" s="249"/>
      <c r="J134" s="249"/>
      <c r="K134" s="41"/>
      <c r="L134" s="41"/>
      <c r="M134" s="45"/>
      <c r="N134" s="250"/>
      <c r="O134" s="251"/>
      <c r="P134" s="92"/>
      <c r="Q134" s="92"/>
      <c r="R134" s="92"/>
      <c r="S134" s="92"/>
      <c r="T134" s="92"/>
      <c r="U134" s="92"/>
      <c r="V134" s="92"/>
      <c r="W134" s="92"/>
      <c r="X134" s="93"/>
      <c r="Y134" s="39"/>
      <c r="Z134" s="39"/>
      <c r="AA134" s="39"/>
      <c r="AB134" s="39"/>
      <c r="AC134" s="39"/>
      <c r="AD134" s="39"/>
      <c r="AE134" s="39"/>
      <c r="AT134" s="18" t="s">
        <v>192</v>
      </c>
      <c r="AU134" s="18" t="s">
        <v>84</v>
      </c>
    </row>
    <row r="135" s="2" customFormat="1">
      <c r="A135" s="39"/>
      <c r="B135" s="40"/>
      <c r="C135" s="41"/>
      <c r="D135" s="252" t="s">
        <v>194</v>
      </c>
      <c r="E135" s="41"/>
      <c r="F135" s="253" t="s">
        <v>1724</v>
      </c>
      <c r="G135" s="41"/>
      <c r="H135" s="41"/>
      <c r="I135" s="249"/>
      <c r="J135" s="249"/>
      <c r="K135" s="41"/>
      <c r="L135" s="41"/>
      <c r="M135" s="45"/>
      <c r="N135" s="250"/>
      <c r="O135" s="251"/>
      <c r="P135" s="92"/>
      <c r="Q135" s="92"/>
      <c r="R135" s="92"/>
      <c r="S135" s="92"/>
      <c r="T135" s="92"/>
      <c r="U135" s="92"/>
      <c r="V135" s="92"/>
      <c r="W135" s="92"/>
      <c r="X135" s="93"/>
      <c r="Y135" s="39"/>
      <c r="Z135" s="39"/>
      <c r="AA135" s="39"/>
      <c r="AB135" s="39"/>
      <c r="AC135" s="39"/>
      <c r="AD135" s="39"/>
      <c r="AE135" s="39"/>
      <c r="AT135" s="18" t="s">
        <v>194</v>
      </c>
      <c r="AU135" s="18" t="s">
        <v>84</v>
      </c>
    </row>
    <row r="136" s="13" customFormat="1">
      <c r="A136" s="13"/>
      <c r="B136" s="254"/>
      <c r="C136" s="255"/>
      <c r="D136" s="247" t="s">
        <v>196</v>
      </c>
      <c r="E136" s="256" t="s">
        <v>1</v>
      </c>
      <c r="F136" s="257" t="s">
        <v>1725</v>
      </c>
      <c r="G136" s="255"/>
      <c r="H136" s="258">
        <v>4.7999999999999998</v>
      </c>
      <c r="I136" s="259"/>
      <c r="J136" s="259"/>
      <c r="K136" s="255"/>
      <c r="L136" s="255"/>
      <c r="M136" s="260"/>
      <c r="N136" s="261"/>
      <c r="O136" s="262"/>
      <c r="P136" s="262"/>
      <c r="Q136" s="262"/>
      <c r="R136" s="262"/>
      <c r="S136" s="262"/>
      <c r="T136" s="262"/>
      <c r="U136" s="262"/>
      <c r="V136" s="262"/>
      <c r="W136" s="262"/>
      <c r="X136" s="263"/>
      <c r="Y136" s="13"/>
      <c r="Z136" s="13"/>
      <c r="AA136" s="13"/>
      <c r="AB136" s="13"/>
      <c r="AC136" s="13"/>
      <c r="AD136" s="13"/>
      <c r="AE136" s="13"/>
      <c r="AT136" s="264" t="s">
        <v>196</v>
      </c>
      <c r="AU136" s="264" t="s">
        <v>84</v>
      </c>
      <c r="AV136" s="13" t="s">
        <v>84</v>
      </c>
      <c r="AW136" s="13" t="s">
        <v>5</v>
      </c>
      <c r="AX136" s="13" t="s">
        <v>82</v>
      </c>
      <c r="AY136" s="264" t="s">
        <v>182</v>
      </c>
    </row>
    <row r="137" s="2" customFormat="1" ht="37.8" customHeight="1">
      <c r="A137" s="39"/>
      <c r="B137" s="40"/>
      <c r="C137" s="233" t="s">
        <v>120</v>
      </c>
      <c r="D137" s="233" t="s">
        <v>185</v>
      </c>
      <c r="E137" s="234" t="s">
        <v>676</v>
      </c>
      <c r="F137" s="235" t="s">
        <v>677</v>
      </c>
      <c r="G137" s="236" t="s">
        <v>664</v>
      </c>
      <c r="H137" s="237">
        <v>37.451000000000001</v>
      </c>
      <c r="I137" s="238"/>
      <c r="J137" s="238"/>
      <c r="K137" s="239">
        <f>ROUND(P137*H137,2)</f>
        <v>0</v>
      </c>
      <c r="L137" s="235" t="s">
        <v>189</v>
      </c>
      <c r="M137" s="45"/>
      <c r="N137" s="240" t="s">
        <v>1</v>
      </c>
      <c r="O137" s="241" t="s">
        <v>38</v>
      </c>
      <c r="P137" s="242">
        <f>I137+J137</f>
        <v>0</v>
      </c>
      <c r="Q137" s="242">
        <f>ROUND(I137*H137,2)</f>
        <v>0</v>
      </c>
      <c r="R137" s="242">
        <f>ROUND(J137*H137,2)</f>
        <v>0</v>
      </c>
      <c r="S137" s="92"/>
      <c r="T137" s="243">
        <f>S137*H137</f>
        <v>0</v>
      </c>
      <c r="U137" s="243">
        <v>0</v>
      </c>
      <c r="V137" s="243">
        <f>U137*H137</f>
        <v>0</v>
      </c>
      <c r="W137" s="243">
        <v>0</v>
      </c>
      <c r="X137" s="244">
        <f>W137*H137</f>
        <v>0</v>
      </c>
      <c r="Y137" s="39"/>
      <c r="Z137" s="39"/>
      <c r="AA137" s="39"/>
      <c r="AB137" s="39"/>
      <c r="AC137" s="39"/>
      <c r="AD137" s="39"/>
      <c r="AE137" s="39"/>
      <c r="AR137" s="245" t="s">
        <v>190</v>
      </c>
      <c r="AT137" s="245" t="s">
        <v>185</v>
      </c>
      <c r="AU137" s="245" t="s">
        <v>84</v>
      </c>
      <c r="AY137" s="18" t="s">
        <v>182</v>
      </c>
      <c r="BE137" s="246">
        <f>IF(O137="základní",K137,0)</f>
        <v>0</v>
      </c>
      <c r="BF137" s="246">
        <f>IF(O137="snížená",K137,0)</f>
        <v>0</v>
      </c>
      <c r="BG137" s="246">
        <f>IF(O137="zákl. přenesená",K137,0)</f>
        <v>0</v>
      </c>
      <c r="BH137" s="246">
        <f>IF(O137="sníž. přenesená",K137,0)</f>
        <v>0</v>
      </c>
      <c r="BI137" s="246">
        <f>IF(O137="nulová",K137,0)</f>
        <v>0</v>
      </c>
      <c r="BJ137" s="18" t="s">
        <v>82</v>
      </c>
      <c r="BK137" s="246">
        <f>ROUND(P137*H137,2)</f>
        <v>0</v>
      </c>
      <c r="BL137" s="18" t="s">
        <v>190</v>
      </c>
      <c r="BM137" s="245" t="s">
        <v>1726</v>
      </c>
    </row>
    <row r="138" s="2" customFormat="1">
      <c r="A138" s="39"/>
      <c r="B138" s="40"/>
      <c r="C138" s="41"/>
      <c r="D138" s="247" t="s">
        <v>192</v>
      </c>
      <c r="E138" s="41"/>
      <c r="F138" s="248" t="s">
        <v>677</v>
      </c>
      <c r="G138" s="41"/>
      <c r="H138" s="41"/>
      <c r="I138" s="249"/>
      <c r="J138" s="249"/>
      <c r="K138" s="41"/>
      <c r="L138" s="41"/>
      <c r="M138" s="45"/>
      <c r="N138" s="250"/>
      <c r="O138" s="251"/>
      <c r="P138" s="92"/>
      <c r="Q138" s="92"/>
      <c r="R138" s="92"/>
      <c r="S138" s="92"/>
      <c r="T138" s="92"/>
      <c r="U138" s="92"/>
      <c r="V138" s="92"/>
      <c r="W138" s="92"/>
      <c r="X138" s="93"/>
      <c r="Y138" s="39"/>
      <c r="Z138" s="39"/>
      <c r="AA138" s="39"/>
      <c r="AB138" s="39"/>
      <c r="AC138" s="39"/>
      <c r="AD138" s="39"/>
      <c r="AE138" s="39"/>
      <c r="AT138" s="18" t="s">
        <v>192</v>
      </c>
      <c r="AU138" s="18" t="s">
        <v>84</v>
      </c>
    </row>
    <row r="139" s="2" customFormat="1">
      <c r="A139" s="39"/>
      <c r="B139" s="40"/>
      <c r="C139" s="41"/>
      <c r="D139" s="252" t="s">
        <v>194</v>
      </c>
      <c r="E139" s="41"/>
      <c r="F139" s="253" t="s">
        <v>678</v>
      </c>
      <c r="G139" s="41"/>
      <c r="H139" s="41"/>
      <c r="I139" s="249"/>
      <c r="J139" s="249"/>
      <c r="K139" s="41"/>
      <c r="L139" s="41"/>
      <c r="M139" s="45"/>
      <c r="N139" s="250"/>
      <c r="O139" s="251"/>
      <c r="P139" s="92"/>
      <c r="Q139" s="92"/>
      <c r="R139" s="92"/>
      <c r="S139" s="92"/>
      <c r="T139" s="92"/>
      <c r="U139" s="92"/>
      <c r="V139" s="92"/>
      <c r="W139" s="92"/>
      <c r="X139" s="93"/>
      <c r="Y139" s="39"/>
      <c r="Z139" s="39"/>
      <c r="AA139" s="39"/>
      <c r="AB139" s="39"/>
      <c r="AC139" s="39"/>
      <c r="AD139" s="39"/>
      <c r="AE139" s="39"/>
      <c r="AT139" s="18" t="s">
        <v>194</v>
      </c>
      <c r="AU139" s="18" t="s">
        <v>84</v>
      </c>
    </row>
    <row r="140" s="13" customFormat="1">
      <c r="A140" s="13"/>
      <c r="B140" s="254"/>
      <c r="C140" s="255"/>
      <c r="D140" s="247" t="s">
        <v>196</v>
      </c>
      <c r="E140" s="256" t="s">
        <v>1</v>
      </c>
      <c r="F140" s="257" t="s">
        <v>1727</v>
      </c>
      <c r="G140" s="255"/>
      <c r="H140" s="258">
        <v>37.451000000000001</v>
      </c>
      <c r="I140" s="259"/>
      <c r="J140" s="259"/>
      <c r="K140" s="255"/>
      <c r="L140" s="255"/>
      <c r="M140" s="260"/>
      <c r="N140" s="261"/>
      <c r="O140" s="262"/>
      <c r="P140" s="262"/>
      <c r="Q140" s="262"/>
      <c r="R140" s="262"/>
      <c r="S140" s="262"/>
      <c r="T140" s="262"/>
      <c r="U140" s="262"/>
      <c r="V140" s="262"/>
      <c r="W140" s="262"/>
      <c r="X140" s="263"/>
      <c r="Y140" s="13"/>
      <c r="Z140" s="13"/>
      <c r="AA140" s="13"/>
      <c r="AB140" s="13"/>
      <c r="AC140" s="13"/>
      <c r="AD140" s="13"/>
      <c r="AE140" s="13"/>
      <c r="AT140" s="264" t="s">
        <v>196</v>
      </c>
      <c r="AU140" s="264" t="s">
        <v>84</v>
      </c>
      <c r="AV140" s="13" t="s">
        <v>84</v>
      </c>
      <c r="AW140" s="13" t="s">
        <v>5</v>
      </c>
      <c r="AX140" s="13" t="s">
        <v>82</v>
      </c>
      <c r="AY140" s="264" t="s">
        <v>182</v>
      </c>
    </row>
    <row r="141" s="2" customFormat="1" ht="49.05" customHeight="1">
      <c r="A141" s="39"/>
      <c r="B141" s="40"/>
      <c r="C141" s="233" t="s">
        <v>190</v>
      </c>
      <c r="D141" s="233" t="s">
        <v>185</v>
      </c>
      <c r="E141" s="234" t="s">
        <v>1728</v>
      </c>
      <c r="F141" s="235" t="s">
        <v>1729</v>
      </c>
      <c r="G141" s="236" t="s">
        <v>664</v>
      </c>
      <c r="H141" s="237">
        <v>126.59999999999999</v>
      </c>
      <c r="I141" s="238"/>
      <c r="J141" s="238"/>
      <c r="K141" s="239">
        <f>ROUND(P141*H141,2)</f>
        <v>0</v>
      </c>
      <c r="L141" s="235" t="s">
        <v>189</v>
      </c>
      <c r="M141" s="45"/>
      <c r="N141" s="240" t="s">
        <v>1</v>
      </c>
      <c r="O141" s="241" t="s">
        <v>38</v>
      </c>
      <c r="P141" s="242">
        <f>I141+J141</f>
        <v>0</v>
      </c>
      <c r="Q141" s="242">
        <f>ROUND(I141*H141,2)</f>
        <v>0</v>
      </c>
      <c r="R141" s="242">
        <f>ROUND(J141*H141,2)</f>
        <v>0</v>
      </c>
      <c r="S141" s="92"/>
      <c r="T141" s="243">
        <f>S141*H141</f>
        <v>0</v>
      </c>
      <c r="U141" s="243">
        <v>0</v>
      </c>
      <c r="V141" s="243">
        <f>U141*H141</f>
        <v>0</v>
      </c>
      <c r="W141" s="243">
        <v>0</v>
      </c>
      <c r="X141" s="244">
        <f>W141*H141</f>
        <v>0</v>
      </c>
      <c r="Y141" s="39"/>
      <c r="Z141" s="39"/>
      <c r="AA141" s="39"/>
      <c r="AB141" s="39"/>
      <c r="AC141" s="39"/>
      <c r="AD141" s="39"/>
      <c r="AE141" s="39"/>
      <c r="AR141" s="245" t="s">
        <v>190</v>
      </c>
      <c r="AT141" s="245" t="s">
        <v>185</v>
      </c>
      <c r="AU141" s="245" t="s">
        <v>84</v>
      </c>
      <c r="AY141" s="18" t="s">
        <v>182</v>
      </c>
      <c r="BE141" s="246">
        <f>IF(O141="základní",K141,0)</f>
        <v>0</v>
      </c>
      <c r="BF141" s="246">
        <f>IF(O141="snížená",K141,0)</f>
        <v>0</v>
      </c>
      <c r="BG141" s="246">
        <f>IF(O141="zákl. přenesená",K141,0)</f>
        <v>0</v>
      </c>
      <c r="BH141" s="246">
        <f>IF(O141="sníž. přenesená",K141,0)</f>
        <v>0</v>
      </c>
      <c r="BI141" s="246">
        <f>IF(O141="nulová",K141,0)</f>
        <v>0</v>
      </c>
      <c r="BJ141" s="18" t="s">
        <v>82</v>
      </c>
      <c r="BK141" s="246">
        <f>ROUND(P141*H141,2)</f>
        <v>0</v>
      </c>
      <c r="BL141" s="18" t="s">
        <v>190</v>
      </c>
      <c r="BM141" s="245" t="s">
        <v>1730</v>
      </c>
    </row>
    <row r="142" s="2" customFormat="1">
      <c r="A142" s="39"/>
      <c r="B142" s="40"/>
      <c r="C142" s="41"/>
      <c r="D142" s="247" t="s">
        <v>192</v>
      </c>
      <c r="E142" s="41"/>
      <c r="F142" s="248" t="s">
        <v>1729</v>
      </c>
      <c r="G142" s="41"/>
      <c r="H142" s="41"/>
      <c r="I142" s="249"/>
      <c r="J142" s="249"/>
      <c r="K142" s="41"/>
      <c r="L142" s="41"/>
      <c r="M142" s="45"/>
      <c r="N142" s="250"/>
      <c r="O142" s="251"/>
      <c r="P142" s="92"/>
      <c r="Q142" s="92"/>
      <c r="R142" s="92"/>
      <c r="S142" s="92"/>
      <c r="T142" s="92"/>
      <c r="U142" s="92"/>
      <c r="V142" s="92"/>
      <c r="W142" s="92"/>
      <c r="X142" s="93"/>
      <c r="Y142" s="39"/>
      <c r="Z142" s="39"/>
      <c r="AA142" s="39"/>
      <c r="AB142" s="39"/>
      <c r="AC142" s="39"/>
      <c r="AD142" s="39"/>
      <c r="AE142" s="39"/>
      <c r="AT142" s="18" t="s">
        <v>192</v>
      </c>
      <c r="AU142" s="18" t="s">
        <v>84</v>
      </c>
    </row>
    <row r="143" s="2" customFormat="1">
      <c r="A143" s="39"/>
      <c r="B143" s="40"/>
      <c r="C143" s="41"/>
      <c r="D143" s="252" t="s">
        <v>194</v>
      </c>
      <c r="E143" s="41"/>
      <c r="F143" s="253" t="s">
        <v>1731</v>
      </c>
      <c r="G143" s="41"/>
      <c r="H143" s="41"/>
      <c r="I143" s="249"/>
      <c r="J143" s="249"/>
      <c r="K143" s="41"/>
      <c r="L143" s="41"/>
      <c r="M143" s="45"/>
      <c r="N143" s="250"/>
      <c r="O143" s="251"/>
      <c r="P143" s="92"/>
      <c r="Q143" s="92"/>
      <c r="R143" s="92"/>
      <c r="S143" s="92"/>
      <c r="T143" s="92"/>
      <c r="U143" s="92"/>
      <c r="V143" s="92"/>
      <c r="W143" s="92"/>
      <c r="X143" s="93"/>
      <c r="Y143" s="39"/>
      <c r="Z143" s="39"/>
      <c r="AA143" s="39"/>
      <c r="AB143" s="39"/>
      <c r="AC143" s="39"/>
      <c r="AD143" s="39"/>
      <c r="AE143" s="39"/>
      <c r="AT143" s="18" t="s">
        <v>194</v>
      </c>
      <c r="AU143" s="18" t="s">
        <v>84</v>
      </c>
    </row>
    <row r="144" s="13" customFormat="1">
      <c r="A144" s="13"/>
      <c r="B144" s="254"/>
      <c r="C144" s="255"/>
      <c r="D144" s="247" t="s">
        <v>196</v>
      </c>
      <c r="E144" s="256" t="s">
        <v>1</v>
      </c>
      <c r="F144" s="257" t="s">
        <v>1732</v>
      </c>
      <c r="G144" s="255"/>
      <c r="H144" s="258">
        <v>126.59999999999999</v>
      </c>
      <c r="I144" s="259"/>
      <c r="J144" s="259"/>
      <c r="K144" s="255"/>
      <c r="L144" s="255"/>
      <c r="M144" s="260"/>
      <c r="N144" s="261"/>
      <c r="O144" s="262"/>
      <c r="P144" s="262"/>
      <c r="Q144" s="262"/>
      <c r="R144" s="262"/>
      <c r="S144" s="262"/>
      <c r="T144" s="262"/>
      <c r="U144" s="262"/>
      <c r="V144" s="262"/>
      <c r="W144" s="262"/>
      <c r="X144" s="263"/>
      <c r="Y144" s="13"/>
      <c r="Z144" s="13"/>
      <c r="AA144" s="13"/>
      <c r="AB144" s="13"/>
      <c r="AC144" s="13"/>
      <c r="AD144" s="13"/>
      <c r="AE144" s="13"/>
      <c r="AT144" s="264" t="s">
        <v>196</v>
      </c>
      <c r="AU144" s="264" t="s">
        <v>84</v>
      </c>
      <c r="AV144" s="13" t="s">
        <v>84</v>
      </c>
      <c r="AW144" s="13" t="s">
        <v>5</v>
      </c>
      <c r="AX144" s="13" t="s">
        <v>82</v>
      </c>
      <c r="AY144" s="264" t="s">
        <v>182</v>
      </c>
    </row>
    <row r="145" s="2" customFormat="1" ht="44.25" customHeight="1">
      <c r="A145" s="39"/>
      <c r="B145" s="40"/>
      <c r="C145" s="233" t="s">
        <v>226</v>
      </c>
      <c r="D145" s="233" t="s">
        <v>185</v>
      </c>
      <c r="E145" s="234" t="s">
        <v>1733</v>
      </c>
      <c r="F145" s="235" t="s">
        <v>1734</v>
      </c>
      <c r="G145" s="236" t="s">
        <v>664</v>
      </c>
      <c r="H145" s="237">
        <v>46.968000000000004</v>
      </c>
      <c r="I145" s="238"/>
      <c r="J145" s="238"/>
      <c r="K145" s="239">
        <f>ROUND(P145*H145,2)</f>
        <v>0</v>
      </c>
      <c r="L145" s="235" t="s">
        <v>189</v>
      </c>
      <c r="M145" s="45"/>
      <c r="N145" s="240" t="s">
        <v>1</v>
      </c>
      <c r="O145" s="241" t="s">
        <v>38</v>
      </c>
      <c r="P145" s="242">
        <f>I145+J145</f>
        <v>0</v>
      </c>
      <c r="Q145" s="242">
        <f>ROUND(I145*H145,2)</f>
        <v>0</v>
      </c>
      <c r="R145" s="242">
        <f>ROUND(J145*H145,2)</f>
        <v>0</v>
      </c>
      <c r="S145" s="92"/>
      <c r="T145" s="243">
        <f>S145*H145</f>
        <v>0</v>
      </c>
      <c r="U145" s="243">
        <v>0</v>
      </c>
      <c r="V145" s="243">
        <f>U145*H145</f>
        <v>0</v>
      </c>
      <c r="W145" s="243">
        <v>0</v>
      </c>
      <c r="X145" s="244">
        <f>W145*H145</f>
        <v>0</v>
      </c>
      <c r="Y145" s="39"/>
      <c r="Z145" s="39"/>
      <c r="AA145" s="39"/>
      <c r="AB145" s="39"/>
      <c r="AC145" s="39"/>
      <c r="AD145" s="39"/>
      <c r="AE145" s="39"/>
      <c r="AR145" s="245" t="s">
        <v>190</v>
      </c>
      <c r="AT145" s="245" t="s">
        <v>185</v>
      </c>
      <c r="AU145" s="245" t="s">
        <v>84</v>
      </c>
      <c r="AY145" s="18" t="s">
        <v>182</v>
      </c>
      <c r="BE145" s="246">
        <f>IF(O145="základní",K145,0)</f>
        <v>0</v>
      </c>
      <c r="BF145" s="246">
        <f>IF(O145="snížená",K145,0)</f>
        <v>0</v>
      </c>
      <c r="BG145" s="246">
        <f>IF(O145="zákl. přenesená",K145,0)</f>
        <v>0</v>
      </c>
      <c r="BH145" s="246">
        <f>IF(O145="sníž. přenesená",K145,0)</f>
        <v>0</v>
      </c>
      <c r="BI145" s="246">
        <f>IF(O145="nulová",K145,0)</f>
        <v>0</v>
      </c>
      <c r="BJ145" s="18" t="s">
        <v>82</v>
      </c>
      <c r="BK145" s="246">
        <f>ROUND(P145*H145,2)</f>
        <v>0</v>
      </c>
      <c r="BL145" s="18" t="s">
        <v>190</v>
      </c>
      <c r="BM145" s="245" t="s">
        <v>1735</v>
      </c>
    </row>
    <row r="146" s="2" customFormat="1">
      <c r="A146" s="39"/>
      <c r="B146" s="40"/>
      <c r="C146" s="41"/>
      <c r="D146" s="247" t="s">
        <v>192</v>
      </c>
      <c r="E146" s="41"/>
      <c r="F146" s="248" t="s">
        <v>1734</v>
      </c>
      <c r="G146" s="41"/>
      <c r="H146" s="41"/>
      <c r="I146" s="249"/>
      <c r="J146" s="249"/>
      <c r="K146" s="41"/>
      <c r="L146" s="41"/>
      <c r="M146" s="45"/>
      <c r="N146" s="250"/>
      <c r="O146" s="251"/>
      <c r="P146" s="92"/>
      <c r="Q146" s="92"/>
      <c r="R146" s="92"/>
      <c r="S146" s="92"/>
      <c r="T146" s="92"/>
      <c r="U146" s="92"/>
      <c r="V146" s="92"/>
      <c r="W146" s="92"/>
      <c r="X146" s="93"/>
      <c r="Y146" s="39"/>
      <c r="Z146" s="39"/>
      <c r="AA146" s="39"/>
      <c r="AB146" s="39"/>
      <c r="AC146" s="39"/>
      <c r="AD146" s="39"/>
      <c r="AE146" s="39"/>
      <c r="AT146" s="18" t="s">
        <v>192</v>
      </c>
      <c r="AU146" s="18" t="s">
        <v>84</v>
      </c>
    </row>
    <row r="147" s="2" customFormat="1">
      <c r="A147" s="39"/>
      <c r="B147" s="40"/>
      <c r="C147" s="41"/>
      <c r="D147" s="252" t="s">
        <v>194</v>
      </c>
      <c r="E147" s="41"/>
      <c r="F147" s="253" t="s">
        <v>1736</v>
      </c>
      <c r="G147" s="41"/>
      <c r="H147" s="41"/>
      <c r="I147" s="249"/>
      <c r="J147" s="249"/>
      <c r="K147" s="41"/>
      <c r="L147" s="41"/>
      <c r="M147" s="45"/>
      <c r="N147" s="250"/>
      <c r="O147" s="251"/>
      <c r="P147" s="92"/>
      <c r="Q147" s="92"/>
      <c r="R147" s="92"/>
      <c r="S147" s="92"/>
      <c r="T147" s="92"/>
      <c r="U147" s="92"/>
      <c r="V147" s="92"/>
      <c r="W147" s="92"/>
      <c r="X147" s="93"/>
      <c r="Y147" s="39"/>
      <c r="Z147" s="39"/>
      <c r="AA147" s="39"/>
      <c r="AB147" s="39"/>
      <c r="AC147" s="39"/>
      <c r="AD147" s="39"/>
      <c r="AE147" s="39"/>
      <c r="AT147" s="18" t="s">
        <v>194</v>
      </c>
      <c r="AU147" s="18" t="s">
        <v>84</v>
      </c>
    </row>
    <row r="148" s="13" customFormat="1">
      <c r="A148" s="13"/>
      <c r="B148" s="254"/>
      <c r="C148" s="255"/>
      <c r="D148" s="247" t="s">
        <v>196</v>
      </c>
      <c r="E148" s="256" t="s">
        <v>1</v>
      </c>
      <c r="F148" s="257" t="s">
        <v>1737</v>
      </c>
      <c r="G148" s="255"/>
      <c r="H148" s="258">
        <v>46.968000000000004</v>
      </c>
      <c r="I148" s="259"/>
      <c r="J148" s="259"/>
      <c r="K148" s="255"/>
      <c r="L148" s="255"/>
      <c r="M148" s="260"/>
      <c r="N148" s="261"/>
      <c r="O148" s="262"/>
      <c r="P148" s="262"/>
      <c r="Q148" s="262"/>
      <c r="R148" s="262"/>
      <c r="S148" s="262"/>
      <c r="T148" s="262"/>
      <c r="U148" s="262"/>
      <c r="V148" s="262"/>
      <c r="W148" s="262"/>
      <c r="X148" s="263"/>
      <c r="Y148" s="13"/>
      <c r="Z148" s="13"/>
      <c r="AA148" s="13"/>
      <c r="AB148" s="13"/>
      <c r="AC148" s="13"/>
      <c r="AD148" s="13"/>
      <c r="AE148" s="13"/>
      <c r="AT148" s="264" t="s">
        <v>196</v>
      </c>
      <c r="AU148" s="264" t="s">
        <v>84</v>
      </c>
      <c r="AV148" s="13" t="s">
        <v>84</v>
      </c>
      <c r="AW148" s="13" t="s">
        <v>5</v>
      </c>
      <c r="AX148" s="13" t="s">
        <v>82</v>
      </c>
      <c r="AY148" s="264" t="s">
        <v>182</v>
      </c>
    </row>
    <row r="149" s="2" customFormat="1" ht="49.05" customHeight="1">
      <c r="A149" s="39"/>
      <c r="B149" s="40"/>
      <c r="C149" s="233" t="s">
        <v>183</v>
      </c>
      <c r="D149" s="233" t="s">
        <v>185</v>
      </c>
      <c r="E149" s="234" t="s">
        <v>1738</v>
      </c>
      <c r="F149" s="235" t="s">
        <v>1739</v>
      </c>
      <c r="G149" s="236" t="s">
        <v>664</v>
      </c>
      <c r="H149" s="237">
        <v>327.54000000000002</v>
      </c>
      <c r="I149" s="238"/>
      <c r="J149" s="238"/>
      <c r="K149" s="239">
        <f>ROUND(P149*H149,2)</f>
        <v>0</v>
      </c>
      <c r="L149" s="235" t="s">
        <v>189</v>
      </c>
      <c r="M149" s="45"/>
      <c r="N149" s="240" t="s">
        <v>1</v>
      </c>
      <c r="O149" s="241" t="s">
        <v>38</v>
      </c>
      <c r="P149" s="242">
        <f>I149+J149</f>
        <v>0</v>
      </c>
      <c r="Q149" s="242">
        <f>ROUND(I149*H149,2)</f>
        <v>0</v>
      </c>
      <c r="R149" s="242">
        <f>ROUND(J149*H149,2)</f>
        <v>0</v>
      </c>
      <c r="S149" s="92"/>
      <c r="T149" s="243">
        <f>S149*H149</f>
        <v>0</v>
      </c>
      <c r="U149" s="243">
        <v>0</v>
      </c>
      <c r="V149" s="243">
        <f>U149*H149</f>
        <v>0</v>
      </c>
      <c r="W149" s="243">
        <v>0</v>
      </c>
      <c r="X149" s="244">
        <f>W149*H149</f>
        <v>0</v>
      </c>
      <c r="Y149" s="39"/>
      <c r="Z149" s="39"/>
      <c r="AA149" s="39"/>
      <c r="AB149" s="39"/>
      <c r="AC149" s="39"/>
      <c r="AD149" s="39"/>
      <c r="AE149" s="39"/>
      <c r="AR149" s="245" t="s">
        <v>190</v>
      </c>
      <c r="AT149" s="245" t="s">
        <v>185</v>
      </c>
      <c r="AU149" s="245" t="s">
        <v>84</v>
      </c>
      <c r="AY149" s="18" t="s">
        <v>182</v>
      </c>
      <c r="BE149" s="246">
        <f>IF(O149="základní",K149,0)</f>
        <v>0</v>
      </c>
      <c r="BF149" s="246">
        <f>IF(O149="snížená",K149,0)</f>
        <v>0</v>
      </c>
      <c r="BG149" s="246">
        <f>IF(O149="zákl. přenesená",K149,0)</f>
        <v>0</v>
      </c>
      <c r="BH149" s="246">
        <f>IF(O149="sníž. přenesená",K149,0)</f>
        <v>0</v>
      </c>
      <c r="BI149" s="246">
        <f>IF(O149="nulová",K149,0)</f>
        <v>0</v>
      </c>
      <c r="BJ149" s="18" t="s">
        <v>82</v>
      </c>
      <c r="BK149" s="246">
        <f>ROUND(P149*H149,2)</f>
        <v>0</v>
      </c>
      <c r="BL149" s="18" t="s">
        <v>190</v>
      </c>
      <c r="BM149" s="245" t="s">
        <v>1740</v>
      </c>
    </row>
    <row r="150" s="2" customFormat="1">
      <c r="A150" s="39"/>
      <c r="B150" s="40"/>
      <c r="C150" s="41"/>
      <c r="D150" s="247" t="s">
        <v>192</v>
      </c>
      <c r="E150" s="41"/>
      <c r="F150" s="248" t="s">
        <v>1739</v>
      </c>
      <c r="G150" s="41"/>
      <c r="H150" s="41"/>
      <c r="I150" s="249"/>
      <c r="J150" s="249"/>
      <c r="K150" s="41"/>
      <c r="L150" s="41"/>
      <c r="M150" s="45"/>
      <c r="N150" s="250"/>
      <c r="O150" s="251"/>
      <c r="P150" s="92"/>
      <c r="Q150" s="92"/>
      <c r="R150" s="92"/>
      <c r="S150" s="92"/>
      <c r="T150" s="92"/>
      <c r="U150" s="92"/>
      <c r="V150" s="92"/>
      <c r="W150" s="92"/>
      <c r="X150" s="93"/>
      <c r="Y150" s="39"/>
      <c r="Z150" s="39"/>
      <c r="AA150" s="39"/>
      <c r="AB150" s="39"/>
      <c r="AC150" s="39"/>
      <c r="AD150" s="39"/>
      <c r="AE150" s="39"/>
      <c r="AT150" s="18" t="s">
        <v>192</v>
      </c>
      <c r="AU150" s="18" t="s">
        <v>84</v>
      </c>
    </row>
    <row r="151" s="2" customFormat="1">
      <c r="A151" s="39"/>
      <c r="B151" s="40"/>
      <c r="C151" s="41"/>
      <c r="D151" s="252" t="s">
        <v>194</v>
      </c>
      <c r="E151" s="41"/>
      <c r="F151" s="253" t="s">
        <v>1741</v>
      </c>
      <c r="G151" s="41"/>
      <c r="H151" s="41"/>
      <c r="I151" s="249"/>
      <c r="J151" s="249"/>
      <c r="K151" s="41"/>
      <c r="L151" s="41"/>
      <c r="M151" s="45"/>
      <c r="N151" s="250"/>
      <c r="O151" s="251"/>
      <c r="P151" s="92"/>
      <c r="Q151" s="92"/>
      <c r="R151" s="92"/>
      <c r="S151" s="92"/>
      <c r="T151" s="92"/>
      <c r="U151" s="92"/>
      <c r="V151" s="92"/>
      <c r="W151" s="92"/>
      <c r="X151" s="93"/>
      <c r="Y151" s="39"/>
      <c r="Z151" s="39"/>
      <c r="AA151" s="39"/>
      <c r="AB151" s="39"/>
      <c r="AC151" s="39"/>
      <c r="AD151" s="39"/>
      <c r="AE151" s="39"/>
      <c r="AT151" s="18" t="s">
        <v>194</v>
      </c>
      <c r="AU151" s="18" t="s">
        <v>84</v>
      </c>
    </row>
    <row r="152" s="13" customFormat="1">
      <c r="A152" s="13"/>
      <c r="B152" s="254"/>
      <c r="C152" s="255"/>
      <c r="D152" s="247" t="s">
        <v>196</v>
      </c>
      <c r="E152" s="256" t="s">
        <v>1</v>
      </c>
      <c r="F152" s="257" t="s">
        <v>1742</v>
      </c>
      <c r="G152" s="255"/>
      <c r="H152" s="258">
        <v>273.54000000000002</v>
      </c>
      <c r="I152" s="259"/>
      <c r="J152" s="259"/>
      <c r="K152" s="255"/>
      <c r="L152" s="255"/>
      <c r="M152" s="260"/>
      <c r="N152" s="261"/>
      <c r="O152" s="262"/>
      <c r="P152" s="262"/>
      <c r="Q152" s="262"/>
      <c r="R152" s="262"/>
      <c r="S152" s="262"/>
      <c r="T152" s="262"/>
      <c r="U152" s="262"/>
      <c r="V152" s="262"/>
      <c r="W152" s="262"/>
      <c r="X152" s="263"/>
      <c r="Y152" s="13"/>
      <c r="Z152" s="13"/>
      <c r="AA152" s="13"/>
      <c r="AB152" s="13"/>
      <c r="AC152" s="13"/>
      <c r="AD152" s="13"/>
      <c r="AE152" s="13"/>
      <c r="AT152" s="264" t="s">
        <v>196</v>
      </c>
      <c r="AU152" s="264" t="s">
        <v>84</v>
      </c>
      <c r="AV152" s="13" t="s">
        <v>84</v>
      </c>
      <c r="AW152" s="13" t="s">
        <v>5</v>
      </c>
      <c r="AX152" s="13" t="s">
        <v>75</v>
      </c>
      <c r="AY152" s="264" t="s">
        <v>182</v>
      </c>
    </row>
    <row r="153" s="13" customFormat="1">
      <c r="A153" s="13"/>
      <c r="B153" s="254"/>
      <c r="C153" s="255"/>
      <c r="D153" s="247" t="s">
        <v>196</v>
      </c>
      <c r="E153" s="256" t="s">
        <v>1</v>
      </c>
      <c r="F153" s="257" t="s">
        <v>1743</v>
      </c>
      <c r="G153" s="255"/>
      <c r="H153" s="258">
        <v>54</v>
      </c>
      <c r="I153" s="259"/>
      <c r="J153" s="259"/>
      <c r="K153" s="255"/>
      <c r="L153" s="255"/>
      <c r="M153" s="260"/>
      <c r="N153" s="261"/>
      <c r="O153" s="262"/>
      <c r="P153" s="262"/>
      <c r="Q153" s="262"/>
      <c r="R153" s="262"/>
      <c r="S153" s="262"/>
      <c r="T153" s="262"/>
      <c r="U153" s="262"/>
      <c r="V153" s="262"/>
      <c r="W153" s="262"/>
      <c r="X153" s="263"/>
      <c r="Y153" s="13"/>
      <c r="Z153" s="13"/>
      <c r="AA153" s="13"/>
      <c r="AB153" s="13"/>
      <c r="AC153" s="13"/>
      <c r="AD153" s="13"/>
      <c r="AE153" s="13"/>
      <c r="AT153" s="264" t="s">
        <v>196</v>
      </c>
      <c r="AU153" s="264" t="s">
        <v>84</v>
      </c>
      <c r="AV153" s="13" t="s">
        <v>84</v>
      </c>
      <c r="AW153" s="13" t="s">
        <v>5</v>
      </c>
      <c r="AX153" s="13" t="s">
        <v>75</v>
      </c>
      <c r="AY153" s="264" t="s">
        <v>182</v>
      </c>
    </row>
    <row r="154" s="15" customFormat="1">
      <c r="A154" s="15"/>
      <c r="B154" s="275"/>
      <c r="C154" s="276"/>
      <c r="D154" s="247" t="s">
        <v>196</v>
      </c>
      <c r="E154" s="277" t="s">
        <v>1</v>
      </c>
      <c r="F154" s="278" t="s">
        <v>208</v>
      </c>
      <c r="G154" s="276"/>
      <c r="H154" s="279">
        <v>327.54000000000002</v>
      </c>
      <c r="I154" s="280"/>
      <c r="J154" s="280"/>
      <c r="K154" s="276"/>
      <c r="L154" s="276"/>
      <c r="M154" s="281"/>
      <c r="N154" s="282"/>
      <c r="O154" s="283"/>
      <c r="P154" s="283"/>
      <c r="Q154" s="283"/>
      <c r="R154" s="283"/>
      <c r="S154" s="283"/>
      <c r="T154" s="283"/>
      <c r="U154" s="283"/>
      <c r="V154" s="283"/>
      <c r="W154" s="283"/>
      <c r="X154" s="284"/>
      <c r="Y154" s="15"/>
      <c r="Z154" s="15"/>
      <c r="AA154" s="15"/>
      <c r="AB154" s="15"/>
      <c r="AC154" s="15"/>
      <c r="AD154" s="15"/>
      <c r="AE154" s="15"/>
      <c r="AT154" s="285" t="s">
        <v>196</v>
      </c>
      <c r="AU154" s="285" t="s">
        <v>84</v>
      </c>
      <c r="AV154" s="15" t="s">
        <v>190</v>
      </c>
      <c r="AW154" s="15" t="s">
        <v>5</v>
      </c>
      <c r="AX154" s="15" t="s">
        <v>82</v>
      </c>
      <c r="AY154" s="285" t="s">
        <v>182</v>
      </c>
    </row>
    <row r="155" s="2" customFormat="1" ht="24.15" customHeight="1">
      <c r="A155" s="39"/>
      <c r="B155" s="40"/>
      <c r="C155" s="233" t="s">
        <v>233</v>
      </c>
      <c r="D155" s="233" t="s">
        <v>185</v>
      </c>
      <c r="E155" s="234" t="s">
        <v>1744</v>
      </c>
      <c r="F155" s="235" t="s">
        <v>1745</v>
      </c>
      <c r="G155" s="236" t="s">
        <v>188</v>
      </c>
      <c r="H155" s="237">
        <v>455.89999999999998</v>
      </c>
      <c r="I155" s="238"/>
      <c r="J155" s="238"/>
      <c r="K155" s="239">
        <f>ROUND(P155*H155,2)</f>
        <v>0</v>
      </c>
      <c r="L155" s="235" t="s">
        <v>189</v>
      </c>
      <c r="M155" s="45"/>
      <c r="N155" s="240" t="s">
        <v>1</v>
      </c>
      <c r="O155" s="241" t="s">
        <v>38</v>
      </c>
      <c r="P155" s="242">
        <f>I155+J155</f>
        <v>0</v>
      </c>
      <c r="Q155" s="242">
        <f>ROUND(I155*H155,2)</f>
        <v>0</v>
      </c>
      <c r="R155" s="242">
        <f>ROUND(J155*H155,2)</f>
        <v>0</v>
      </c>
      <c r="S155" s="92"/>
      <c r="T155" s="243">
        <f>S155*H155</f>
        <v>0</v>
      </c>
      <c r="U155" s="243">
        <v>0.00199</v>
      </c>
      <c r="V155" s="243">
        <f>U155*H155</f>
        <v>0.90724099999999996</v>
      </c>
      <c r="W155" s="243">
        <v>0</v>
      </c>
      <c r="X155" s="244">
        <f>W155*H155</f>
        <v>0</v>
      </c>
      <c r="Y155" s="39"/>
      <c r="Z155" s="39"/>
      <c r="AA155" s="39"/>
      <c r="AB155" s="39"/>
      <c r="AC155" s="39"/>
      <c r="AD155" s="39"/>
      <c r="AE155" s="39"/>
      <c r="AR155" s="245" t="s">
        <v>190</v>
      </c>
      <c r="AT155" s="245" t="s">
        <v>185</v>
      </c>
      <c r="AU155" s="245" t="s">
        <v>84</v>
      </c>
      <c r="AY155" s="18" t="s">
        <v>182</v>
      </c>
      <c r="BE155" s="246">
        <f>IF(O155="základní",K155,0)</f>
        <v>0</v>
      </c>
      <c r="BF155" s="246">
        <f>IF(O155="snížená",K155,0)</f>
        <v>0</v>
      </c>
      <c r="BG155" s="246">
        <f>IF(O155="zákl. přenesená",K155,0)</f>
        <v>0</v>
      </c>
      <c r="BH155" s="246">
        <f>IF(O155="sníž. přenesená",K155,0)</f>
        <v>0</v>
      </c>
      <c r="BI155" s="246">
        <f>IF(O155="nulová",K155,0)</f>
        <v>0</v>
      </c>
      <c r="BJ155" s="18" t="s">
        <v>82</v>
      </c>
      <c r="BK155" s="246">
        <f>ROUND(P155*H155,2)</f>
        <v>0</v>
      </c>
      <c r="BL155" s="18" t="s">
        <v>190</v>
      </c>
      <c r="BM155" s="245" t="s">
        <v>1746</v>
      </c>
    </row>
    <row r="156" s="2" customFormat="1">
      <c r="A156" s="39"/>
      <c r="B156" s="40"/>
      <c r="C156" s="41"/>
      <c r="D156" s="247" t="s">
        <v>192</v>
      </c>
      <c r="E156" s="41"/>
      <c r="F156" s="248" t="s">
        <v>1745</v>
      </c>
      <c r="G156" s="41"/>
      <c r="H156" s="41"/>
      <c r="I156" s="249"/>
      <c r="J156" s="249"/>
      <c r="K156" s="41"/>
      <c r="L156" s="41"/>
      <c r="M156" s="45"/>
      <c r="N156" s="250"/>
      <c r="O156" s="251"/>
      <c r="P156" s="92"/>
      <c r="Q156" s="92"/>
      <c r="R156" s="92"/>
      <c r="S156" s="92"/>
      <c r="T156" s="92"/>
      <c r="U156" s="92"/>
      <c r="V156" s="92"/>
      <c r="W156" s="92"/>
      <c r="X156" s="93"/>
      <c r="Y156" s="39"/>
      <c r="Z156" s="39"/>
      <c r="AA156" s="39"/>
      <c r="AB156" s="39"/>
      <c r="AC156" s="39"/>
      <c r="AD156" s="39"/>
      <c r="AE156" s="39"/>
      <c r="AT156" s="18" t="s">
        <v>192</v>
      </c>
      <c r="AU156" s="18" t="s">
        <v>84</v>
      </c>
    </row>
    <row r="157" s="2" customFormat="1">
      <c r="A157" s="39"/>
      <c r="B157" s="40"/>
      <c r="C157" s="41"/>
      <c r="D157" s="252" t="s">
        <v>194</v>
      </c>
      <c r="E157" s="41"/>
      <c r="F157" s="253" t="s">
        <v>1747</v>
      </c>
      <c r="G157" s="41"/>
      <c r="H157" s="41"/>
      <c r="I157" s="249"/>
      <c r="J157" s="249"/>
      <c r="K157" s="41"/>
      <c r="L157" s="41"/>
      <c r="M157" s="45"/>
      <c r="N157" s="250"/>
      <c r="O157" s="251"/>
      <c r="P157" s="92"/>
      <c r="Q157" s="92"/>
      <c r="R157" s="92"/>
      <c r="S157" s="92"/>
      <c r="T157" s="92"/>
      <c r="U157" s="92"/>
      <c r="V157" s="92"/>
      <c r="W157" s="92"/>
      <c r="X157" s="93"/>
      <c r="Y157" s="39"/>
      <c r="Z157" s="39"/>
      <c r="AA157" s="39"/>
      <c r="AB157" s="39"/>
      <c r="AC157" s="39"/>
      <c r="AD157" s="39"/>
      <c r="AE157" s="39"/>
      <c r="AT157" s="18" t="s">
        <v>194</v>
      </c>
      <c r="AU157" s="18" t="s">
        <v>84</v>
      </c>
    </row>
    <row r="158" s="13" customFormat="1">
      <c r="A158" s="13"/>
      <c r="B158" s="254"/>
      <c r="C158" s="255"/>
      <c r="D158" s="247" t="s">
        <v>196</v>
      </c>
      <c r="E158" s="256" t="s">
        <v>1</v>
      </c>
      <c r="F158" s="257" t="s">
        <v>1748</v>
      </c>
      <c r="G158" s="255"/>
      <c r="H158" s="258">
        <v>455.89999999999998</v>
      </c>
      <c r="I158" s="259"/>
      <c r="J158" s="259"/>
      <c r="K158" s="255"/>
      <c r="L158" s="255"/>
      <c r="M158" s="260"/>
      <c r="N158" s="261"/>
      <c r="O158" s="262"/>
      <c r="P158" s="262"/>
      <c r="Q158" s="262"/>
      <c r="R158" s="262"/>
      <c r="S158" s="262"/>
      <c r="T158" s="262"/>
      <c r="U158" s="262"/>
      <c r="V158" s="262"/>
      <c r="W158" s="262"/>
      <c r="X158" s="263"/>
      <c r="Y158" s="13"/>
      <c r="Z158" s="13"/>
      <c r="AA158" s="13"/>
      <c r="AB158" s="13"/>
      <c r="AC158" s="13"/>
      <c r="AD158" s="13"/>
      <c r="AE158" s="13"/>
      <c r="AT158" s="264" t="s">
        <v>196</v>
      </c>
      <c r="AU158" s="264" t="s">
        <v>84</v>
      </c>
      <c r="AV158" s="13" t="s">
        <v>84</v>
      </c>
      <c r="AW158" s="13" t="s">
        <v>5</v>
      </c>
      <c r="AX158" s="13" t="s">
        <v>82</v>
      </c>
      <c r="AY158" s="264" t="s">
        <v>182</v>
      </c>
    </row>
    <row r="159" s="2" customFormat="1" ht="44.25" customHeight="1">
      <c r="A159" s="39"/>
      <c r="B159" s="40"/>
      <c r="C159" s="233" t="s">
        <v>240</v>
      </c>
      <c r="D159" s="233" t="s">
        <v>185</v>
      </c>
      <c r="E159" s="234" t="s">
        <v>1749</v>
      </c>
      <c r="F159" s="235" t="s">
        <v>1750</v>
      </c>
      <c r="G159" s="236" t="s">
        <v>188</v>
      </c>
      <c r="H159" s="237">
        <v>455.89999999999998</v>
      </c>
      <c r="I159" s="238"/>
      <c r="J159" s="238"/>
      <c r="K159" s="239">
        <f>ROUND(P159*H159,2)</f>
        <v>0</v>
      </c>
      <c r="L159" s="235" t="s">
        <v>189</v>
      </c>
      <c r="M159" s="45"/>
      <c r="N159" s="240" t="s">
        <v>1</v>
      </c>
      <c r="O159" s="241" t="s">
        <v>38</v>
      </c>
      <c r="P159" s="242">
        <f>I159+J159</f>
        <v>0</v>
      </c>
      <c r="Q159" s="242">
        <f>ROUND(I159*H159,2)</f>
        <v>0</v>
      </c>
      <c r="R159" s="242">
        <f>ROUND(J159*H159,2)</f>
        <v>0</v>
      </c>
      <c r="S159" s="92"/>
      <c r="T159" s="243">
        <f>S159*H159</f>
        <v>0</v>
      </c>
      <c r="U159" s="243">
        <v>0</v>
      </c>
      <c r="V159" s="243">
        <f>U159*H159</f>
        <v>0</v>
      </c>
      <c r="W159" s="243">
        <v>0</v>
      </c>
      <c r="X159" s="244">
        <f>W159*H159</f>
        <v>0</v>
      </c>
      <c r="Y159" s="39"/>
      <c r="Z159" s="39"/>
      <c r="AA159" s="39"/>
      <c r="AB159" s="39"/>
      <c r="AC159" s="39"/>
      <c r="AD159" s="39"/>
      <c r="AE159" s="39"/>
      <c r="AR159" s="245" t="s">
        <v>190</v>
      </c>
      <c r="AT159" s="245" t="s">
        <v>185</v>
      </c>
      <c r="AU159" s="245" t="s">
        <v>84</v>
      </c>
      <c r="AY159" s="18" t="s">
        <v>182</v>
      </c>
      <c r="BE159" s="246">
        <f>IF(O159="základní",K159,0)</f>
        <v>0</v>
      </c>
      <c r="BF159" s="246">
        <f>IF(O159="snížená",K159,0)</f>
        <v>0</v>
      </c>
      <c r="BG159" s="246">
        <f>IF(O159="zákl. přenesená",K159,0)</f>
        <v>0</v>
      </c>
      <c r="BH159" s="246">
        <f>IF(O159="sníž. přenesená",K159,0)</f>
        <v>0</v>
      </c>
      <c r="BI159" s="246">
        <f>IF(O159="nulová",K159,0)</f>
        <v>0</v>
      </c>
      <c r="BJ159" s="18" t="s">
        <v>82</v>
      </c>
      <c r="BK159" s="246">
        <f>ROUND(P159*H159,2)</f>
        <v>0</v>
      </c>
      <c r="BL159" s="18" t="s">
        <v>190</v>
      </c>
      <c r="BM159" s="245" t="s">
        <v>1751</v>
      </c>
    </row>
    <row r="160" s="2" customFormat="1">
      <c r="A160" s="39"/>
      <c r="B160" s="40"/>
      <c r="C160" s="41"/>
      <c r="D160" s="247" t="s">
        <v>192</v>
      </c>
      <c r="E160" s="41"/>
      <c r="F160" s="248" t="s">
        <v>1750</v>
      </c>
      <c r="G160" s="41"/>
      <c r="H160" s="41"/>
      <c r="I160" s="249"/>
      <c r="J160" s="249"/>
      <c r="K160" s="41"/>
      <c r="L160" s="41"/>
      <c r="M160" s="45"/>
      <c r="N160" s="250"/>
      <c r="O160" s="251"/>
      <c r="P160" s="92"/>
      <c r="Q160" s="92"/>
      <c r="R160" s="92"/>
      <c r="S160" s="92"/>
      <c r="T160" s="92"/>
      <c r="U160" s="92"/>
      <c r="V160" s="92"/>
      <c r="W160" s="92"/>
      <c r="X160" s="93"/>
      <c r="Y160" s="39"/>
      <c r="Z160" s="39"/>
      <c r="AA160" s="39"/>
      <c r="AB160" s="39"/>
      <c r="AC160" s="39"/>
      <c r="AD160" s="39"/>
      <c r="AE160" s="39"/>
      <c r="AT160" s="18" t="s">
        <v>192</v>
      </c>
      <c r="AU160" s="18" t="s">
        <v>84</v>
      </c>
    </row>
    <row r="161" s="2" customFormat="1">
      <c r="A161" s="39"/>
      <c r="B161" s="40"/>
      <c r="C161" s="41"/>
      <c r="D161" s="252" t="s">
        <v>194</v>
      </c>
      <c r="E161" s="41"/>
      <c r="F161" s="253" t="s">
        <v>1752</v>
      </c>
      <c r="G161" s="41"/>
      <c r="H161" s="41"/>
      <c r="I161" s="249"/>
      <c r="J161" s="249"/>
      <c r="K161" s="41"/>
      <c r="L161" s="41"/>
      <c r="M161" s="45"/>
      <c r="N161" s="250"/>
      <c r="O161" s="251"/>
      <c r="P161" s="92"/>
      <c r="Q161" s="92"/>
      <c r="R161" s="92"/>
      <c r="S161" s="92"/>
      <c r="T161" s="92"/>
      <c r="U161" s="92"/>
      <c r="V161" s="92"/>
      <c r="W161" s="92"/>
      <c r="X161" s="93"/>
      <c r="Y161" s="39"/>
      <c r="Z161" s="39"/>
      <c r="AA161" s="39"/>
      <c r="AB161" s="39"/>
      <c r="AC161" s="39"/>
      <c r="AD161" s="39"/>
      <c r="AE161" s="39"/>
      <c r="AT161" s="18" t="s">
        <v>194</v>
      </c>
      <c r="AU161" s="18" t="s">
        <v>84</v>
      </c>
    </row>
    <row r="162" s="2" customFormat="1" ht="24.15" customHeight="1">
      <c r="A162" s="39"/>
      <c r="B162" s="40"/>
      <c r="C162" s="233" t="s">
        <v>209</v>
      </c>
      <c r="D162" s="233" t="s">
        <v>185</v>
      </c>
      <c r="E162" s="234" t="s">
        <v>1753</v>
      </c>
      <c r="F162" s="235" t="s">
        <v>1754</v>
      </c>
      <c r="G162" s="236" t="s">
        <v>188</v>
      </c>
      <c r="H162" s="237">
        <v>49.560000000000002</v>
      </c>
      <c r="I162" s="238"/>
      <c r="J162" s="238"/>
      <c r="K162" s="239">
        <f>ROUND(P162*H162,2)</f>
        <v>0</v>
      </c>
      <c r="L162" s="235" t="s">
        <v>189</v>
      </c>
      <c r="M162" s="45"/>
      <c r="N162" s="240" t="s">
        <v>1</v>
      </c>
      <c r="O162" s="241" t="s">
        <v>38</v>
      </c>
      <c r="P162" s="242">
        <f>I162+J162</f>
        <v>0</v>
      </c>
      <c r="Q162" s="242">
        <f>ROUND(I162*H162,2)</f>
        <v>0</v>
      </c>
      <c r="R162" s="242">
        <f>ROUND(J162*H162,2)</f>
        <v>0</v>
      </c>
      <c r="S162" s="92"/>
      <c r="T162" s="243">
        <f>S162*H162</f>
        <v>0</v>
      </c>
      <c r="U162" s="243">
        <v>0.00149</v>
      </c>
      <c r="V162" s="243">
        <f>U162*H162</f>
        <v>0.073844400000000004</v>
      </c>
      <c r="W162" s="243">
        <v>0</v>
      </c>
      <c r="X162" s="244">
        <f>W162*H162</f>
        <v>0</v>
      </c>
      <c r="Y162" s="39"/>
      <c r="Z162" s="39"/>
      <c r="AA162" s="39"/>
      <c r="AB162" s="39"/>
      <c r="AC162" s="39"/>
      <c r="AD162" s="39"/>
      <c r="AE162" s="39"/>
      <c r="AR162" s="245" t="s">
        <v>190</v>
      </c>
      <c r="AT162" s="245" t="s">
        <v>185</v>
      </c>
      <c r="AU162" s="245" t="s">
        <v>84</v>
      </c>
      <c r="AY162" s="18" t="s">
        <v>182</v>
      </c>
      <c r="BE162" s="246">
        <f>IF(O162="základní",K162,0)</f>
        <v>0</v>
      </c>
      <c r="BF162" s="246">
        <f>IF(O162="snížená",K162,0)</f>
        <v>0</v>
      </c>
      <c r="BG162" s="246">
        <f>IF(O162="zákl. přenesená",K162,0)</f>
        <v>0</v>
      </c>
      <c r="BH162" s="246">
        <f>IF(O162="sníž. přenesená",K162,0)</f>
        <v>0</v>
      </c>
      <c r="BI162" s="246">
        <f>IF(O162="nulová",K162,0)</f>
        <v>0</v>
      </c>
      <c r="BJ162" s="18" t="s">
        <v>82</v>
      </c>
      <c r="BK162" s="246">
        <f>ROUND(P162*H162,2)</f>
        <v>0</v>
      </c>
      <c r="BL162" s="18" t="s">
        <v>190</v>
      </c>
      <c r="BM162" s="245" t="s">
        <v>1755</v>
      </c>
    </row>
    <row r="163" s="2" customFormat="1">
      <c r="A163" s="39"/>
      <c r="B163" s="40"/>
      <c r="C163" s="41"/>
      <c r="D163" s="247" t="s">
        <v>192</v>
      </c>
      <c r="E163" s="41"/>
      <c r="F163" s="248" t="s">
        <v>1754</v>
      </c>
      <c r="G163" s="41"/>
      <c r="H163" s="41"/>
      <c r="I163" s="249"/>
      <c r="J163" s="249"/>
      <c r="K163" s="41"/>
      <c r="L163" s="41"/>
      <c r="M163" s="45"/>
      <c r="N163" s="250"/>
      <c r="O163" s="251"/>
      <c r="P163" s="92"/>
      <c r="Q163" s="92"/>
      <c r="R163" s="92"/>
      <c r="S163" s="92"/>
      <c r="T163" s="92"/>
      <c r="U163" s="92"/>
      <c r="V163" s="92"/>
      <c r="W163" s="92"/>
      <c r="X163" s="93"/>
      <c r="Y163" s="39"/>
      <c r="Z163" s="39"/>
      <c r="AA163" s="39"/>
      <c r="AB163" s="39"/>
      <c r="AC163" s="39"/>
      <c r="AD163" s="39"/>
      <c r="AE163" s="39"/>
      <c r="AT163" s="18" t="s">
        <v>192</v>
      </c>
      <c r="AU163" s="18" t="s">
        <v>84</v>
      </c>
    </row>
    <row r="164" s="2" customFormat="1">
      <c r="A164" s="39"/>
      <c r="B164" s="40"/>
      <c r="C164" s="41"/>
      <c r="D164" s="252" t="s">
        <v>194</v>
      </c>
      <c r="E164" s="41"/>
      <c r="F164" s="253" t="s">
        <v>1756</v>
      </c>
      <c r="G164" s="41"/>
      <c r="H164" s="41"/>
      <c r="I164" s="249"/>
      <c r="J164" s="249"/>
      <c r="K164" s="41"/>
      <c r="L164" s="41"/>
      <c r="M164" s="45"/>
      <c r="N164" s="250"/>
      <c r="O164" s="251"/>
      <c r="P164" s="92"/>
      <c r="Q164" s="92"/>
      <c r="R164" s="92"/>
      <c r="S164" s="92"/>
      <c r="T164" s="92"/>
      <c r="U164" s="92"/>
      <c r="V164" s="92"/>
      <c r="W164" s="92"/>
      <c r="X164" s="93"/>
      <c r="Y164" s="39"/>
      <c r="Z164" s="39"/>
      <c r="AA164" s="39"/>
      <c r="AB164" s="39"/>
      <c r="AC164" s="39"/>
      <c r="AD164" s="39"/>
      <c r="AE164" s="39"/>
      <c r="AT164" s="18" t="s">
        <v>194</v>
      </c>
      <c r="AU164" s="18" t="s">
        <v>84</v>
      </c>
    </row>
    <row r="165" s="13" customFormat="1">
      <c r="A165" s="13"/>
      <c r="B165" s="254"/>
      <c r="C165" s="255"/>
      <c r="D165" s="247" t="s">
        <v>196</v>
      </c>
      <c r="E165" s="256" t="s">
        <v>1</v>
      </c>
      <c r="F165" s="257" t="s">
        <v>1757</v>
      </c>
      <c r="G165" s="255"/>
      <c r="H165" s="258">
        <v>49.560000000000002</v>
      </c>
      <c r="I165" s="259"/>
      <c r="J165" s="259"/>
      <c r="K165" s="255"/>
      <c r="L165" s="255"/>
      <c r="M165" s="260"/>
      <c r="N165" s="261"/>
      <c r="O165" s="262"/>
      <c r="P165" s="262"/>
      <c r="Q165" s="262"/>
      <c r="R165" s="262"/>
      <c r="S165" s="262"/>
      <c r="T165" s="262"/>
      <c r="U165" s="262"/>
      <c r="V165" s="262"/>
      <c r="W165" s="262"/>
      <c r="X165" s="263"/>
      <c r="Y165" s="13"/>
      <c r="Z165" s="13"/>
      <c r="AA165" s="13"/>
      <c r="AB165" s="13"/>
      <c r="AC165" s="13"/>
      <c r="AD165" s="13"/>
      <c r="AE165" s="13"/>
      <c r="AT165" s="264" t="s">
        <v>196</v>
      </c>
      <c r="AU165" s="264" t="s">
        <v>84</v>
      </c>
      <c r="AV165" s="13" t="s">
        <v>84</v>
      </c>
      <c r="AW165" s="13" t="s">
        <v>5</v>
      </c>
      <c r="AX165" s="13" t="s">
        <v>82</v>
      </c>
      <c r="AY165" s="264" t="s">
        <v>182</v>
      </c>
    </row>
    <row r="166" s="2" customFormat="1" ht="44.25" customHeight="1">
      <c r="A166" s="39"/>
      <c r="B166" s="40"/>
      <c r="C166" s="233" t="s">
        <v>252</v>
      </c>
      <c r="D166" s="233" t="s">
        <v>185</v>
      </c>
      <c r="E166" s="234" t="s">
        <v>1758</v>
      </c>
      <c r="F166" s="235" t="s">
        <v>1759</v>
      </c>
      <c r="G166" s="236" t="s">
        <v>188</v>
      </c>
      <c r="H166" s="237">
        <v>49.560000000000002</v>
      </c>
      <c r="I166" s="238"/>
      <c r="J166" s="238"/>
      <c r="K166" s="239">
        <f>ROUND(P166*H166,2)</f>
        <v>0</v>
      </c>
      <c r="L166" s="235" t="s">
        <v>189</v>
      </c>
      <c r="M166" s="45"/>
      <c r="N166" s="240" t="s">
        <v>1</v>
      </c>
      <c r="O166" s="241" t="s">
        <v>38</v>
      </c>
      <c r="P166" s="242">
        <f>I166+J166</f>
        <v>0</v>
      </c>
      <c r="Q166" s="242">
        <f>ROUND(I166*H166,2)</f>
        <v>0</v>
      </c>
      <c r="R166" s="242">
        <f>ROUND(J166*H166,2)</f>
        <v>0</v>
      </c>
      <c r="S166" s="92"/>
      <c r="T166" s="243">
        <f>S166*H166</f>
        <v>0</v>
      </c>
      <c r="U166" s="243">
        <v>0</v>
      </c>
      <c r="V166" s="243">
        <f>U166*H166</f>
        <v>0</v>
      </c>
      <c r="W166" s="243">
        <v>0</v>
      </c>
      <c r="X166" s="244">
        <f>W166*H166</f>
        <v>0</v>
      </c>
      <c r="Y166" s="39"/>
      <c r="Z166" s="39"/>
      <c r="AA166" s="39"/>
      <c r="AB166" s="39"/>
      <c r="AC166" s="39"/>
      <c r="AD166" s="39"/>
      <c r="AE166" s="39"/>
      <c r="AR166" s="245" t="s">
        <v>190</v>
      </c>
      <c r="AT166" s="245" t="s">
        <v>185</v>
      </c>
      <c r="AU166" s="245" t="s">
        <v>84</v>
      </c>
      <c r="AY166" s="18" t="s">
        <v>182</v>
      </c>
      <c r="BE166" s="246">
        <f>IF(O166="základní",K166,0)</f>
        <v>0</v>
      </c>
      <c r="BF166" s="246">
        <f>IF(O166="snížená",K166,0)</f>
        <v>0</v>
      </c>
      <c r="BG166" s="246">
        <f>IF(O166="zákl. přenesená",K166,0)</f>
        <v>0</v>
      </c>
      <c r="BH166" s="246">
        <f>IF(O166="sníž. přenesená",K166,0)</f>
        <v>0</v>
      </c>
      <c r="BI166" s="246">
        <f>IF(O166="nulová",K166,0)</f>
        <v>0</v>
      </c>
      <c r="BJ166" s="18" t="s">
        <v>82</v>
      </c>
      <c r="BK166" s="246">
        <f>ROUND(P166*H166,2)</f>
        <v>0</v>
      </c>
      <c r="BL166" s="18" t="s">
        <v>190</v>
      </c>
      <c r="BM166" s="245" t="s">
        <v>1760</v>
      </c>
    </row>
    <row r="167" s="2" customFormat="1">
      <c r="A167" s="39"/>
      <c r="B167" s="40"/>
      <c r="C167" s="41"/>
      <c r="D167" s="247" t="s">
        <v>192</v>
      </c>
      <c r="E167" s="41"/>
      <c r="F167" s="248" t="s">
        <v>1759</v>
      </c>
      <c r="G167" s="41"/>
      <c r="H167" s="41"/>
      <c r="I167" s="249"/>
      <c r="J167" s="249"/>
      <c r="K167" s="41"/>
      <c r="L167" s="41"/>
      <c r="M167" s="45"/>
      <c r="N167" s="250"/>
      <c r="O167" s="251"/>
      <c r="P167" s="92"/>
      <c r="Q167" s="92"/>
      <c r="R167" s="92"/>
      <c r="S167" s="92"/>
      <c r="T167" s="92"/>
      <c r="U167" s="92"/>
      <c r="V167" s="92"/>
      <c r="W167" s="92"/>
      <c r="X167" s="93"/>
      <c r="Y167" s="39"/>
      <c r="Z167" s="39"/>
      <c r="AA167" s="39"/>
      <c r="AB167" s="39"/>
      <c r="AC167" s="39"/>
      <c r="AD167" s="39"/>
      <c r="AE167" s="39"/>
      <c r="AT167" s="18" t="s">
        <v>192</v>
      </c>
      <c r="AU167" s="18" t="s">
        <v>84</v>
      </c>
    </row>
    <row r="168" s="2" customFormat="1">
      <c r="A168" s="39"/>
      <c r="B168" s="40"/>
      <c r="C168" s="41"/>
      <c r="D168" s="252" t="s">
        <v>194</v>
      </c>
      <c r="E168" s="41"/>
      <c r="F168" s="253" t="s">
        <v>1761</v>
      </c>
      <c r="G168" s="41"/>
      <c r="H168" s="41"/>
      <c r="I168" s="249"/>
      <c r="J168" s="249"/>
      <c r="K168" s="41"/>
      <c r="L168" s="41"/>
      <c r="M168" s="45"/>
      <c r="N168" s="250"/>
      <c r="O168" s="251"/>
      <c r="P168" s="92"/>
      <c r="Q168" s="92"/>
      <c r="R168" s="92"/>
      <c r="S168" s="92"/>
      <c r="T168" s="92"/>
      <c r="U168" s="92"/>
      <c r="V168" s="92"/>
      <c r="W168" s="92"/>
      <c r="X168" s="93"/>
      <c r="Y168" s="39"/>
      <c r="Z168" s="39"/>
      <c r="AA168" s="39"/>
      <c r="AB168" s="39"/>
      <c r="AC168" s="39"/>
      <c r="AD168" s="39"/>
      <c r="AE168" s="39"/>
      <c r="AT168" s="18" t="s">
        <v>194</v>
      </c>
      <c r="AU168" s="18" t="s">
        <v>84</v>
      </c>
    </row>
    <row r="169" s="2" customFormat="1" ht="33" customHeight="1">
      <c r="A169" s="39"/>
      <c r="B169" s="40"/>
      <c r="C169" s="233" t="s">
        <v>259</v>
      </c>
      <c r="D169" s="233" t="s">
        <v>185</v>
      </c>
      <c r="E169" s="234" t="s">
        <v>1762</v>
      </c>
      <c r="F169" s="235" t="s">
        <v>1763</v>
      </c>
      <c r="G169" s="236" t="s">
        <v>664</v>
      </c>
      <c r="H169" s="237">
        <v>46.968000000000004</v>
      </c>
      <c r="I169" s="238"/>
      <c r="J169" s="238"/>
      <c r="K169" s="239">
        <f>ROUND(P169*H169,2)</f>
        <v>0</v>
      </c>
      <c r="L169" s="235" t="s">
        <v>189</v>
      </c>
      <c r="M169" s="45"/>
      <c r="N169" s="240" t="s">
        <v>1</v>
      </c>
      <c r="O169" s="241" t="s">
        <v>38</v>
      </c>
      <c r="P169" s="242">
        <f>I169+J169</f>
        <v>0</v>
      </c>
      <c r="Q169" s="242">
        <f>ROUND(I169*H169,2)</f>
        <v>0</v>
      </c>
      <c r="R169" s="242">
        <f>ROUND(J169*H169,2)</f>
        <v>0</v>
      </c>
      <c r="S169" s="92"/>
      <c r="T169" s="243">
        <f>S169*H169</f>
        <v>0</v>
      </c>
      <c r="U169" s="243">
        <v>0.0013600000000000001</v>
      </c>
      <c r="V169" s="243">
        <f>U169*H169</f>
        <v>0.063876480000000013</v>
      </c>
      <c r="W169" s="243">
        <v>0</v>
      </c>
      <c r="X169" s="244">
        <f>W169*H169</f>
        <v>0</v>
      </c>
      <c r="Y169" s="39"/>
      <c r="Z169" s="39"/>
      <c r="AA169" s="39"/>
      <c r="AB169" s="39"/>
      <c r="AC169" s="39"/>
      <c r="AD169" s="39"/>
      <c r="AE169" s="39"/>
      <c r="AR169" s="245" t="s">
        <v>190</v>
      </c>
      <c r="AT169" s="245" t="s">
        <v>185</v>
      </c>
      <c r="AU169" s="245" t="s">
        <v>84</v>
      </c>
      <c r="AY169" s="18" t="s">
        <v>182</v>
      </c>
      <c r="BE169" s="246">
        <f>IF(O169="základní",K169,0)</f>
        <v>0</v>
      </c>
      <c r="BF169" s="246">
        <f>IF(O169="snížená",K169,0)</f>
        <v>0</v>
      </c>
      <c r="BG169" s="246">
        <f>IF(O169="zákl. přenesená",K169,0)</f>
        <v>0</v>
      </c>
      <c r="BH169" s="246">
        <f>IF(O169="sníž. přenesená",K169,0)</f>
        <v>0</v>
      </c>
      <c r="BI169" s="246">
        <f>IF(O169="nulová",K169,0)</f>
        <v>0</v>
      </c>
      <c r="BJ169" s="18" t="s">
        <v>82</v>
      </c>
      <c r="BK169" s="246">
        <f>ROUND(P169*H169,2)</f>
        <v>0</v>
      </c>
      <c r="BL169" s="18" t="s">
        <v>190</v>
      </c>
      <c r="BM169" s="245" t="s">
        <v>1764</v>
      </c>
    </row>
    <row r="170" s="2" customFormat="1">
      <c r="A170" s="39"/>
      <c r="B170" s="40"/>
      <c r="C170" s="41"/>
      <c r="D170" s="247" t="s">
        <v>192</v>
      </c>
      <c r="E170" s="41"/>
      <c r="F170" s="248" t="s">
        <v>1763</v>
      </c>
      <c r="G170" s="41"/>
      <c r="H170" s="41"/>
      <c r="I170" s="249"/>
      <c r="J170" s="249"/>
      <c r="K170" s="41"/>
      <c r="L170" s="41"/>
      <c r="M170" s="45"/>
      <c r="N170" s="250"/>
      <c r="O170" s="251"/>
      <c r="P170" s="92"/>
      <c r="Q170" s="92"/>
      <c r="R170" s="92"/>
      <c r="S170" s="92"/>
      <c r="T170" s="92"/>
      <c r="U170" s="92"/>
      <c r="V170" s="92"/>
      <c r="W170" s="92"/>
      <c r="X170" s="93"/>
      <c r="Y170" s="39"/>
      <c r="Z170" s="39"/>
      <c r="AA170" s="39"/>
      <c r="AB170" s="39"/>
      <c r="AC170" s="39"/>
      <c r="AD170" s="39"/>
      <c r="AE170" s="39"/>
      <c r="AT170" s="18" t="s">
        <v>192</v>
      </c>
      <c r="AU170" s="18" t="s">
        <v>84</v>
      </c>
    </row>
    <row r="171" s="2" customFormat="1">
      <c r="A171" s="39"/>
      <c r="B171" s="40"/>
      <c r="C171" s="41"/>
      <c r="D171" s="252" t="s">
        <v>194</v>
      </c>
      <c r="E171" s="41"/>
      <c r="F171" s="253" t="s">
        <v>1765</v>
      </c>
      <c r="G171" s="41"/>
      <c r="H171" s="41"/>
      <c r="I171" s="249"/>
      <c r="J171" s="249"/>
      <c r="K171" s="41"/>
      <c r="L171" s="41"/>
      <c r="M171" s="45"/>
      <c r="N171" s="250"/>
      <c r="O171" s="251"/>
      <c r="P171" s="92"/>
      <c r="Q171" s="92"/>
      <c r="R171" s="92"/>
      <c r="S171" s="92"/>
      <c r="T171" s="92"/>
      <c r="U171" s="92"/>
      <c r="V171" s="92"/>
      <c r="W171" s="92"/>
      <c r="X171" s="93"/>
      <c r="Y171" s="39"/>
      <c r="Z171" s="39"/>
      <c r="AA171" s="39"/>
      <c r="AB171" s="39"/>
      <c r="AC171" s="39"/>
      <c r="AD171" s="39"/>
      <c r="AE171" s="39"/>
      <c r="AT171" s="18" t="s">
        <v>194</v>
      </c>
      <c r="AU171" s="18" t="s">
        <v>84</v>
      </c>
    </row>
    <row r="172" s="2" customFormat="1" ht="37.8" customHeight="1">
      <c r="A172" s="39"/>
      <c r="B172" s="40"/>
      <c r="C172" s="233" t="s">
        <v>267</v>
      </c>
      <c r="D172" s="233" t="s">
        <v>185</v>
      </c>
      <c r="E172" s="234" t="s">
        <v>1766</v>
      </c>
      <c r="F172" s="235" t="s">
        <v>1767</v>
      </c>
      <c r="G172" s="236" t="s">
        <v>664</v>
      </c>
      <c r="H172" s="237">
        <v>46.968000000000004</v>
      </c>
      <c r="I172" s="238"/>
      <c r="J172" s="238"/>
      <c r="K172" s="239">
        <f>ROUND(P172*H172,2)</f>
        <v>0</v>
      </c>
      <c r="L172" s="235" t="s">
        <v>189</v>
      </c>
      <c r="M172" s="45"/>
      <c r="N172" s="240" t="s">
        <v>1</v>
      </c>
      <c r="O172" s="241" t="s">
        <v>38</v>
      </c>
      <c r="P172" s="242">
        <f>I172+J172</f>
        <v>0</v>
      </c>
      <c r="Q172" s="242">
        <f>ROUND(I172*H172,2)</f>
        <v>0</v>
      </c>
      <c r="R172" s="242">
        <f>ROUND(J172*H172,2)</f>
        <v>0</v>
      </c>
      <c r="S172" s="92"/>
      <c r="T172" s="243">
        <f>S172*H172</f>
        <v>0</v>
      </c>
      <c r="U172" s="243">
        <v>0</v>
      </c>
      <c r="V172" s="243">
        <f>U172*H172</f>
        <v>0</v>
      </c>
      <c r="W172" s="243">
        <v>0</v>
      </c>
      <c r="X172" s="244">
        <f>W172*H172</f>
        <v>0</v>
      </c>
      <c r="Y172" s="39"/>
      <c r="Z172" s="39"/>
      <c r="AA172" s="39"/>
      <c r="AB172" s="39"/>
      <c r="AC172" s="39"/>
      <c r="AD172" s="39"/>
      <c r="AE172" s="39"/>
      <c r="AR172" s="245" t="s">
        <v>190</v>
      </c>
      <c r="AT172" s="245" t="s">
        <v>185</v>
      </c>
      <c r="AU172" s="245" t="s">
        <v>84</v>
      </c>
      <c r="AY172" s="18" t="s">
        <v>182</v>
      </c>
      <c r="BE172" s="246">
        <f>IF(O172="základní",K172,0)</f>
        <v>0</v>
      </c>
      <c r="BF172" s="246">
        <f>IF(O172="snížená",K172,0)</f>
        <v>0</v>
      </c>
      <c r="BG172" s="246">
        <f>IF(O172="zákl. přenesená",K172,0)</f>
        <v>0</v>
      </c>
      <c r="BH172" s="246">
        <f>IF(O172="sníž. přenesená",K172,0)</f>
        <v>0</v>
      </c>
      <c r="BI172" s="246">
        <f>IF(O172="nulová",K172,0)</f>
        <v>0</v>
      </c>
      <c r="BJ172" s="18" t="s">
        <v>82</v>
      </c>
      <c r="BK172" s="246">
        <f>ROUND(P172*H172,2)</f>
        <v>0</v>
      </c>
      <c r="BL172" s="18" t="s">
        <v>190</v>
      </c>
      <c r="BM172" s="245" t="s">
        <v>1768</v>
      </c>
    </row>
    <row r="173" s="2" customFormat="1">
      <c r="A173" s="39"/>
      <c r="B173" s="40"/>
      <c r="C173" s="41"/>
      <c r="D173" s="247" t="s">
        <v>192</v>
      </c>
      <c r="E173" s="41"/>
      <c r="F173" s="248" t="s">
        <v>1767</v>
      </c>
      <c r="G173" s="41"/>
      <c r="H173" s="41"/>
      <c r="I173" s="249"/>
      <c r="J173" s="249"/>
      <c r="K173" s="41"/>
      <c r="L173" s="41"/>
      <c r="M173" s="45"/>
      <c r="N173" s="250"/>
      <c r="O173" s="251"/>
      <c r="P173" s="92"/>
      <c r="Q173" s="92"/>
      <c r="R173" s="92"/>
      <c r="S173" s="92"/>
      <c r="T173" s="92"/>
      <c r="U173" s="92"/>
      <c r="V173" s="92"/>
      <c r="W173" s="92"/>
      <c r="X173" s="93"/>
      <c r="Y173" s="39"/>
      <c r="Z173" s="39"/>
      <c r="AA173" s="39"/>
      <c r="AB173" s="39"/>
      <c r="AC173" s="39"/>
      <c r="AD173" s="39"/>
      <c r="AE173" s="39"/>
      <c r="AT173" s="18" t="s">
        <v>192</v>
      </c>
      <c r="AU173" s="18" t="s">
        <v>84</v>
      </c>
    </row>
    <row r="174" s="2" customFormat="1">
      <c r="A174" s="39"/>
      <c r="B174" s="40"/>
      <c r="C174" s="41"/>
      <c r="D174" s="252" t="s">
        <v>194</v>
      </c>
      <c r="E174" s="41"/>
      <c r="F174" s="253" t="s">
        <v>1769</v>
      </c>
      <c r="G174" s="41"/>
      <c r="H174" s="41"/>
      <c r="I174" s="249"/>
      <c r="J174" s="249"/>
      <c r="K174" s="41"/>
      <c r="L174" s="41"/>
      <c r="M174" s="45"/>
      <c r="N174" s="250"/>
      <c r="O174" s="251"/>
      <c r="P174" s="92"/>
      <c r="Q174" s="92"/>
      <c r="R174" s="92"/>
      <c r="S174" s="92"/>
      <c r="T174" s="92"/>
      <c r="U174" s="92"/>
      <c r="V174" s="92"/>
      <c r="W174" s="92"/>
      <c r="X174" s="93"/>
      <c r="Y174" s="39"/>
      <c r="Z174" s="39"/>
      <c r="AA174" s="39"/>
      <c r="AB174" s="39"/>
      <c r="AC174" s="39"/>
      <c r="AD174" s="39"/>
      <c r="AE174" s="39"/>
      <c r="AT174" s="18" t="s">
        <v>194</v>
      </c>
      <c r="AU174" s="18" t="s">
        <v>84</v>
      </c>
    </row>
    <row r="175" s="2" customFormat="1" ht="62.7" customHeight="1">
      <c r="A175" s="39"/>
      <c r="B175" s="40"/>
      <c r="C175" s="233" t="s">
        <v>277</v>
      </c>
      <c r="D175" s="233" t="s">
        <v>185</v>
      </c>
      <c r="E175" s="234" t="s">
        <v>710</v>
      </c>
      <c r="F175" s="235" t="s">
        <v>711</v>
      </c>
      <c r="G175" s="236" t="s">
        <v>664</v>
      </c>
      <c r="H175" s="237">
        <v>177.69499999999999</v>
      </c>
      <c r="I175" s="238"/>
      <c r="J175" s="238"/>
      <c r="K175" s="239">
        <f>ROUND(P175*H175,2)</f>
        <v>0</v>
      </c>
      <c r="L175" s="235" t="s">
        <v>189</v>
      </c>
      <c r="M175" s="45"/>
      <c r="N175" s="240" t="s">
        <v>1</v>
      </c>
      <c r="O175" s="241" t="s">
        <v>38</v>
      </c>
      <c r="P175" s="242">
        <f>I175+J175</f>
        <v>0</v>
      </c>
      <c r="Q175" s="242">
        <f>ROUND(I175*H175,2)</f>
        <v>0</v>
      </c>
      <c r="R175" s="242">
        <f>ROUND(J175*H175,2)</f>
        <v>0</v>
      </c>
      <c r="S175" s="92"/>
      <c r="T175" s="243">
        <f>S175*H175</f>
        <v>0</v>
      </c>
      <c r="U175" s="243">
        <v>0</v>
      </c>
      <c r="V175" s="243">
        <f>U175*H175</f>
        <v>0</v>
      </c>
      <c r="W175" s="243">
        <v>0</v>
      </c>
      <c r="X175" s="244">
        <f>W175*H175</f>
        <v>0</v>
      </c>
      <c r="Y175" s="39"/>
      <c r="Z175" s="39"/>
      <c r="AA175" s="39"/>
      <c r="AB175" s="39"/>
      <c r="AC175" s="39"/>
      <c r="AD175" s="39"/>
      <c r="AE175" s="39"/>
      <c r="AR175" s="245" t="s">
        <v>190</v>
      </c>
      <c r="AT175" s="245" t="s">
        <v>185</v>
      </c>
      <c r="AU175" s="245" t="s">
        <v>84</v>
      </c>
      <c r="AY175" s="18" t="s">
        <v>182</v>
      </c>
      <c r="BE175" s="246">
        <f>IF(O175="základní",K175,0)</f>
        <v>0</v>
      </c>
      <c r="BF175" s="246">
        <f>IF(O175="snížená",K175,0)</f>
        <v>0</v>
      </c>
      <c r="BG175" s="246">
        <f>IF(O175="zákl. přenesená",K175,0)</f>
        <v>0</v>
      </c>
      <c r="BH175" s="246">
        <f>IF(O175="sníž. přenesená",K175,0)</f>
        <v>0</v>
      </c>
      <c r="BI175" s="246">
        <f>IF(O175="nulová",K175,0)</f>
        <v>0</v>
      </c>
      <c r="BJ175" s="18" t="s">
        <v>82</v>
      </c>
      <c r="BK175" s="246">
        <f>ROUND(P175*H175,2)</f>
        <v>0</v>
      </c>
      <c r="BL175" s="18" t="s">
        <v>190</v>
      </c>
      <c r="BM175" s="245" t="s">
        <v>1770</v>
      </c>
    </row>
    <row r="176" s="2" customFormat="1">
      <c r="A176" s="39"/>
      <c r="B176" s="40"/>
      <c r="C176" s="41"/>
      <c r="D176" s="247" t="s">
        <v>192</v>
      </c>
      <c r="E176" s="41"/>
      <c r="F176" s="248" t="s">
        <v>711</v>
      </c>
      <c r="G176" s="41"/>
      <c r="H176" s="41"/>
      <c r="I176" s="249"/>
      <c r="J176" s="249"/>
      <c r="K176" s="41"/>
      <c r="L176" s="41"/>
      <c r="M176" s="45"/>
      <c r="N176" s="250"/>
      <c r="O176" s="251"/>
      <c r="P176" s="92"/>
      <c r="Q176" s="92"/>
      <c r="R176" s="92"/>
      <c r="S176" s="92"/>
      <c r="T176" s="92"/>
      <c r="U176" s="92"/>
      <c r="V176" s="92"/>
      <c r="W176" s="92"/>
      <c r="X176" s="93"/>
      <c r="Y176" s="39"/>
      <c r="Z176" s="39"/>
      <c r="AA176" s="39"/>
      <c r="AB176" s="39"/>
      <c r="AC176" s="39"/>
      <c r="AD176" s="39"/>
      <c r="AE176" s="39"/>
      <c r="AT176" s="18" t="s">
        <v>192</v>
      </c>
      <c r="AU176" s="18" t="s">
        <v>84</v>
      </c>
    </row>
    <row r="177" s="2" customFormat="1">
      <c r="A177" s="39"/>
      <c r="B177" s="40"/>
      <c r="C177" s="41"/>
      <c r="D177" s="252" t="s">
        <v>194</v>
      </c>
      <c r="E177" s="41"/>
      <c r="F177" s="253" t="s">
        <v>712</v>
      </c>
      <c r="G177" s="41"/>
      <c r="H177" s="41"/>
      <c r="I177" s="249"/>
      <c r="J177" s="249"/>
      <c r="K177" s="41"/>
      <c r="L177" s="41"/>
      <c r="M177" s="45"/>
      <c r="N177" s="250"/>
      <c r="O177" s="251"/>
      <c r="P177" s="92"/>
      <c r="Q177" s="92"/>
      <c r="R177" s="92"/>
      <c r="S177" s="92"/>
      <c r="T177" s="92"/>
      <c r="U177" s="92"/>
      <c r="V177" s="92"/>
      <c r="W177" s="92"/>
      <c r="X177" s="93"/>
      <c r="Y177" s="39"/>
      <c r="Z177" s="39"/>
      <c r="AA177" s="39"/>
      <c r="AB177" s="39"/>
      <c r="AC177" s="39"/>
      <c r="AD177" s="39"/>
      <c r="AE177" s="39"/>
      <c r="AT177" s="18" t="s">
        <v>194</v>
      </c>
      <c r="AU177" s="18" t="s">
        <v>84</v>
      </c>
    </row>
    <row r="178" s="13" customFormat="1">
      <c r="A178" s="13"/>
      <c r="B178" s="254"/>
      <c r="C178" s="255"/>
      <c r="D178" s="247" t="s">
        <v>196</v>
      </c>
      <c r="E178" s="256" t="s">
        <v>1</v>
      </c>
      <c r="F178" s="257" t="s">
        <v>1771</v>
      </c>
      <c r="G178" s="255"/>
      <c r="H178" s="258">
        <v>177.69499999999999</v>
      </c>
      <c r="I178" s="259"/>
      <c r="J178" s="259"/>
      <c r="K178" s="255"/>
      <c r="L178" s="255"/>
      <c r="M178" s="260"/>
      <c r="N178" s="261"/>
      <c r="O178" s="262"/>
      <c r="P178" s="262"/>
      <c r="Q178" s="262"/>
      <c r="R178" s="262"/>
      <c r="S178" s="262"/>
      <c r="T178" s="262"/>
      <c r="U178" s="262"/>
      <c r="V178" s="262"/>
      <c r="W178" s="262"/>
      <c r="X178" s="263"/>
      <c r="Y178" s="13"/>
      <c r="Z178" s="13"/>
      <c r="AA178" s="13"/>
      <c r="AB178" s="13"/>
      <c r="AC178" s="13"/>
      <c r="AD178" s="13"/>
      <c r="AE178" s="13"/>
      <c r="AT178" s="264" t="s">
        <v>196</v>
      </c>
      <c r="AU178" s="264" t="s">
        <v>84</v>
      </c>
      <c r="AV178" s="13" t="s">
        <v>84</v>
      </c>
      <c r="AW178" s="13" t="s">
        <v>5</v>
      </c>
      <c r="AX178" s="13" t="s">
        <v>82</v>
      </c>
      <c r="AY178" s="264" t="s">
        <v>182</v>
      </c>
    </row>
    <row r="179" s="2" customFormat="1" ht="37.8" customHeight="1">
      <c r="A179" s="39"/>
      <c r="B179" s="40"/>
      <c r="C179" s="233" t="s">
        <v>284</v>
      </c>
      <c r="D179" s="233" t="s">
        <v>185</v>
      </c>
      <c r="E179" s="234" t="s">
        <v>1772</v>
      </c>
      <c r="F179" s="235" t="s">
        <v>719</v>
      </c>
      <c r="G179" s="236" t="s">
        <v>664</v>
      </c>
      <c r="H179" s="237">
        <v>177.69499999999999</v>
      </c>
      <c r="I179" s="238"/>
      <c r="J179" s="238"/>
      <c r="K179" s="239">
        <f>ROUND(P179*H179,2)</f>
        <v>0</v>
      </c>
      <c r="L179" s="235" t="s">
        <v>189</v>
      </c>
      <c r="M179" s="45"/>
      <c r="N179" s="240" t="s">
        <v>1</v>
      </c>
      <c r="O179" s="241" t="s">
        <v>38</v>
      </c>
      <c r="P179" s="242">
        <f>I179+J179</f>
        <v>0</v>
      </c>
      <c r="Q179" s="242">
        <f>ROUND(I179*H179,2)</f>
        <v>0</v>
      </c>
      <c r="R179" s="242">
        <f>ROUND(J179*H179,2)</f>
        <v>0</v>
      </c>
      <c r="S179" s="92"/>
      <c r="T179" s="243">
        <f>S179*H179</f>
        <v>0</v>
      </c>
      <c r="U179" s="243">
        <v>0</v>
      </c>
      <c r="V179" s="243">
        <f>U179*H179</f>
        <v>0</v>
      </c>
      <c r="W179" s="243">
        <v>0</v>
      </c>
      <c r="X179" s="244">
        <f>W179*H179</f>
        <v>0</v>
      </c>
      <c r="Y179" s="39"/>
      <c r="Z179" s="39"/>
      <c r="AA179" s="39"/>
      <c r="AB179" s="39"/>
      <c r="AC179" s="39"/>
      <c r="AD179" s="39"/>
      <c r="AE179" s="39"/>
      <c r="AR179" s="245" t="s">
        <v>190</v>
      </c>
      <c r="AT179" s="245" t="s">
        <v>185</v>
      </c>
      <c r="AU179" s="245" t="s">
        <v>84</v>
      </c>
      <c r="AY179" s="18" t="s">
        <v>182</v>
      </c>
      <c r="BE179" s="246">
        <f>IF(O179="základní",K179,0)</f>
        <v>0</v>
      </c>
      <c r="BF179" s="246">
        <f>IF(O179="snížená",K179,0)</f>
        <v>0</v>
      </c>
      <c r="BG179" s="246">
        <f>IF(O179="zákl. přenesená",K179,0)</f>
        <v>0</v>
      </c>
      <c r="BH179" s="246">
        <f>IF(O179="sníž. přenesená",K179,0)</f>
        <v>0</v>
      </c>
      <c r="BI179" s="246">
        <f>IF(O179="nulová",K179,0)</f>
        <v>0</v>
      </c>
      <c r="BJ179" s="18" t="s">
        <v>82</v>
      </c>
      <c r="BK179" s="246">
        <f>ROUND(P179*H179,2)</f>
        <v>0</v>
      </c>
      <c r="BL179" s="18" t="s">
        <v>190</v>
      </c>
      <c r="BM179" s="245" t="s">
        <v>1773</v>
      </c>
    </row>
    <row r="180" s="2" customFormat="1">
      <c r="A180" s="39"/>
      <c r="B180" s="40"/>
      <c r="C180" s="41"/>
      <c r="D180" s="247" t="s">
        <v>192</v>
      </c>
      <c r="E180" s="41"/>
      <c r="F180" s="248" t="s">
        <v>719</v>
      </c>
      <c r="G180" s="41"/>
      <c r="H180" s="41"/>
      <c r="I180" s="249"/>
      <c r="J180" s="249"/>
      <c r="K180" s="41"/>
      <c r="L180" s="41"/>
      <c r="M180" s="45"/>
      <c r="N180" s="250"/>
      <c r="O180" s="251"/>
      <c r="P180" s="92"/>
      <c r="Q180" s="92"/>
      <c r="R180" s="92"/>
      <c r="S180" s="92"/>
      <c r="T180" s="92"/>
      <c r="U180" s="92"/>
      <c r="V180" s="92"/>
      <c r="W180" s="92"/>
      <c r="X180" s="93"/>
      <c r="Y180" s="39"/>
      <c r="Z180" s="39"/>
      <c r="AA180" s="39"/>
      <c r="AB180" s="39"/>
      <c r="AC180" s="39"/>
      <c r="AD180" s="39"/>
      <c r="AE180" s="39"/>
      <c r="AT180" s="18" t="s">
        <v>192</v>
      </c>
      <c r="AU180" s="18" t="s">
        <v>84</v>
      </c>
    </row>
    <row r="181" s="2" customFormat="1">
      <c r="A181" s="39"/>
      <c r="B181" s="40"/>
      <c r="C181" s="41"/>
      <c r="D181" s="252" t="s">
        <v>194</v>
      </c>
      <c r="E181" s="41"/>
      <c r="F181" s="253" t="s">
        <v>1774</v>
      </c>
      <c r="G181" s="41"/>
      <c r="H181" s="41"/>
      <c r="I181" s="249"/>
      <c r="J181" s="249"/>
      <c r="K181" s="41"/>
      <c r="L181" s="41"/>
      <c r="M181" s="45"/>
      <c r="N181" s="250"/>
      <c r="O181" s="251"/>
      <c r="P181" s="92"/>
      <c r="Q181" s="92"/>
      <c r="R181" s="92"/>
      <c r="S181" s="92"/>
      <c r="T181" s="92"/>
      <c r="U181" s="92"/>
      <c r="V181" s="92"/>
      <c r="W181" s="92"/>
      <c r="X181" s="93"/>
      <c r="Y181" s="39"/>
      <c r="Z181" s="39"/>
      <c r="AA181" s="39"/>
      <c r="AB181" s="39"/>
      <c r="AC181" s="39"/>
      <c r="AD181" s="39"/>
      <c r="AE181" s="39"/>
      <c r="AT181" s="18" t="s">
        <v>194</v>
      </c>
      <c r="AU181" s="18" t="s">
        <v>84</v>
      </c>
    </row>
    <row r="182" s="13" customFormat="1">
      <c r="A182" s="13"/>
      <c r="B182" s="254"/>
      <c r="C182" s="255"/>
      <c r="D182" s="247" t="s">
        <v>196</v>
      </c>
      <c r="E182" s="256" t="s">
        <v>1</v>
      </c>
      <c r="F182" s="257" t="s">
        <v>1775</v>
      </c>
      <c r="G182" s="255"/>
      <c r="H182" s="258">
        <v>177.69499999999999</v>
      </c>
      <c r="I182" s="259"/>
      <c r="J182" s="259"/>
      <c r="K182" s="255"/>
      <c r="L182" s="255"/>
      <c r="M182" s="260"/>
      <c r="N182" s="261"/>
      <c r="O182" s="262"/>
      <c r="P182" s="262"/>
      <c r="Q182" s="262"/>
      <c r="R182" s="262"/>
      <c r="S182" s="262"/>
      <c r="T182" s="262"/>
      <c r="U182" s="262"/>
      <c r="V182" s="262"/>
      <c r="W182" s="262"/>
      <c r="X182" s="263"/>
      <c r="Y182" s="13"/>
      <c r="Z182" s="13"/>
      <c r="AA182" s="13"/>
      <c r="AB182" s="13"/>
      <c r="AC182" s="13"/>
      <c r="AD182" s="13"/>
      <c r="AE182" s="13"/>
      <c r="AT182" s="264" t="s">
        <v>196</v>
      </c>
      <c r="AU182" s="264" t="s">
        <v>84</v>
      </c>
      <c r="AV182" s="13" t="s">
        <v>84</v>
      </c>
      <c r="AW182" s="13" t="s">
        <v>5</v>
      </c>
      <c r="AX182" s="13" t="s">
        <v>82</v>
      </c>
      <c r="AY182" s="264" t="s">
        <v>182</v>
      </c>
    </row>
    <row r="183" s="2" customFormat="1" ht="44.25" customHeight="1">
      <c r="A183" s="39"/>
      <c r="B183" s="40"/>
      <c r="C183" s="233" t="s">
        <v>9</v>
      </c>
      <c r="D183" s="233" t="s">
        <v>185</v>
      </c>
      <c r="E183" s="234" t="s">
        <v>1776</v>
      </c>
      <c r="F183" s="235" t="s">
        <v>722</v>
      </c>
      <c r="G183" s="236" t="s">
        <v>243</v>
      </c>
      <c r="H183" s="237">
        <v>319.851</v>
      </c>
      <c r="I183" s="238"/>
      <c r="J183" s="238"/>
      <c r="K183" s="239">
        <f>ROUND(P183*H183,2)</f>
        <v>0</v>
      </c>
      <c r="L183" s="235" t="s">
        <v>189</v>
      </c>
      <c r="M183" s="45"/>
      <c r="N183" s="240" t="s">
        <v>1</v>
      </c>
      <c r="O183" s="241" t="s">
        <v>38</v>
      </c>
      <c r="P183" s="242">
        <f>I183+J183</f>
        <v>0</v>
      </c>
      <c r="Q183" s="242">
        <f>ROUND(I183*H183,2)</f>
        <v>0</v>
      </c>
      <c r="R183" s="242">
        <f>ROUND(J183*H183,2)</f>
        <v>0</v>
      </c>
      <c r="S183" s="92"/>
      <c r="T183" s="243">
        <f>S183*H183</f>
        <v>0</v>
      </c>
      <c r="U183" s="243">
        <v>0</v>
      </c>
      <c r="V183" s="243">
        <f>U183*H183</f>
        <v>0</v>
      </c>
      <c r="W183" s="243">
        <v>0</v>
      </c>
      <c r="X183" s="244">
        <f>W183*H183</f>
        <v>0</v>
      </c>
      <c r="Y183" s="39"/>
      <c r="Z183" s="39"/>
      <c r="AA183" s="39"/>
      <c r="AB183" s="39"/>
      <c r="AC183" s="39"/>
      <c r="AD183" s="39"/>
      <c r="AE183" s="39"/>
      <c r="AR183" s="245" t="s">
        <v>190</v>
      </c>
      <c r="AT183" s="245" t="s">
        <v>185</v>
      </c>
      <c r="AU183" s="245" t="s">
        <v>84</v>
      </c>
      <c r="AY183" s="18" t="s">
        <v>182</v>
      </c>
      <c r="BE183" s="246">
        <f>IF(O183="základní",K183,0)</f>
        <v>0</v>
      </c>
      <c r="BF183" s="246">
        <f>IF(O183="snížená",K183,0)</f>
        <v>0</v>
      </c>
      <c r="BG183" s="246">
        <f>IF(O183="zákl. přenesená",K183,0)</f>
        <v>0</v>
      </c>
      <c r="BH183" s="246">
        <f>IF(O183="sníž. přenesená",K183,0)</f>
        <v>0</v>
      </c>
      <c r="BI183" s="246">
        <f>IF(O183="nulová",K183,0)</f>
        <v>0</v>
      </c>
      <c r="BJ183" s="18" t="s">
        <v>82</v>
      </c>
      <c r="BK183" s="246">
        <f>ROUND(P183*H183,2)</f>
        <v>0</v>
      </c>
      <c r="BL183" s="18" t="s">
        <v>190</v>
      </c>
      <c r="BM183" s="245" t="s">
        <v>1777</v>
      </c>
    </row>
    <row r="184" s="2" customFormat="1">
      <c r="A184" s="39"/>
      <c r="B184" s="40"/>
      <c r="C184" s="41"/>
      <c r="D184" s="247" t="s">
        <v>192</v>
      </c>
      <c r="E184" s="41"/>
      <c r="F184" s="248" t="s">
        <v>722</v>
      </c>
      <c r="G184" s="41"/>
      <c r="H184" s="41"/>
      <c r="I184" s="249"/>
      <c r="J184" s="249"/>
      <c r="K184" s="41"/>
      <c r="L184" s="41"/>
      <c r="M184" s="45"/>
      <c r="N184" s="250"/>
      <c r="O184" s="251"/>
      <c r="P184" s="92"/>
      <c r="Q184" s="92"/>
      <c r="R184" s="92"/>
      <c r="S184" s="92"/>
      <c r="T184" s="92"/>
      <c r="U184" s="92"/>
      <c r="V184" s="92"/>
      <c r="W184" s="92"/>
      <c r="X184" s="93"/>
      <c r="Y184" s="39"/>
      <c r="Z184" s="39"/>
      <c r="AA184" s="39"/>
      <c r="AB184" s="39"/>
      <c r="AC184" s="39"/>
      <c r="AD184" s="39"/>
      <c r="AE184" s="39"/>
      <c r="AT184" s="18" t="s">
        <v>192</v>
      </c>
      <c r="AU184" s="18" t="s">
        <v>84</v>
      </c>
    </row>
    <row r="185" s="2" customFormat="1">
      <c r="A185" s="39"/>
      <c r="B185" s="40"/>
      <c r="C185" s="41"/>
      <c r="D185" s="252" t="s">
        <v>194</v>
      </c>
      <c r="E185" s="41"/>
      <c r="F185" s="253" t="s">
        <v>1778</v>
      </c>
      <c r="G185" s="41"/>
      <c r="H185" s="41"/>
      <c r="I185" s="249"/>
      <c r="J185" s="249"/>
      <c r="K185" s="41"/>
      <c r="L185" s="41"/>
      <c r="M185" s="45"/>
      <c r="N185" s="250"/>
      <c r="O185" s="251"/>
      <c r="P185" s="92"/>
      <c r="Q185" s="92"/>
      <c r="R185" s="92"/>
      <c r="S185" s="92"/>
      <c r="T185" s="92"/>
      <c r="U185" s="92"/>
      <c r="V185" s="92"/>
      <c r="W185" s="92"/>
      <c r="X185" s="93"/>
      <c r="Y185" s="39"/>
      <c r="Z185" s="39"/>
      <c r="AA185" s="39"/>
      <c r="AB185" s="39"/>
      <c r="AC185" s="39"/>
      <c r="AD185" s="39"/>
      <c r="AE185" s="39"/>
      <c r="AT185" s="18" t="s">
        <v>194</v>
      </c>
      <c r="AU185" s="18" t="s">
        <v>84</v>
      </c>
    </row>
    <row r="186" s="13" customFormat="1">
      <c r="A186" s="13"/>
      <c r="B186" s="254"/>
      <c r="C186" s="255"/>
      <c r="D186" s="247" t="s">
        <v>196</v>
      </c>
      <c r="E186" s="256" t="s">
        <v>1</v>
      </c>
      <c r="F186" s="257" t="s">
        <v>1779</v>
      </c>
      <c r="G186" s="255"/>
      <c r="H186" s="258">
        <v>319.851</v>
      </c>
      <c r="I186" s="259"/>
      <c r="J186" s="259"/>
      <c r="K186" s="255"/>
      <c r="L186" s="255"/>
      <c r="M186" s="260"/>
      <c r="N186" s="261"/>
      <c r="O186" s="262"/>
      <c r="P186" s="262"/>
      <c r="Q186" s="262"/>
      <c r="R186" s="262"/>
      <c r="S186" s="262"/>
      <c r="T186" s="262"/>
      <c r="U186" s="262"/>
      <c r="V186" s="262"/>
      <c r="W186" s="262"/>
      <c r="X186" s="263"/>
      <c r="Y186" s="13"/>
      <c r="Z186" s="13"/>
      <c r="AA186" s="13"/>
      <c r="AB186" s="13"/>
      <c r="AC186" s="13"/>
      <c r="AD186" s="13"/>
      <c r="AE186" s="13"/>
      <c r="AT186" s="264" t="s">
        <v>196</v>
      </c>
      <c r="AU186" s="264" t="s">
        <v>84</v>
      </c>
      <c r="AV186" s="13" t="s">
        <v>84</v>
      </c>
      <c r="AW186" s="13" t="s">
        <v>5</v>
      </c>
      <c r="AX186" s="13" t="s">
        <v>82</v>
      </c>
      <c r="AY186" s="264" t="s">
        <v>182</v>
      </c>
    </row>
    <row r="187" s="2" customFormat="1" ht="44.25" customHeight="1">
      <c r="A187" s="39"/>
      <c r="B187" s="40"/>
      <c r="C187" s="233" t="s">
        <v>223</v>
      </c>
      <c r="D187" s="233" t="s">
        <v>185</v>
      </c>
      <c r="E187" s="234" t="s">
        <v>1780</v>
      </c>
      <c r="F187" s="235" t="s">
        <v>1781</v>
      </c>
      <c r="G187" s="236" t="s">
        <v>664</v>
      </c>
      <c r="H187" s="237">
        <v>323.41300000000001</v>
      </c>
      <c r="I187" s="238"/>
      <c r="J187" s="238"/>
      <c r="K187" s="239">
        <f>ROUND(P187*H187,2)</f>
        <v>0</v>
      </c>
      <c r="L187" s="235" t="s">
        <v>189</v>
      </c>
      <c r="M187" s="45"/>
      <c r="N187" s="240" t="s">
        <v>1</v>
      </c>
      <c r="O187" s="241" t="s">
        <v>38</v>
      </c>
      <c r="P187" s="242">
        <f>I187+J187</f>
        <v>0</v>
      </c>
      <c r="Q187" s="242">
        <f>ROUND(I187*H187,2)</f>
        <v>0</v>
      </c>
      <c r="R187" s="242">
        <f>ROUND(J187*H187,2)</f>
        <v>0</v>
      </c>
      <c r="S187" s="92"/>
      <c r="T187" s="243">
        <f>S187*H187</f>
        <v>0</v>
      </c>
      <c r="U187" s="243">
        <v>0</v>
      </c>
      <c r="V187" s="243">
        <f>U187*H187</f>
        <v>0</v>
      </c>
      <c r="W187" s="243">
        <v>0</v>
      </c>
      <c r="X187" s="244">
        <f>W187*H187</f>
        <v>0</v>
      </c>
      <c r="Y187" s="39"/>
      <c r="Z187" s="39"/>
      <c r="AA187" s="39"/>
      <c r="AB187" s="39"/>
      <c r="AC187" s="39"/>
      <c r="AD187" s="39"/>
      <c r="AE187" s="39"/>
      <c r="AR187" s="245" t="s">
        <v>190</v>
      </c>
      <c r="AT187" s="245" t="s">
        <v>185</v>
      </c>
      <c r="AU187" s="245" t="s">
        <v>84</v>
      </c>
      <c r="AY187" s="18" t="s">
        <v>182</v>
      </c>
      <c r="BE187" s="246">
        <f>IF(O187="základní",K187,0)</f>
        <v>0</v>
      </c>
      <c r="BF187" s="246">
        <f>IF(O187="snížená",K187,0)</f>
        <v>0</v>
      </c>
      <c r="BG187" s="246">
        <f>IF(O187="zákl. přenesená",K187,0)</f>
        <v>0</v>
      </c>
      <c r="BH187" s="246">
        <f>IF(O187="sníž. přenesená",K187,0)</f>
        <v>0</v>
      </c>
      <c r="BI187" s="246">
        <f>IF(O187="nulová",K187,0)</f>
        <v>0</v>
      </c>
      <c r="BJ187" s="18" t="s">
        <v>82</v>
      </c>
      <c r="BK187" s="246">
        <f>ROUND(P187*H187,2)</f>
        <v>0</v>
      </c>
      <c r="BL187" s="18" t="s">
        <v>190</v>
      </c>
      <c r="BM187" s="245" t="s">
        <v>1782</v>
      </c>
    </row>
    <row r="188" s="2" customFormat="1">
      <c r="A188" s="39"/>
      <c r="B188" s="40"/>
      <c r="C188" s="41"/>
      <c r="D188" s="247" t="s">
        <v>192</v>
      </c>
      <c r="E188" s="41"/>
      <c r="F188" s="248" t="s">
        <v>1781</v>
      </c>
      <c r="G188" s="41"/>
      <c r="H188" s="41"/>
      <c r="I188" s="249"/>
      <c r="J188" s="249"/>
      <c r="K188" s="41"/>
      <c r="L188" s="41"/>
      <c r="M188" s="45"/>
      <c r="N188" s="250"/>
      <c r="O188" s="251"/>
      <c r="P188" s="92"/>
      <c r="Q188" s="92"/>
      <c r="R188" s="92"/>
      <c r="S188" s="92"/>
      <c r="T188" s="92"/>
      <c r="U188" s="92"/>
      <c r="V188" s="92"/>
      <c r="W188" s="92"/>
      <c r="X188" s="93"/>
      <c r="Y188" s="39"/>
      <c r="Z188" s="39"/>
      <c r="AA188" s="39"/>
      <c r="AB188" s="39"/>
      <c r="AC188" s="39"/>
      <c r="AD188" s="39"/>
      <c r="AE188" s="39"/>
      <c r="AT188" s="18" t="s">
        <v>192</v>
      </c>
      <c r="AU188" s="18" t="s">
        <v>84</v>
      </c>
    </row>
    <row r="189" s="2" customFormat="1">
      <c r="A189" s="39"/>
      <c r="B189" s="40"/>
      <c r="C189" s="41"/>
      <c r="D189" s="252" t="s">
        <v>194</v>
      </c>
      <c r="E189" s="41"/>
      <c r="F189" s="253" t="s">
        <v>1783</v>
      </c>
      <c r="G189" s="41"/>
      <c r="H189" s="41"/>
      <c r="I189" s="249"/>
      <c r="J189" s="249"/>
      <c r="K189" s="41"/>
      <c r="L189" s="41"/>
      <c r="M189" s="45"/>
      <c r="N189" s="250"/>
      <c r="O189" s="251"/>
      <c r="P189" s="92"/>
      <c r="Q189" s="92"/>
      <c r="R189" s="92"/>
      <c r="S189" s="92"/>
      <c r="T189" s="92"/>
      <c r="U189" s="92"/>
      <c r="V189" s="92"/>
      <c r="W189" s="92"/>
      <c r="X189" s="93"/>
      <c r="Y189" s="39"/>
      <c r="Z189" s="39"/>
      <c r="AA189" s="39"/>
      <c r="AB189" s="39"/>
      <c r="AC189" s="39"/>
      <c r="AD189" s="39"/>
      <c r="AE189" s="39"/>
      <c r="AT189" s="18" t="s">
        <v>194</v>
      </c>
      <c r="AU189" s="18" t="s">
        <v>84</v>
      </c>
    </row>
    <row r="190" s="13" customFormat="1">
      <c r="A190" s="13"/>
      <c r="B190" s="254"/>
      <c r="C190" s="255"/>
      <c r="D190" s="247" t="s">
        <v>196</v>
      </c>
      <c r="E190" s="256" t="s">
        <v>1</v>
      </c>
      <c r="F190" s="257" t="s">
        <v>1784</v>
      </c>
      <c r="G190" s="255"/>
      <c r="H190" s="258">
        <v>484.70800000000003</v>
      </c>
      <c r="I190" s="259"/>
      <c r="J190" s="259"/>
      <c r="K190" s="255"/>
      <c r="L190" s="255"/>
      <c r="M190" s="260"/>
      <c r="N190" s="261"/>
      <c r="O190" s="262"/>
      <c r="P190" s="262"/>
      <c r="Q190" s="262"/>
      <c r="R190" s="262"/>
      <c r="S190" s="262"/>
      <c r="T190" s="262"/>
      <c r="U190" s="262"/>
      <c r="V190" s="262"/>
      <c r="W190" s="262"/>
      <c r="X190" s="263"/>
      <c r="Y190" s="13"/>
      <c r="Z190" s="13"/>
      <c r="AA190" s="13"/>
      <c r="AB190" s="13"/>
      <c r="AC190" s="13"/>
      <c r="AD190" s="13"/>
      <c r="AE190" s="13"/>
      <c r="AT190" s="264" t="s">
        <v>196</v>
      </c>
      <c r="AU190" s="264" t="s">
        <v>84</v>
      </c>
      <c r="AV190" s="13" t="s">
        <v>84</v>
      </c>
      <c r="AW190" s="13" t="s">
        <v>5</v>
      </c>
      <c r="AX190" s="13" t="s">
        <v>75</v>
      </c>
      <c r="AY190" s="264" t="s">
        <v>182</v>
      </c>
    </row>
    <row r="191" s="13" customFormat="1">
      <c r="A191" s="13"/>
      <c r="B191" s="254"/>
      <c r="C191" s="255"/>
      <c r="D191" s="247" t="s">
        <v>196</v>
      </c>
      <c r="E191" s="256" t="s">
        <v>1</v>
      </c>
      <c r="F191" s="257" t="s">
        <v>1785</v>
      </c>
      <c r="G191" s="255"/>
      <c r="H191" s="258">
        <v>-168.49500000000001</v>
      </c>
      <c r="I191" s="259"/>
      <c r="J191" s="259"/>
      <c r="K191" s="255"/>
      <c r="L191" s="255"/>
      <c r="M191" s="260"/>
      <c r="N191" s="261"/>
      <c r="O191" s="262"/>
      <c r="P191" s="262"/>
      <c r="Q191" s="262"/>
      <c r="R191" s="262"/>
      <c r="S191" s="262"/>
      <c r="T191" s="262"/>
      <c r="U191" s="262"/>
      <c r="V191" s="262"/>
      <c r="W191" s="262"/>
      <c r="X191" s="263"/>
      <c r="Y191" s="13"/>
      <c r="Z191" s="13"/>
      <c r="AA191" s="13"/>
      <c r="AB191" s="13"/>
      <c r="AC191" s="13"/>
      <c r="AD191" s="13"/>
      <c r="AE191" s="13"/>
      <c r="AT191" s="264" t="s">
        <v>196</v>
      </c>
      <c r="AU191" s="264" t="s">
        <v>84</v>
      </c>
      <c r="AV191" s="13" t="s">
        <v>84</v>
      </c>
      <c r="AW191" s="13" t="s">
        <v>5</v>
      </c>
      <c r="AX191" s="13" t="s">
        <v>75</v>
      </c>
      <c r="AY191" s="264" t="s">
        <v>182</v>
      </c>
    </row>
    <row r="192" s="13" customFormat="1">
      <c r="A192" s="13"/>
      <c r="B192" s="254"/>
      <c r="C192" s="255"/>
      <c r="D192" s="247" t="s">
        <v>196</v>
      </c>
      <c r="E192" s="256" t="s">
        <v>1</v>
      </c>
      <c r="F192" s="257" t="s">
        <v>1786</v>
      </c>
      <c r="G192" s="255"/>
      <c r="H192" s="258">
        <v>7.2000000000000002</v>
      </c>
      <c r="I192" s="259"/>
      <c r="J192" s="259"/>
      <c r="K192" s="255"/>
      <c r="L192" s="255"/>
      <c r="M192" s="260"/>
      <c r="N192" s="261"/>
      <c r="O192" s="262"/>
      <c r="P192" s="262"/>
      <c r="Q192" s="262"/>
      <c r="R192" s="262"/>
      <c r="S192" s="262"/>
      <c r="T192" s="262"/>
      <c r="U192" s="262"/>
      <c r="V192" s="262"/>
      <c r="W192" s="262"/>
      <c r="X192" s="263"/>
      <c r="Y192" s="13"/>
      <c r="Z192" s="13"/>
      <c r="AA192" s="13"/>
      <c r="AB192" s="13"/>
      <c r="AC192" s="13"/>
      <c r="AD192" s="13"/>
      <c r="AE192" s="13"/>
      <c r="AT192" s="264" t="s">
        <v>196</v>
      </c>
      <c r="AU192" s="264" t="s">
        <v>84</v>
      </c>
      <c r="AV192" s="13" t="s">
        <v>84</v>
      </c>
      <c r="AW192" s="13" t="s">
        <v>5</v>
      </c>
      <c r="AX192" s="13" t="s">
        <v>75</v>
      </c>
      <c r="AY192" s="264" t="s">
        <v>182</v>
      </c>
    </row>
    <row r="193" s="15" customFormat="1">
      <c r="A193" s="15"/>
      <c r="B193" s="275"/>
      <c r="C193" s="276"/>
      <c r="D193" s="247" t="s">
        <v>196</v>
      </c>
      <c r="E193" s="277" t="s">
        <v>1</v>
      </c>
      <c r="F193" s="278" t="s">
        <v>208</v>
      </c>
      <c r="G193" s="276"/>
      <c r="H193" s="279">
        <v>323.41300000000001</v>
      </c>
      <c r="I193" s="280"/>
      <c r="J193" s="280"/>
      <c r="K193" s="276"/>
      <c r="L193" s="276"/>
      <c r="M193" s="281"/>
      <c r="N193" s="282"/>
      <c r="O193" s="283"/>
      <c r="P193" s="283"/>
      <c r="Q193" s="283"/>
      <c r="R193" s="283"/>
      <c r="S193" s="283"/>
      <c r="T193" s="283"/>
      <c r="U193" s="283"/>
      <c r="V193" s="283"/>
      <c r="W193" s="283"/>
      <c r="X193" s="284"/>
      <c r="Y193" s="15"/>
      <c r="Z193" s="15"/>
      <c r="AA193" s="15"/>
      <c r="AB193" s="15"/>
      <c r="AC193" s="15"/>
      <c r="AD193" s="15"/>
      <c r="AE193" s="15"/>
      <c r="AT193" s="285" t="s">
        <v>196</v>
      </c>
      <c r="AU193" s="285" t="s">
        <v>84</v>
      </c>
      <c r="AV193" s="15" t="s">
        <v>190</v>
      </c>
      <c r="AW193" s="15" t="s">
        <v>5</v>
      </c>
      <c r="AX193" s="15" t="s">
        <v>82</v>
      </c>
      <c r="AY193" s="285" t="s">
        <v>182</v>
      </c>
    </row>
    <row r="194" s="2" customFormat="1" ht="66.75" customHeight="1">
      <c r="A194" s="39"/>
      <c r="B194" s="40"/>
      <c r="C194" s="233" t="s">
        <v>302</v>
      </c>
      <c r="D194" s="233" t="s">
        <v>185</v>
      </c>
      <c r="E194" s="234" t="s">
        <v>1787</v>
      </c>
      <c r="F194" s="235" t="s">
        <v>1788</v>
      </c>
      <c r="G194" s="236" t="s">
        <v>664</v>
      </c>
      <c r="H194" s="237">
        <v>79.730000000000004</v>
      </c>
      <c r="I194" s="238"/>
      <c r="J194" s="238"/>
      <c r="K194" s="239">
        <f>ROUND(P194*H194,2)</f>
        <v>0</v>
      </c>
      <c r="L194" s="235" t="s">
        <v>189</v>
      </c>
      <c r="M194" s="45"/>
      <c r="N194" s="240" t="s">
        <v>1</v>
      </c>
      <c r="O194" s="241" t="s">
        <v>38</v>
      </c>
      <c r="P194" s="242">
        <f>I194+J194</f>
        <v>0</v>
      </c>
      <c r="Q194" s="242">
        <f>ROUND(I194*H194,2)</f>
        <v>0</v>
      </c>
      <c r="R194" s="242">
        <f>ROUND(J194*H194,2)</f>
        <v>0</v>
      </c>
      <c r="S194" s="92"/>
      <c r="T194" s="243">
        <f>S194*H194</f>
        <v>0</v>
      </c>
      <c r="U194" s="243">
        <v>0</v>
      </c>
      <c r="V194" s="243">
        <f>U194*H194</f>
        <v>0</v>
      </c>
      <c r="W194" s="243">
        <v>0</v>
      </c>
      <c r="X194" s="244">
        <f>W194*H194</f>
        <v>0</v>
      </c>
      <c r="Y194" s="39"/>
      <c r="Z194" s="39"/>
      <c r="AA194" s="39"/>
      <c r="AB194" s="39"/>
      <c r="AC194" s="39"/>
      <c r="AD194" s="39"/>
      <c r="AE194" s="39"/>
      <c r="AR194" s="245" t="s">
        <v>190</v>
      </c>
      <c r="AT194" s="245" t="s">
        <v>185</v>
      </c>
      <c r="AU194" s="245" t="s">
        <v>84</v>
      </c>
      <c r="AY194" s="18" t="s">
        <v>182</v>
      </c>
      <c r="BE194" s="246">
        <f>IF(O194="základní",K194,0)</f>
        <v>0</v>
      </c>
      <c r="BF194" s="246">
        <f>IF(O194="snížená",K194,0)</f>
        <v>0</v>
      </c>
      <c r="BG194" s="246">
        <f>IF(O194="zákl. přenesená",K194,0)</f>
        <v>0</v>
      </c>
      <c r="BH194" s="246">
        <f>IF(O194="sníž. přenesená",K194,0)</f>
        <v>0</v>
      </c>
      <c r="BI194" s="246">
        <f>IF(O194="nulová",K194,0)</f>
        <v>0</v>
      </c>
      <c r="BJ194" s="18" t="s">
        <v>82</v>
      </c>
      <c r="BK194" s="246">
        <f>ROUND(P194*H194,2)</f>
        <v>0</v>
      </c>
      <c r="BL194" s="18" t="s">
        <v>190</v>
      </c>
      <c r="BM194" s="245" t="s">
        <v>1789</v>
      </c>
    </row>
    <row r="195" s="2" customFormat="1">
      <c r="A195" s="39"/>
      <c r="B195" s="40"/>
      <c r="C195" s="41"/>
      <c r="D195" s="247" t="s">
        <v>192</v>
      </c>
      <c r="E195" s="41"/>
      <c r="F195" s="248" t="s">
        <v>1788</v>
      </c>
      <c r="G195" s="41"/>
      <c r="H195" s="41"/>
      <c r="I195" s="249"/>
      <c r="J195" s="249"/>
      <c r="K195" s="41"/>
      <c r="L195" s="41"/>
      <c r="M195" s="45"/>
      <c r="N195" s="250"/>
      <c r="O195" s="251"/>
      <c r="P195" s="92"/>
      <c r="Q195" s="92"/>
      <c r="R195" s="92"/>
      <c r="S195" s="92"/>
      <c r="T195" s="92"/>
      <c r="U195" s="92"/>
      <c r="V195" s="92"/>
      <c r="W195" s="92"/>
      <c r="X195" s="93"/>
      <c r="Y195" s="39"/>
      <c r="Z195" s="39"/>
      <c r="AA195" s="39"/>
      <c r="AB195" s="39"/>
      <c r="AC195" s="39"/>
      <c r="AD195" s="39"/>
      <c r="AE195" s="39"/>
      <c r="AT195" s="18" t="s">
        <v>192</v>
      </c>
      <c r="AU195" s="18" t="s">
        <v>84</v>
      </c>
    </row>
    <row r="196" s="2" customFormat="1">
      <c r="A196" s="39"/>
      <c r="B196" s="40"/>
      <c r="C196" s="41"/>
      <c r="D196" s="252" t="s">
        <v>194</v>
      </c>
      <c r="E196" s="41"/>
      <c r="F196" s="253" t="s">
        <v>1790</v>
      </c>
      <c r="G196" s="41"/>
      <c r="H196" s="41"/>
      <c r="I196" s="249"/>
      <c r="J196" s="249"/>
      <c r="K196" s="41"/>
      <c r="L196" s="41"/>
      <c r="M196" s="45"/>
      <c r="N196" s="250"/>
      <c r="O196" s="251"/>
      <c r="P196" s="92"/>
      <c r="Q196" s="92"/>
      <c r="R196" s="92"/>
      <c r="S196" s="92"/>
      <c r="T196" s="92"/>
      <c r="U196" s="92"/>
      <c r="V196" s="92"/>
      <c r="W196" s="92"/>
      <c r="X196" s="93"/>
      <c r="Y196" s="39"/>
      <c r="Z196" s="39"/>
      <c r="AA196" s="39"/>
      <c r="AB196" s="39"/>
      <c r="AC196" s="39"/>
      <c r="AD196" s="39"/>
      <c r="AE196" s="39"/>
      <c r="AT196" s="18" t="s">
        <v>194</v>
      </c>
      <c r="AU196" s="18" t="s">
        <v>84</v>
      </c>
    </row>
    <row r="197" s="13" customFormat="1">
      <c r="A197" s="13"/>
      <c r="B197" s="254"/>
      <c r="C197" s="255"/>
      <c r="D197" s="247" t="s">
        <v>196</v>
      </c>
      <c r="E197" s="256" t="s">
        <v>1</v>
      </c>
      <c r="F197" s="257" t="s">
        <v>1791</v>
      </c>
      <c r="G197" s="255"/>
      <c r="H197" s="258">
        <v>79.730000000000004</v>
      </c>
      <c r="I197" s="259"/>
      <c r="J197" s="259"/>
      <c r="K197" s="255"/>
      <c r="L197" s="255"/>
      <c r="M197" s="260"/>
      <c r="N197" s="261"/>
      <c r="O197" s="262"/>
      <c r="P197" s="262"/>
      <c r="Q197" s="262"/>
      <c r="R197" s="262"/>
      <c r="S197" s="262"/>
      <c r="T197" s="262"/>
      <c r="U197" s="262"/>
      <c r="V197" s="262"/>
      <c r="W197" s="262"/>
      <c r="X197" s="263"/>
      <c r="Y197" s="13"/>
      <c r="Z197" s="13"/>
      <c r="AA197" s="13"/>
      <c r="AB197" s="13"/>
      <c r="AC197" s="13"/>
      <c r="AD197" s="13"/>
      <c r="AE197" s="13"/>
      <c r="AT197" s="264" t="s">
        <v>196</v>
      </c>
      <c r="AU197" s="264" t="s">
        <v>84</v>
      </c>
      <c r="AV197" s="13" t="s">
        <v>84</v>
      </c>
      <c r="AW197" s="13" t="s">
        <v>5</v>
      </c>
      <c r="AX197" s="13" t="s">
        <v>82</v>
      </c>
      <c r="AY197" s="264" t="s">
        <v>182</v>
      </c>
    </row>
    <row r="198" s="2" customFormat="1" ht="24.15" customHeight="1">
      <c r="A198" s="39"/>
      <c r="B198" s="40"/>
      <c r="C198" s="286" t="s">
        <v>309</v>
      </c>
      <c r="D198" s="286" t="s">
        <v>290</v>
      </c>
      <c r="E198" s="287" t="s">
        <v>1792</v>
      </c>
      <c r="F198" s="288" t="s">
        <v>1793</v>
      </c>
      <c r="G198" s="289" t="s">
        <v>243</v>
      </c>
      <c r="H198" s="290">
        <v>159.46000000000001</v>
      </c>
      <c r="I198" s="291"/>
      <c r="J198" s="292"/>
      <c r="K198" s="293">
        <f>ROUND(P198*H198,2)</f>
        <v>0</v>
      </c>
      <c r="L198" s="288" t="s">
        <v>189</v>
      </c>
      <c r="M198" s="294"/>
      <c r="N198" s="295" t="s">
        <v>1</v>
      </c>
      <c r="O198" s="241" t="s">
        <v>38</v>
      </c>
      <c r="P198" s="242">
        <f>I198+J198</f>
        <v>0</v>
      </c>
      <c r="Q198" s="242">
        <f>ROUND(I198*H198,2)</f>
        <v>0</v>
      </c>
      <c r="R198" s="242">
        <f>ROUND(J198*H198,2)</f>
        <v>0</v>
      </c>
      <c r="S198" s="92"/>
      <c r="T198" s="243">
        <f>S198*H198</f>
        <v>0</v>
      </c>
      <c r="U198" s="243">
        <v>0</v>
      </c>
      <c r="V198" s="243">
        <f>U198*H198</f>
        <v>0</v>
      </c>
      <c r="W198" s="243">
        <v>0</v>
      </c>
      <c r="X198" s="244">
        <f>W198*H198</f>
        <v>0</v>
      </c>
      <c r="Y198" s="39"/>
      <c r="Z198" s="39"/>
      <c r="AA198" s="39"/>
      <c r="AB198" s="39"/>
      <c r="AC198" s="39"/>
      <c r="AD198" s="39"/>
      <c r="AE198" s="39"/>
      <c r="AR198" s="245" t="s">
        <v>240</v>
      </c>
      <c r="AT198" s="245" t="s">
        <v>290</v>
      </c>
      <c r="AU198" s="245" t="s">
        <v>84</v>
      </c>
      <c r="AY198" s="18" t="s">
        <v>182</v>
      </c>
      <c r="BE198" s="246">
        <f>IF(O198="základní",K198,0)</f>
        <v>0</v>
      </c>
      <c r="BF198" s="246">
        <f>IF(O198="snížená",K198,0)</f>
        <v>0</v>
      </c>
      <c r="BG198" s="246">
        <f>IF(O198="zákl. přenesená",K198,0)</f>
        <v>0</v>
      </c>
      <c r="BH198" s="246">
        <f>IF(O198="sníž. přenesená",K198,0)</f>
        <v>0</v>
      </c>
      <c r="BI198" s="246">
        <f>IF(O198="nulová",K198,0)</f>
        <v>0</v>
      </c>
      <c r="BJ198" s="18" t="s">
        <v>82</v>
      </c>
      <c r="BK198" s="246">
        <f>ROUND(P198*H198,2)</f>
        <v>0</v>
      </c>
      <c r="BL198" s="18" t="s">
        <v>190</v>
      </c>
      <c r="BM198" s="245" t="s">
        <v>1794</v>
      </c>
    </row>
    <row r="199" s="2" customFormat="1">
      <c r="A199" s="39"/>
      <c r="B199" s="40"/>
      <c r="C199" s="41"/>
      <c r="D199" s="247" t="s">
        <v>192</v>
      </c>
      <c r="E199" s="41"/>
      <c r="F199" s="248" t="s">
        <v>1793</v>
      </c>
      <c r="G199" s="41"/>
      <c r="H199" s="41"/>
      <c r="I199" s="249"/>
      <c r="J199" s="249"/>
      <c r="K199" s="41"/>
      <c r="L199" s="41"/>
      <c r="M199" s="45"/>
      <c r="N199" s="250"/>
      <c r="O199" s="251"/>
      <c r="P199" s="92"/>
      <c r="Q199" s="92"/>
      <c r="R199" s="92"/>
      <c r="S199" s="92"/>
      <c r="T199" s="92"/>
      <c r="U199" s="92"/>
      <c r="V199" s="92"/>
      <c r="W199" s="92"/>
      <c r="X199" s="93"/>
      <c r="Y199" s="39"/>
      <c r="Z199" s="39"/>
      <c r="AA199" s="39"/>
      <c r="AB199" s="39"/>
      <c r="AC199" s="39"/>
      <c r="AD199" s="39"/>
      <c r="AE199" s="39"/>
      <c r="AT199" s="18" t="s">
        <v>192</v>
      </c>
      <c r="AU199" s="18" t="s">
        <v>84</v>
      </c>
    </row>
    <row r="200" s="13" customFormat="1">
      <c r="A200" s="13"/>
      <c r="B200" s="254"/>
      <c r="C200" s="255"/>
      <c r="D200" s="247" t="s">
        <v>196</v>
      </c>
      <c r="E200" s="256" t="s">
        <v>1</v>
      </c>
      <c r="F200" s="257" t="s">
        <v>1795</v>
      </c>
      <c r="G200" s="255"/>
      <c r="H200" s="258">
        <v>159.46000000000001</v>
      </c>
      <c r="I200" s="259"/>
      <c r="J200" s="259"/>
      <c r="K200" s="255"/>
      <c r="L200" s="255"/>
      <c r="M200" s="260"/>
      <c r="N200" s="261"/>
      <c r="O200" s="262"/>
      <c r="P200" s="262"/>
      <c r="Q200" s="262"/>
      <c r="R200" s="262"/>
      <c r="S200" s="262"/>
      <c r="T200" s="262"/>
      <c r="U200" s="262"/>
      <c r="V200" s="262"/>
      <c r="W200" s="262"/>
      <c r="X200" s="263"/>
      <c r="Y200" s="13"/>
      <c r="Z200" s="13"/>
      <c r="AA200" s="13"/>
      <c r="AB200" s="13"/>
      <c r="AC200" s="13"/>
      <c r="AD200" s="13"/>
      <c r="AE200" s="13"/>
      <c r="AT200" s="264" t="s">
        <v>196</v>
      </c>
      <c r="AU200" s="264" t="s">
        <v>84</v>
      </c>
      <c r="AV200" s="13" t="s">
        <v>84</v>
      </c>
      <c r="AW200" s="13" t="s">
        <v>5</v>
      </c>
      <c r="AX200" s="13" t="s">
        <v>82</v>
      </c>
      <c r="AY200" s="264" t="s">
        <v>182</v>
      </c>
    </row>
    <row r="201" s="2" customFormat="1" ht="33" customHeight="1">
      <c r="A201" s="39"/>
      <c r="B201" s="40"/>
      <c r="C201" s="233" t="s">
        <v>313</v>
      </c>
      <c r="D201" s="233" t="s">
        <v>185</v>
      </c>
      <c r="E201" s="234" t="s">
        <v>1796</v>
      </c>
      <c r="F201" s="235" t="s">
        <v>1797</v>
      </c>
      <c r="G201" s="236" t="s">
        <v>188</v>
      </c>
      <c r="H201" s="237">
        <v>280.07999999999998</v>
      </c>
      <c r="I201" s="238"/>
      <c r="J201" s="238"/>
      <c r="K201" s="239">
        <f>ROUND(P201*H201,2)</f>
        <v>0</v>
      </c>
      <c r="L201" s="235" t="s">
        <v>189</v>
      </c>
      <c r="M201" s="45"/>
      <c r="N201" s="240" t="s">
        <v>1</v>
      </c>
      <c r="O201" s="241" t="s">
        <v>38</v>
      </c>
      <c r="P201" s="242">
        <f>I201+J201</f>
        <v>0</v>
      </c>
      <c r="Q201" s="242">
        <f>ROUND(I201*H201,2)</f>
        <v>0</v>
      </c>
      <c r="R201" s="242">
        <f>ROUND(J201*H201,2)</f>
        <v>0</v>
      </c>
      <c r="S201" s="92"/>
      <c r="T201" s="243">
        <f>S201*H201</f>
        <v>0</v>
      </c>
      <c r="U201" s="243">
        <v>0</v>
      </c>
      <c r="V201" s="243">
        <f>U201*H201</f>
        <v>0</v>
      </c>
      <c r="W201" s="243">
        <v>0</v>
      </c>
      <c r="X201" s="244">
        <f>W201*H201</f>
        <v>0</v>
      </c>
      <c r="Y201" s="39"/>
      <c r="Z201" s="39"/>
      <c r="AA201" s="39"/>
      <c r="AB201" s="39"/>
      <c r="AC201" s="39"/>
      <c r="AD201" s="39"/>
      <c r="AE201" s="39"/>
      <c r="AR201" s="245" t="s">
        <v>190</v>
      </c>
      <c r="AT201" s="245" t="s">
        <v>185</v>
      </c>
      <c r="AU201" s="245" t="s">
        <v>84</v>
      </c>
      <c r="AY201" s="18" t="s">
        <v>182</v>
      </c>
      <c r="BE201" s="246">
        <f>IF(O201="základní",K201,0)</f>
        <v>0</v>
      </c>
      <c r="BF201" s="246">
        <f>IF(O201="snížená",K201,0)</f>
        <v>0</v>
      </c>
      <c r="BG201" s="246">
        <f>IF(O201="zákl. přenesená",K201,0)</f>
        <v>0</v>
      </c>
      <c r="BH201" s="246">
        <f>IF(O201="sníž. přenesená",K201,0)</f>
        <v>0</v>
      </c>
      <c r="BI201" s="246">
        <f>IF(O201="nulová",K201,0)</f>
        <v>0</v>
      </c>
      <c r="BJ201" s="18" t="s">
        <v>82</v>
      </c>
      <c r="BK201" s="246">
        <f>ROUND(P201*H201,2)</f>
        <v>0</v>
      </c>
      <c r="BL201" s="18" t="s">
        <v>190</v>
      </c>
      <c r="BM201" s="245" t="s">
        <v>1798</v>
      </c>
    </row>
    <row r="202" s="2" customFormat="1">
      <c r="A202" s="39"/>
      <c r="B202" s="40"/>
      <c r="C202" s="41"/>
      <c r="D202" s="247" t="s">
        <v>192</v>
      </c>
      <c r="E202" s="41"/>
      <c r="F202" s="248" t="s">
        <v>1797</v>
      </c>
      <c r="G202" s="41"/>
      <c r="H202" s="41"/>
      <c r="I202" s="249"/>
      <c r="J202" s="249"/>
      <c r="K202" s="41"/>
      <c r="L202" s="41"/>
      <c r="M202" s="45"/>
      <c r="N202" s="250"/>
      <c r="O202" s="251"/>
      <c r="P202" s="92"/>
      <c r="Q202" s="92"/>
      <c r="R202" s="92"/>
      <c r="S202" s="92"/>
      <c r="T202" s="92"/>
      <c r="U202" s="92"/>
      <c r="V202" s="92"/>
      <c r="W202" s="92"/>
      <c r="X202" s="93"/>
      <c r="Y202" s="39"/>
      <c r="Z202" s="39"/>
      <c r="AA202" s="39"/>
      <c r="AB202" s="39"/>
      <c r="AC202" s="39"/>
      <c r="AD202" s="39"/>
      <c r="AE202" s="39"/>
      <c r="AT202" s="18" t="s">
        <v>192</v>
      </c>
      <c r="AU202" s="18" t="s">
        <v>84</v>
      </c>
    </row>
    <row r="203" s="2" customFormat="1">
      <c r="A203" s="39"/>
      <c r="B203" s="40"/>
      <c r="C203" s="41"/>
      <c r="D203" s="252" t="s">
        <v>194</v>
      </c>
      <c r="E203" s="41"/>
      <c r="F203" s="253" t="s">
        <v>1799</v>
      </c>
      <c r="G203" s="41"/>
      <c r="H203" s="41"/>
      <c r="I203" s="249"/>
      <c r="J203" s="249"/>
      <c r="K203" s="41"/>
      <c r="L203" s="41"/>
      <c r="M203" s="45"/>
      <c r="N203" s="250"/>
      <c r="O203" s="251"/>
      <c r="P203" s="92"/>
      <c r="Q203" s="92"/>
      <c r="R203" s="92"/>
      <c r="S203" s="92"/>
      <c r="T203" s="92"/>
      <c r="U203" s="92"/>
      <c r="V203" s="92"/>
      <c r="W203" s="92"/>
      <c r="X203" s="93"/>
      <c r="Y203" s="39"/>
      <c r="Z203" s="39"/>
      <c r="AA203" s="39"/>
      <c r="AB203" s="39"/>
      <c r="AC203" s="39"/>
      <c r="AD203" s="39"/>
      <c r="AE203" s="39"/>
      <c r="AT203" s="18" t="s">
        <v>194</v>
      </c>
      <c r="AU203" s="18" t="s">
        <v>84</v>
      </c>
    </row>
    <row r="204" s="13" customFormat="1">
      <c r="A204" s="13"/>
      <c r="B204" s="254"/>
      <c r="C204" s="255"/>
      <c r="D204" s="247" t="s">
        <v>196</v>
      </c>
      <c r="E204" s="256" t="s">
        <v>1</v>
      </c>
      <c r="F204" s="257" t="s">
        <v>1800</v>
      </c>
      <c r="G204" s="255"/>
      <c r="H204" s="258">
        <v>280.07999999999998</v>
      </c>
      <c r="I204" s="259"/>
      <c r="J204" s="259"/>
      <c r="K204" s="255"/>
      <c r="L204" s="255"/>
      <c r="M204" s="260"/>
      <c r="N204" s="261"/>
      <c r="O204" s="262"/>
      <c r="P204" s="262"/>
      <c r="Q204" s="262"/>
      <c r="R204" s="262"/>
      <c r="S204" s="262"/>
      <c r="T204" s="262"/>
      <c r="U204" s="262"/>
      <c r="V204" s="262"/>
      <c r="W204" s="262"/>
      <c r="X204" s="263"/>
      <c r="Y204" s="13"/>
      <c r="Z204" s="13"/>
      <c r="AA204" s="13"/>
      <c r="AB204" s="13"/>
      <c r="AC204" s="13"/>
      <c r="AD204" s="13"/>
      <c r="AE204" s="13"/>
      <c r="AT204" s="264" t="s">
        <v>196</v>
      </c>
      <c r="AU204" s="264" t="s">
        <v>84</v>
      </c>
      <c r="AV204" s="13" t="s">
        <v>84</v>
      </c>
      <c r="AW204" s="13" t="s">
        <v>5</v>
      </c>
      <c r="AX204" s="13" t="s">
        <v>82</v>
      </c>
      <c r="AY204" s="264" t="s">
        <v>182</v>
      </c>
    </row>
    <row r="205" s="12" customFormat="1" ht="22.8" customHeight="1">
      <c r="A205" s="12"/>
      <c r="B205" s="216"/>
      <c r="C205" s="217"/>
      <c r="D205" s="218" t="s">
        <v>74</v>
      </c>
      <c r="E205" s="231" t="s">
        <v>84</v>
      </c>
      <c r="F205" s="231" t="s">
        <v>1801</v>
      </c>
      <c r="G205" s="217"/>
      <c r="H205" s="217"/>
      <c r="I205" s="220"/>
      <c r="J205" s="220"/>
      <c r="K205" s="232">
        <f>BK205</f>
        <v>0</v>
      </c>
      <c r="L205" s="217"/>
      <c r="M205" s="222"/>
      <c r="N205" s="223"/>
      <c r="O205" s="224"/>
      <c r="P205" s="224"/>
      <c r="Q205" s="225">
        <f>SUM(Q206:Q215)</f>
        <v>0</v>
      </c>
      <c r="R205" s="225">
        <f>SUM(R206:R215)</f>
        <v>0</v>
      </c>
      <c r="S205" s="224"/>
      <c r="T205" s="226">
        <f>SUM(T206:T215)</f>
        <v>0</v>
      </c>
      <c r="U205" s="224"/>
      <c r="V205" s="226">
        <f>SUM(V206:V215)</f>
        <v>0</v>
      </c>
      <c r="W205" s="224"/>
      <c r="X205" s="227">
        <f>SUM(X206:X215)</f>
        <v>0</v>
      </c>
      <c r="Y205" s="12"/>
      <c r="Z205" s="12"/>
      <c r="AA205" s="12"/>
      <c r="AB205" s="12"/>
      <c r="AC205" s="12"/>
      <c r="AD205" s="12"/>
      <c r="AE205" s="12"/>
      <c r="AR205" s="228" t="s">
        <v>82</v>
      </c>
      <c r="AT205" s="229" t="s">
        <v>74</v>
      </c>
      <c r="AU205" s="229" t="s">
        <v>82</v>
      </c>
      <c r="AY205" s="228" t="s">
        <v>182</v>
      </c>
      <c r="BK205" s="230">
        <f>SUM(BK206:BK215)</f>
        <v>0</v>
      </c>
    </row>
    <row r="206" s="2" customFormat="1" ht="44.25" customHeight="1">
      <c r="A206" s="39"/>
      <c r="B206" s="40"/>
      <c r="C206" s="233" t="s">
        <v>321</v>
      </c>
      <c r="D206" s="233" t="s">
        <v>185</v>
      </c>
      <c r="E206" s="234" t="s">
        <v>1802</v>
      </c>
      <c r="F206" s="235" t="s">
        <v>1803</v>
      </c>
      <c r="G206" s="236" t="s">
        <v>664</v>
      </c>
      <c r="H206" s="237">
        <v>35.103999999999999</v>
      </c>
      <c r="I206" s="238"/>
      <c r="J206" s="238"/>
      <c r="K206" s="239">
        <f>ROUND(P206*H206,2)</f>
        <v>0</v>
      </c>
      <c r="L206" s="235" t="s">
        <v>189</v>
      </c>
      <c r="M206" s="45"/>
      <c r="N206" s="240" t="s">
        <v>1</v>
      </c>
      <c r="O206" s="241" t="s">
        <v>38</v>
      </c>
      <c r="P206" s="242">
        <f>I206+J206</f>
        <v>0</v>
      </c>
      <c r="Q206" s="242">
        <f>ROUND(I206*H206,2)</f>
        <v>0</v>
      </c>
      <c r="R206" s="242">
        <f>ROUND(J206*H206,2)</f>
        <v>0</v>
      </c>
      <c r="S206" s="92"/>
      <c r="T206" s="243">
        <f>S206*H206</f>
        <v>0</v>
      </c>
      <c r="U206" s="243">
        <v>0</v>
      </c>
      <c r="V206" s="243">
        <f>U206*H206</f>
        <v>0</v>
      </c>
      <c r="W206" s="243">
        <v>0</v>
      </c>
      <c r="X206" s="244">
        <f>W206*H206</f>
        <v>0</v>
      </c>
      <c r="Y206" s="39"/>
      <c r="Z206" s="39"/>
      <c r="AA206" s="39"/>
      <c r="AB206" s="39"/>
      <c r="AC206" s="39"/>
      <c r="AD206" s="39"/>
      <c r="AE206" s="39"/>
      <c r="AR206" s="245" t="s">
        <v>190</v>
      </c>
      <c r="AT206" s="245" t="s">
        <v>185</v>
      </c>
      <c r="AU206" s="245" t="s">
        <v>84</v>
      </c>
      <c r="AY206" s="18" t="s">
        <v>182</v>
      </c>
      <c r="BE206" s="246">
        <f>IF(O206="základní",K206,0)</f>
        <v>0</v>
      </c>
      <c r="BF206" s="246">
        <f>IF(O206="snížená",K206,0)</f>
        <v>0</v>
      </c>
      <c r="BG206" s="246">
        <f>IF(O206="zákl. přenesená",K206,0)</f>
        <v>0</v>
      </c>
      <c r="BH206" s="246">
        <f>IF(O206="sníž. přenesená",K206,0)</f>
        <v>0</v>
      </c>
      <c r="BI206" s="246">
        <f>IF(O206="nulová",K206,0)</f>
        <v>0</v>
      </c>
      <c r="BJ206" s="18" t="s">
        <v>82</v>
      </c>
      <c r="BK206" s="246">
        <f>ROUND(P206*H206,2)</f>
        <v>0</v>
      </c>
      <c r="BL206" s="18" t="s">
        <v>190</v>
      </c>
      <c r="BM206" s="245" t="s">
        <v>1804</v>
      </c>
    </row>
    <row r="207" s="2" customFormat="1">
      <c r="A207" s="39"/>
      <c r="B207" s="40"/>
      <c r="C207" s="41"/>
      <c r="D207" s="247" t="s">
        <v>192</v>
      </c>
      <c r="E207" s="41"/>
      <c r="F207" s="248" t="s">
        <v>1803</v>
      </c>
      <c r="G207" s="41"/>
      <c r="H207" s="41"/>
      <c r="I207" s="249"/>
      <c r="J207" s="249"/>
      <c r="K207" s="41"/>
      <c r="L207" s="41"/>
      <c r="M207" s="45"/>
      <c r="N207" s="250"/>
      <c r="O207" s="251"/>
      <c r="P207" s="92"/>
      <c r="Q207" s="92"/>
      <c r="R207" s="92"/>
      <c r="S207" s="92"/>
      <c r="T207" s="92"/>
      <c r="U207" s="92"/>
      <c r="V207" s="92"/>
      <c r="W207" s="92"/>
      <c r="X207" s="93"/>
      <c r="Y207" s="39"/>
      <c r="Z207" s="39"/>
      <c r="AA207" s="39"/>
      <c r="AB207" s="39"/>
      <c r="AC207" s="39"/>
      <c r="AD207" s="39"/>
      <c r="AE207" s="39"/>
      <c r="AT207" s="18" t="s">
        <v>192</v>
      </c>
      <c r="AU207" s="18" t="s">
        <v>84</v>
      </c>
    </row>
    <row r="208" s="2" customFormat="1">
      <c r="A208" s="39"/>
      <c r="B208" s="40"/>
      <c r="C208" s="41"/>
      <c r="D208" s="252" t="s">
        <v>194</v>
      </c>
      <c r="E208" s="41"/>
      <c r="F208" s="253" t="s">
        <v>1805</v>
      </c>
      <c r="G208" s="41"/>
      <c r="H208" s="41"/>
      <c r="I208" s="249"/>
      <c r="J208" s="249"/>
      <c r="K208" s="41"/>
      <c r="L208" s="41"/>
      <c r="M208" s="45"/>
      <c r="N208" s="250"/>
      <c r="O208" s="251"/>
      <c r="P208" s="92"/>
      <c r="Q208" s="92"/>
      <c r="R208" s="92"/>
      <c r="S208" s="92"/>
      <c r="T208" s="92"/>
      <c r="U208" s="92"/>
      <c r="V208" s="92"/>
      <c r="W208" s="92"/>
      <c r="X208" s="93"/>
      <c r="Y208" s="39"/>
      <c r="Z208" s="39"/>
      <c r="AA208" s="39"/>
      <c r="AB208" s="39"/>
      <c r="AC208" s="39"/>
      <c r="AD208" s="39"/>
      <c r="AE208" s="39"/>
      <c r="AT208" s="18" t="s">
        <v>194</v>
      </c>
      <c r="AU208" s="18" t="s">
        <v>84</v>
      </c>
    </row>
    <row r="209" s="13" customFormat="1">
      <c r="A209" s="13"/>
      <c r="B209" s="254"/>
      <c r="C209" s="255"/>
      <c r="D209" s="247" t="s">
        <v>196</v>
      </c>
      <c r="E209" s="256" t="s">
        <v>1</v>
      </c>
      <c r="F209" s="257" t="s">
        <v>1806</v>
      </c>
      <c r="G209" s="255"/>
      <c r="H209" s="258">
        <v>35.103999999999999</v>
      </c>
      <c r="I209" s="259"/>
      <c r="J209" s="259"/>
      <c r="K209" s="255"/>
      <c r="L209" s="255"/>
      <c r="M209" s="260"/>
      <c r="N209" s="261"/>
      <c r="O209" s="262"/>
      <c r="P209" s="262"/>
      <c r="Q209" s="262"/>
      <c r="R209" s="262"/>
      <c r="S209" s="262"/>
      <c r="T209" s="262"/>
      <c r="U209" s="262"/>
      <c r="V209" s="262"/>
      <c r="W209" s="262"/>
      <c r="X209" s="263"/>
      <c r="Y209" s="13"/>
      <c r="Z209" s="13"/>
      <c r="AA209" s="13"/>
      <c r="AB209" s="13"/>
      <c r="AC209" s="13"/>
      <c r="AD209" s="13"/>
      <c r="AE209" s="13"/>
      <c r="AT209" s="264" t="s">
        <v>196</v>
      </c>
      <c r="AU209" s="264" t="s">
        <v>84</v>
      </c>
      <c r="AV209" s="13" t="s">
        <v>84</v>
      </c>
      <c r="AW209" s="13" t="s">
        <v>5</v>
      </c>
      <c r="AX209" s="13" t="s">
        <v>75</v>
      </c>
      <c r="AY209" s="264" t="s">
        <v>182</v>
      </c>
    </row>
    <row r="210" s="15" customFormat="1">
      <c r="A210" s="15"/>
      <c r="B210" s="275"/>
      <c r="C210" s="276"/>
      <c r="D210" s="247" t="s">
        <v>196</v>
      </c>
      <c r="E210" s="277" t="s">
        <v>1</v>
      </c>
      <c r="F210" s="278" t="s">
        <v>1807</v>
      </c>
      <c r="G210" s="276"/>
      <c r="H210" s="279">
        <v>35.103999999999999</v>
      </c>
      <c r="I210" s="280"/>
      <c r="J210" s="280"/>
      <c r="K210" s="276"/>
      <c r="L210" s="276"/>
      <c r="M210" s="281"/>
      <c r="N210" s="282"/>
      <c r="O210" s="283"/>
      <c r="P210" s="283"/>
      <c r="Q210" s="283"/>
      <c r="R210" s="283"/>
      <c r="S210" s="283"/>
      <c r="T210" s="283"/>
      <c r="U210" s="283"/>
      <c r="V210" s="283"/>
      <c r="W210" s="283"/>
      <c r="X210" s="284"/>
      <c r="Y210" s="15"/>
      <c r="Z210" s="15"/>
      <c r="AA210" s="15"/>
      <c r="AB210" s="15"/>
      <c r="AC210" s="15"/>
      <c r="AD210" s="15"/>
      <c r="AE210" s="15"/>
      <c r="AT210" s="285" t="s">
        <v>196</v>
      </c>
      <c r="AU210" s="285" t="s">
        <v>84</v>
      </c>
      <c r="AV210" s="15" t="s">
        <v>190</v>
      </c>
      <c r="AW210" s="15" t="s">
        <v>5</v>
      </c>
      <c r="AX210" s="15" t="s">
        <v>82</v>
      </c>
      <c r="AY210" s="285" t="s">
        <v>182</v>
      </c>
    </row>
    <row r="211" s="2" customFormat="1" ht="44.25" customHeight="1">
      <c r="A211" s="39"/>
      <c r="B211" s="40"/>
      <c r="C211" s="233" t="s">
        <v>8</v>
      </c>
      <c r="D211" s="233" t="s">
        <v>185</v>
      </c>
      <c r="E211" s="234" t="s">
        <v>1808</v>
      </c>
      <c r="F211" s="235" t="s">
        <v>1809</v>
      </c>
      <c r="G211" s="236" t="s">
        <v>664</v>
      </c>
      <c r="H211" s="237">
        <v>7.7999999999999998</v>
      </c>
      <c r="I211" s="238"/>
      <c r="J211" s="238"/>
      <c r="K211" s="239">
        <f>ROUND(P211*H211,2)</f>
        <v>0</v>
      </c>
      <c r="L211" s="235" t="s">
        <v>189</v>
      </c>
      <c r="M211" s="45"/>
      <c r="N211" s="240" t="s">
        <v>1</v>
      </c>
      <c r="O211" s="241" t="s">
        <v>38</v>
      </c>
      <c r="P211" s="242">
        <f>I211+J211</f>
        <v>0</v>
      </c>
      <c r="Q211" s="242">
        <f>ROUND(I211*H211,2)</f>
        <v>0</v>
      </c>
      <c r="R211" s="242">
        <f>ROUND(J211*H211,2)</f>
        <v>0</v>
      </c>
      <c r="S211" s="92"/>
      <c r="T211" s="243">
        <f>S211*H211</f>
        <v>0</v>
      </c>
      <c r="U211" s="243">
        <v>0</v>
      </c>
      <c r="V211" s="243">
        <f>U211*H211</f>
        <v>0</v>
      </c>
      <c r="W211" s="243">
        <v>0</v>
      </c>
      <c r="X211" s="244">
        <f>W211*H211</f>
        <v>0</v>
      </c>
      <c r="Y211" s="39"/>
      <c r="Z211" s="39"/>
      <c r="AA211" s="39"/>
      <c r="AB211" s="39"/>
      <c r="AC211" s="39"/>
      <c r="AD211" s="39"/>
      <c r="AE211" s="39"/>
      <c r="AR211" s="245" t="s">
        <v>190</v>
      </c>
      <c r="AT211" s="245" t="s">
        <v>185</v>
      </c>
      <c r="AU211" s="245" t="s">
        <v>84</v>
      </c>
      <c r="AY211" s="18" t="s">
        <v>182</v>
      </c>
      <c r="BE211" s="246">
        <f>IF(O211="základní",K211,0)</f>
        <v>0</v>
      </c>
      <c r="BF211" s="246">
        <f>IF(O211="snížená",K211,0)</f>
        <v>0</v>
      </c>
      <c r="BG211" s="246">
        <f>IF(O211="zákl. přenesená",K211,0)</f>
        <v>0</v>
      </c>
      <c r="BH211" s="246">
        <f>IF(O211="sníž. přenesená",K211,0)</f>
        <v>0</v>
      </c>
      <c r="BI211" s="246">
        <f>IF(O211="nulová",K211,0)</f>
        <v>0</v>
      </c>
      <c r="BJ211" s="18" t="s">
        <v>82</v>
      </c>
      <c r="BK211" s="246">
        <f>ROUND(P211*H211,2)</f>
        <v>0</v>
      </c>
      <c r="BL211" s="18" t="s">
        <v>190</v>
      </c>
      <c r="BM211" s="245" t="s">
        <v>1810</v>
      </c>
    </row>
    <row r="212" s="2" customFormat="1">
      <c r="A212" s="39"/>
      <c r="B212" s="40"/>
      <c r="C212" s="41"/>
      <c r="D212" s="247" t="s">
        <v>192</v>
      </c>
      <c r="E212" s="41"/>
      <c r="F212" s="248" t="s">
        <v>1809</v>
      </c>
      <c r="G212" s="41"/>
      <c r="H212" s="41"/>
      <c r="I212" s="249"/>
      <c r="J212" s="249"/>
      <c r="K212" s="41"/>
      <c r="L212" s="41"/>
      <c r="M212" s="45"/>
      <c r="N212" s="250"/>
      <c r="O212" s="251"/>
      <c r="P212" s="92"/>
      <c r="Q212" s="92"/>
      <c r="R212" s="92"/>
      <c r="S212" s="92"/>
      <c r="T212" s="92"/>
      <c r="U212" s="92"/>
      <c r="V212" s="92"/>
      <c r="W212" s="92"/>
      <c r="X212" s="93"/>
      <c r="Y212" s="39"/>
      <c r="Z212" s="39"/>
      <c r="AA212" s="39"/>
      <c r="AB212" s="39"/>
      <c r="AC212" s="39"/>
      <c r="AD212" s="39"/>
      <c r="AE212" s="39"/>
      <c r="AT212" s="18" t="s">
        <v>192</v>
      </c>
      <c r="AU212" s="18" t="s">
        <v>84</v>
      </c>
    </row>
    <row r="213" s="2" customFormat="1">
      <c r="A213" s="39"/>
      <c r="B213" s="40"/>
      <c r="C213" s="41"/>
      <c r="D213" s="252" t="s">
        <v>194</v>
      </c>
      <c r="E213" s="41"/>
      <c r="F213" s="253" t="s">
        <v>1811</v>
      </c>
      <c r="G213" s="41"/>
      <c r="H213" s="41"/>
      <c r="I213" s="249"/>
      <c r="J213" s="249"/>
      <c r="K213" s="41"/>
      <c r="L213" s="41"/>
      <c r="M213" s="45"/>
      <c r="N213" s="250"/>
      <c r="O213" s="251"/>
      <c r="P213" s="92"/>
      <c r="Q213" s="92"/>
      <c r="R213" s="92"/>
      <c r="S213" s="92"/>
      <c r="T213" s="92"/>
      <c r="U213" s="92"/>
      <c r="V213" s="92"/>
      <c r="W213" s="92"/>
      <c r="X213" s="93"/>
      <c r="Y213" s="39"/>
      <c r="Z213" s="39"/>
      <c r="AA213" s="39"/>
      <c r="AB213" s="39"/>
      <c r="AC213" s="39"/>
      <c r="AD213" s="39"/>
      <c r="AE213" s="39"/>
      <c r="AT213" s="18" t="s">
        <v>194</v>
      </c>
      <c r="AU213" s="18" t="s">
        <v>84</v>
      </c>
    </row>
    <row r="214" s="13" customFormat="1">
      <c r="A214" s="13"/>
      <c r="B214" s="254"/>
      <c r="C214" s="255"/>
      <c r="D214" s="247" t="s">
        <v>196</v>
      </c>
      <c r="E214" s="256" t="s">
        <v>1</v>
      </c>
      <c r="F214" s="257" t="s">
        <v>1812</v>
      </c>
      <c r="G214" s="255"/>
      <c r="H214" s="258">
        <v>7.7999999999999998</v>
      </c>
      <c r="I214" s="259"/>
      <c r="J214" s="259"/>
      <c r="K214" s="255"/>
      <c r="L214" s="255"/>
      <c r="M214" s="260"/>
      <c r="N214" s="261"/>
      <c r="O214" s="262"/>
      <c r="P214" s="262"/>
      <c r="Q214" s="262"/>
      <c r="R214" s="262"/>
      <c r="S214" s="262"/>
      <c r="T214" s="262"/>
      <c r="U214" s="262"/>
      <c r="V214" s="262"/>
      <c r="W214" s="262"/>
      <c r="X214" s="263"/>
      <c r="Y214" s="13"/>
      <c r="Z214" s="13"/>
      <c r="AA214" s="13"/>
      <c r="AB214" s="13"/>
      <c r="AC214" s="13"/>
      <c r="AD214" s="13"/>
      <c r="AE214" s="13"/>
      <c r="AT214" s="264" t="s">
        <v>196</v>
      </c>
      <c r="AU214" s="264" t="s">
        <v>84</v>
      </c>
      <c r="AV214" s="13" t="s">
        <v>84</v>
      </c>
      <c r="AW214" s="13" t="s">
        <v>5</v>
      </c>
      <c r="AX214" s="13" t="s">
        <v>75</v>
      </c>
      <c r="AY214" s="264" t="s">
        <v>182</v>
      </c>
    </row>
    <row r="215" s="15" customFormat="1">
      <c r="A215" s="15"/>
      <c r="B215" s="275"/>
      <c r="C215" s="276"/>
      <c r="D215" s="247" t="s">
        <v>196</v>
      </c>
      <c r="E215" s="277" t="s">
        <v>1</v>
      </c>
      <c r="F215" s="278" t="s">
        <v>1813</v>
      </c>
      <c r="G215" s="276"/>
      <c r="H215" s="279">
        <v>7.7999999999999998</v>
      </c>
      <c r="I215" s="280"/>
      <c r="J215" s="280"/>
      <c r="K215" s="276"/>
      <c r="L215" s="276"/>
      <c r="M215" s="281"/>
      <c r="N215" s="282"/>
      <c r="O215" s="283"/>
      <c r="P215" s="283"/>
      <c r="Q215" s="283"/>
      <c r="R215" s="283"/>
      <c r="S215" s="283"/>
      <c r="T215" s="283"/>
      <c r="U215" s="283"/>
      <c r="V215" s="283"/>
      <c r="W215" s="283"/>
      <c r="X215" s="284"/>
      <c r="Y215" s="15"/>
      <c r="Z215" s="15"/>
      <c r="AA215" s="15"/>
      <c r="AB215" s="15"/>
      <c r="AC215" s="15"/>
      <c r="AD215" s="15"/>
      <c r="AE215" s="15"/>
      <c r="AT215" s="285" t="s">
        <v>196</v>
      </c>
      <c r="AU215" s="285" t="s">
        <v>84</v>
      </c>
      <c r="AV215" s="15" t="s">
        <v>190</v>
      </c>
      <c r="AW215" s="15" t="s">
        <v>5</v>
      </c>
      <c r="AX215" s="15" t="s">
        <v>82</v>
      </c>
      <c r="AY215" s="285" t="s">
        <v>182</v>
      </c>
    </row>
    <row r="216" s="12" customFormat="1" ht="22.8" customHeight="1">
      <c r="A216" s="12"/>
      <c r="B216" s="216"/>
      <c r="C216" s="217"/>
      <c r="D216" s="218" t="s">
        <v>74</v>
      </c>
      <c r="E216" s="231" t="s">
        <v>120</v>
      </c>
      <c r="F216" s="231" t="s">
        <v>740</v>
      </c>
      <c r="G216" s="217"/>
      <c r="H216" s="217"/>
      <c r="I216" s="220"/>
      <c r="J216" s="220"/>
      <c r="K216" s="232">
        <f>BK216</f>
        <v>0</v>
      </c>
      <c r="L216" s="217"/>
      <c r="M216" s="222"/>
      <c r="N216" s="223"/>
      <c r="O216" s="224"/>
      <c r="P216" s="224"/>
      <c r="Q216" s="225">
        <f>SUM(Q217:Q223)</f>
        <v>0</v>
      </c>
      <c r="R216" s="225">
        <f>SUM(R217:R223)</f>
        <v>0</v>
      </c>
      <c r="S216" s="224"/>
      <c r="T216" s="226">
        <f>SUM(T217:T223)</f>
        <v>0</v>
      </c>
      <c r="U216" s="224"/>
      <c r="V216" s="226">
        <f>SUM(V217:V223)</f>
        <v>0</v>
      </c>
      <c r="W216" s="224"/>
      <c r="X216" s="227">
        <f>SUM(X217:X223)</f>
        <v>0</v>
      </c>
      <c r="Y216" s="12"/>
      <c r="Z216" s="12"/>
      <c r="AA216" s="12"/>
      <c r="AB216" s="12"/>
      <c r="AC216" s="12"/>
      <c r="AD216" s="12"/>
      <c r="AE216" s="12"/>
      <c r="AR216" s="228" t="s">
        <v>82</v>
      </c>
      <c r="AT216" s="229" t="s">
        <v>74</v>
      </c>
      <c r="AU216" s="229" t="s">
        <v>82</v>
      </c>
      <c r="AY216" s="228" t="s">
        <v>182</v>
      </c>
      <c r="BK216" s="230">
        <f>SUM(BK217:BK223)</f>
        <v>0</v>
      </c>
    </row>
    <row r="217" s="2" customFormat="1" ht="24.15" customHeight="1">
      <c r="A217" s="39"/>
      <c r="B217" s="40"/>
      <c r="C217" s="233" t="s">
        <v>335</v>
      </c>
      <c r="D217" s="233" t="s">
        <v>185</v>
      </c>
      <c r="E217" s="234" t="s">
        <v>1814</v>
      </c>
      <c r="F217" s="235" t="s">
        <v>1815</v>
      </c>
      <c r="G217" s="236" t="s">
        <v>416</v>
      </c>
      <c r="H217" s="237">
        <v>145.5</v>
      </c>
      <c r="I217" s="238"/>
      <c r="J217" s="238"/>
      <c r="K217" s="239">
        <f>ROUND(P217*H217,2)</f>
        <v>0</v>
      </c>
      <c r="L217" s="235" t="s">
        <v>189</v>
      </c>
      <c r="M217" s="45"/>
      <c r="N217" s="240" t="s">
        <v>1</v>
      </c>
      <c r="O217" s="241" t="s">
        <v>38</v>
      </c>
      <c r="P217" s="242">
        <f>I217+J217</f>
        <v>0</v>
      </c>
      <c r="Q217" s="242">
        <f>ROUND(I217*H217,2)</f>
        <v>0</v>
      </c>
      <c r="R217" s="242">
        <f>ROUND(J217*H217,2)</f>
        <v>0</v>
      </c>
      <c r="S217" s="92"/>
      <c r="T217" s="243">
        <f>S217*H217</f>
        <v>0</v>
      </c>
      <c r="U217" s="243">
        <v>0</v>
      </c>
      <c r="V217" s="243">
        <f>U217*H217</f>
        <v>0</v>
      </c>
      <c r="W217" s="243">
        <v>0</v>
      </c>
      <c r="X217" s="244">
        <f>W217*H217</f>
        <v>0</v>
      </c>
      <c r="Y217" s="39"/>
      <c r="Z217" s="39"/>
      <c r="AA217" s="39"/>
      <c r="AB217" s="39"/>
      <c r="AC217" s="39"/>
      <c r="AD217" s="39"/>
      <c r="AE217" s="39"/>
      <c r="AR217" s="245" t="s">
        <v>190</v>
      </c>
      <c r="AT217" s="245" t="s">
        <v>185</v>
      </c>
      <c r="AU217" s="245" t="s">
        <v>84</v>
      </c>
      <c r="AY217" s="18" t="s">
        <v>182</v>
      </c>
      <c r="BE217" s="246">
        <f>IF(O217="základní",K217,0)</f>
        <v>0</v>
      </c>
      <c r="BF217" s="246">
        <f>IF(O217="snížená",K217,0)</f>
        <v>0</v>
      </c>
      <c r="BG217" s="246">
        <f>IF(O217="zákl. přenesená",K217,0)</f>
        <v>0</v>
      </c>
      <c r="BH217" s="246">
        <f>IF(O217="sníž. přenesená",K217,0)</f>
        <v>0</v>
      </c>
      <c r="BI217" s="246">
        <f>IF(O217="nulová",K217,0)</f>
        <v>0</v>
      </c>
      <c r="BJ217" s="18" t="s">
        <v>82</v>
      </c>
      <c r="BK217" s="246">
        <f>ROUND(P217*H217,2)</f>
        <v>0</v>
      </c>
      <c r="BL217" s="18" t="s">
        <v>190</v>
      </c>
      <c r="BM217" s="245" t="s">
        <v>1816</v>
      </c>
    </row>
    <row r="218" s="2" customFormat="1">
      <c r="A218" s="39"/>
      <c r="B218" s="40"/>
      <c r="C218" s="41"/>
      <c r="D218" s="247" t="s">
        <v>192</v>
      </c>
      <c r="E218" s="41"/>
      <c r="F218" s="248" t="s">
        <v>1815</v>
      </c>
      <c r="G218" s="41"/>
      <c r="H218" s="41"/>
      <c r="I218" s="249"/>
      <c r="J218" s="249"/>
      <c r="K218" s="41"/>
      <c r="L218" s="41"/>
      <c r="M218" s="45"/>
      <c r="N218" s="250"/>
      <c r="O218" s="251"/>
      <c r="P218" s="92"/>
      <c r="Q218" s="92"/>
      <c r="R218" s="92"/>
      <c r="S218" s="92"/>
      <c r="T218" s="92"/>
      <c r="U218" s="92"/>
      <c r="V218" s="92"/>
      <c r="W218" s="92"/>
      <c r="X218" s="93"/>
      <c r="Y218" s="39"/>
      <c r="Z218" s="39"/>
      <c r="AA218" s="39"/>
      <c r="AB218" s="39"/>
      <c r="AC218" s="39"/>
      <c r="AD218" s="39"/>
      <c r="AE218" s="39"/>
      <c r="AT218" s="18" t="s">
        <v>192</v>
      </c>
      <c r="AU218" s="18" t="s">
        <v>84</v>
      </c>
    </row>
    <row r="219" s="2" customFormat="1">
      <c r="A219" s="39"/>
      <c r="B219" s="40"/>
      <c r="C219" s="41"/>
      <c r="D219" s="252" t="s">
        <v>194</v>
      </c>
      <c r="E219" s="41"/>
      <c r="F219" s="253" t="s">
        <v>1817</v>
      </c>
      <c r="G219" s="41"/>
      <c r="H219" s="41"/>
      <c r="I219" s="249"/>
      <c r="J219" s="249"/>
      <c r="K219" s="41"/>
      <c r="L219" s="41"/>
      <c r="M219" s="45"/>
      <c r="N219" s="250"/>
      <c r="O219" s="251"/>
      <c r="P219" s="92"/>
      <c r="Q219" s="92"/>
      <c r="R219" s="92"/>
      <c r="S219" s="92"/>
      <c r="T219" s="92"/>
      <c r="U219" s="92"/>
      <c r="V219" s="92"/>
      <c r="W219" s="92"/>
      <c r="X219" s="93"/>
      <c r="Y219" s="39"/>
      <c r="Z219" s="39"/>
      <c r="AA219" s="39"/>
      <c r="AB219" s="39"/>
      <c r="AC219" s="39"/>
      <c r="AD219" s="39"/>
      <c r="AE219" s="39"/>
      <c r="AT219" s="18" t="s">
        <v>194</v>
      </c>
      <c r="AU219" s="18" t="s">
        <v>84</v>
      </c>
    </row>
    <row r="220" s="13" customFormat="1">
      <c r="A220" s="13"/>
      <c r="B220" s="254"/>
      <c r="C220" s="255"/>
      <c r="D220" s="247" t="s">
        <v>196</v>
      </c>
      <c r="E220" s="256" t="s">
        <v>1</v>
      </c>
      <c r="F220" s="257" t="s">
        <v>1818</v>
      </c>
      <c r="G220" s="255"/>
      <c r="H220" s="258">
        <v>145.5</v>
      </c>
      <c r="I220" s="259"/>
      <c r="J220" s="259"/>
      <c r="K220" s="255"/>
      <c r="L220" s="255"/>
      <c r="M220" s="260"/>
      <c r="N220" s="261"/>
      <c r="O220" s="262"/>
      <c r="P220" s="262"/>
      <c r="Q220" s="262"/>
      <c r="R220" s="262"/>
      <c r="S220" s="262"/>
      <c r="T220" s="262"/>
      <c r="U220" s="262"/>
      <c r="V220" s="262"/>
      <c r="W220" s="262"/>
      <c r="X220" s="263"/>
      <c r="Y220" s="13"/>
      <c r="Z220" s="13"/>
      <c r="AA220" s="13"/>
      <c r="AB220" s="13"/>
      <c r="AC220" s="13"/>
      <c r="AD220" s="13"/>
      <c r="AE220" s="13"/>
      <c r="AT220" s="264" t="s">
        <v>196</v>
      </c>
      <c r="AU220" s="264" t="s">
        <v>84</v>
      </c>
      <c r="AV220" s="13" t="s">
        <v>84</v>
      </c>
      <c r="AW220" s="13" t="s">
        <v>5</v>
      </c>
      <c r="AX220" s="13" t="s">
        <v>82</v>
      </c>
      <c r="AY220" s="264" t="s">
        <v>182</v>
      </c>
    </row>
    <row r="221" s="2" customFormat="1" ht="24.15" customHeight="1">
      <c r="A221" s="39"/>
      <c r="B221" s="40"/>
      <c r="C221" s="233" t="s">
        <v>342</v>
      </c>
      <c r="D221" s="233" t="s">
        <v>185</v>
      </c>
      <c r="E221" s="234" t="s">
        <v>1819</v>
      </c>
      <c r="F221" s="235" t="s">
        <v>1820</v>
      </c>
      <c r="G221" s="236" t="s">
        <v>416</v>
      </c>
      <c r="H221" s="237">
        <v>145.5</v>
      </c>
      <c r="I221" s="238"/>
      <c r="J221" s="238"/>
      <c r="K221" s="239">
        <f>ROUND(P221*H221,2)</f>
        <v>0</v>
      </c>
      <c r="L221" s="235" t="s">
        <v>189</v>
      </c>
      <c r="M221" s="45"/>
      <c r="N221" s="240" t="s">
        <v>1</v>
      </c>
      <c r="O221" s="241" t="s">
        <v>38</v>
      </c>
      <c r="P221" s="242">
        <f>I221+J221</f>
        <v>0</v>
      </c>
      <c r="Q221" s="242">
        <f>ROUND(I221*H221,2)</f>
        <v>0</v>
      </c>
      <c r="R221" s="242">
        <f>ROUND(J221*H221,2)</f>
        <v>0</v>
      </c>
      <c r="S221" s="92"/>
      <c r="T221" s="243">
        <f>S221*H221</f>
        <v>0</v>
      </c>
      <c r="U221" s="243">
        <v>0</v>
      </c>
      <c r="V221" s="243">
        <f>U221*H221</f>
        <v>0</v>
      </c>
      <c r="W221" s="243">
        <v>0</v>
      </c>
      <c r="X221" s="244">
        <f>W221*H221</f>
        <v>0</v>
      </c>
      <c r="Y221" s="39"/>
      <c r="Z221" s="39"/>
      <c r="AA221" s="39"/>
      <c r="AB221" s="39"/>
      <c r="AC221" s="39"/>
      <c r="AD221" s="39"/>
      <c r="AE221" s="39"/>
      <c r="AR221" s="245" t="s">
        <v>190</v>
      </c>
      <c r="AT221" s="245" t="s">
        <v>185</v>
      </c>
      <c r="AU221" s="245" t="s">
        <v>84</v>
      </c>
      <c r="AY221" s="18" t="s">
        <v>182</v>
      </c>
      <c r="BE221" s="246">
        <f>IF(O221="základní",K221,0)</f>
        <v>0</v>
      </c>
      <c r="BF221" s="246">
        <f>IF(O221="snížená",K221,0)</f>
        <v>0</v>
      </c>
      <c r="BG221" s="246">
        <f>IF(O221="zákl. přenesená",K221,0)</f>
        <v>0</v>
      </c>
      <c r="BH221" s="246">
        <f>IF(O221="sníž. přenesená",K221,0)</f>
        <v>0</v>
      </c>
      <c r="BI221" s="246">
        <f>IF(O221="nulová",K221,0)</f>
        <v>0</v>
      </c>
      <c r="BJ221" s="18" t="s">
        <v>82</v>
      </c>
      <c r="BK221" s="246">
        <f>ROUND(P221*H221,2)</f>
        <v>0</v>
      </c>
      <c r="BL221" s="18" t="s">
        <v>190</v>
      </c>
      <c r="BM221" s="245" t="s">
        <v>1821</v>
      </c>
    </row>
    <row r="222" s="2" customFormat="1">
      <c r="A222" s="39"/>
      <c r="B222" s="40"/>
      <c r="C222" s="41"/>
      <c r="D222" s="247" t="s">
        <v>192</v>
      </c>
      <c r="E222" s="41"/>
      <c r="F222" s="248" t="s">
        <v>1820</v>
      </c>
      <c r="G222" s="41"/>
      <c r="H222" s="41"/>
      <c r="I222" s="249"/>
      <c r="J222" s="249"/>
      <c r="K222" s="41"/>
      <c r="L222" s="41"/>
      <c r="M222" s="45"/>
      <c r="N222" s="250"/>
      <c r="O222" s="251"/>
      <c r="P222" s="92"/>
      <c r="Q222" s="92"/>
      <c r="R222" s="92"/>
      <c r="S222" s="92"/>
      <c r="T222" s="92"/>
      <c r="U222" s="92"/>
      <c r="V222" s="92"/>
      <c r="W222" s="92"/>
      <c r="X222" s="93"/>
      <c r="Y222" s="39"/>
      <c r="Z222" s="39"/>
      <c r="AA222" s="39"/>
      <c r="AB222" s="39"/>
      <c r="AC222" s="39"/>
      <c r="AD222" s="39"/>
      <c r="AE222" s="39"/>
      <c r="AT222" s="18" t="s">
        <v>192</v>
      </c>
      <c r="AU222" s="18" t="s">
        <v>84</v>
      </c>
    </row>
    <row r="223" s="2" customFormat="1">
      <c r="A223" s="39"/>
      <c r="B223" s="40"/>
      <c r="C223" s="41"/>
      <c r="D223" s="252" t="s">
        <v>194</v>
      </c>
      <c r="E223" s="41"/>
      <c r="F223" s="253" t="s">
        <v>1822</v>
      </c>
      <c r="G223" s="41"/>
      <c r="H223" s="41"/>
      <c r="I223" s="249"/>
      <c r="J223" s="249"/>
      <c r="K223" s="41"/>
      <c r="L223" s="41"/>
      <c r="M223" s="45"/>
      <c r="N223" s="250"/>
      <c r="O223" s="251"/>
      <c r="P223" s="92"/>
      <c r="Q223" s="92"/>
      <c r="R223" s="92"/>
      <c r="S223" s="92"/>
      <c r="T223" s="92"/>
      <c r="U223" s="92"/>
      <c r="V223" s="92"/>
      <c r="W223" s="92"/>
      <c r="X223" s="93"/>
      <c r="Y223" s="39"/>
      <c r="Z223" s="39"/>
      <c r="AA223" s="39"/>
      <c r="AB223" s="39"/>
      <c r="AC223" s="39"/>
      <c r="AD223" s="39"/>
      <c r="AE223" s="39"/>
      <c r="AT223" s="18" t="s">
        <v>194</v>
      </c>
      <c r="AU223" s="18" t="s">
        <v>84</v>
      </c>
    </row>
    <row r="224" s="12" customFormat="1" ht="22.8" customHeight="1">
      <c r="A224" s="12"/>
      <c r="B224" s="216"/>
      <c r="C224" s="217"/>
      <c r="D224" s="218" t="s">
        <v>74</v>
      </c>
      <c r="E224" s="231" t="s">
        <v>190</v>
      </c>
      <c r="F224" s="231" t="s">
        <v>1823</v>
      </c>
      <c r="G224" s="217"/>
      <c r="H224" s="217"/>
      <c r="I224" s="220"/>
      <c r="J224" s="220"/>
      <c r="K224" s="232">
        <f>BK224</f>
        <v>0</v>
      </c>
      <c r="L224" s="217"/>
      <c r="M224" s="222"/>
      <c r="N224" s="223"/>
      <c r="O224" s="224"/>
      <c r="P224" s="224"/>
      <c r="Q224" s="225">
        <f>SUM(Q225:Q246)</f>
        <v>0</v>
      </c>
      <c r="R224" s="225">
        <f>SUM(R225:R246)</f>
        <v>0</v>
      </c>
      <c r="S224" s="224"/>
      <c r="T224" s="226">
        <f>SUM(T225:T246)</f>
        <v>0</v>
      </c>
      <c r="U224" s="224"/>
      <c r="V224" s="226">
        <f>SUM(V225:V246)</f>
        <v>1.3233752000000001</v>
      </c>
      <c r="W224" s="224"/>
      <c r="X224" s="227">
        <f>SUM(X225:X246)</f>
        <v>0</v>
      </c>
      <c r="Y224" s="12"/>
      <c r="Z224" s="12"/>
      <c r="AA224" s="12"/>
      <c r="AB224" s="12"/>
      <c r="AC224" s="12"/>
      <c r="AD224" s="12"/>
      <c r="AE224" s="12"/>
      <c r="AR224" s="228" t="s">
        <v>82</v>
      </c>
      <c r="AT224" s="229" t="s">
        <v>74</v>
      </c>
      <c r="AU224" s="229" t="s">
        <v>82</v>
      </c>
      <c r="AY224" s="228" t="s">
        <v>182</v>
      </c>
      <c r="BK224" s="230">
        <f>SUM(BK225:BK246)</f>
        <v>0</v>
      </c>
    </row>
    <row r="225" s="2" customFormat="1" ht="33" customHeight="1">
      <c r="A225" s="39"/>
      <c r="B225" s="40"/>
      <c r="C225" s="233" t="s">
        <v>349</v>
      </c>
      <c r="D225" s="233" t="s">
        <v>185</v>
      </c>
      <c r="E225" s="234" t="s">
        <v>1824</v>
      </c>
      <c r="F225" s="235" t="s">
        <v>1825</v>
      </c>
      <c r="G225" s="236" t="s">
        <v>664</v>
      </c>
      <c r="H225" s="237">
        <v>19.516999999999999</v>
      </c>
      <c r="I225" s="238"/>
      <c r="J225" s="238"/>
      <c r="K225" s="239">
        <f>ROUND(P225*H225,2)</f>
        <v>0</v>
      </c>
      <c r="L225" s="235" t="s">
        <v>189</v>
      </c>
      <c r="M225" s="45"/>
      <c r="N225" s="240" t="s">
        <v>1</v>
      </c>
      <c r="O225" s="241" t="s">
        <v>38</v>
      </c>
      <c r="P225" s="242">
        <f>I225+J225</f>
        <v>0</v>
      </c>
      <c r="Q225" s="242">
        <f>ROUND(I225*H225,2)</f>
        <v>0</v>
      </c>
      <c r="R225" s="242">
        <f>ROUND(J225*H225,2)</f>
        <v>0</v>
      </c>
      <c r="S225" s="92"/>
      <c r="T225" s="243">
        <f>S225*H225</f>
        <v>0</v>
      </c>
      <c r="U225" s="243">
        <v>0</v>
      </c>
      <c r="V225" s="243">
        <f>U225*H225</f>
        <v>0</v>
      </c>
      <c r="W225" s="243">
        <v>0</v>
      </c>
      <c r="X225" s="244">
        <f>W225*H225</f>
        <v>0</v>
      </c>
      <c r="Y225" s="39"/>
      <c r="Z225" s="39"/>
      <c r="AA225" s="39"/>
      <c r="AB225" s="39"/>
      <c r="AC225" s="39"/>
      <c r="AD225" s="39"/>
      <c r="AE225" s="39"/>
      <c r="AR225" s="245" t="s">
        <v>190</v>
      </c>
      <c r="AT225" s="245" t="s">
        <v>185</v>
      </c>
      <c r="AU225" s="245" t="s">
        <v>84</v>
      </c>
      <c r="AY225" s="18" t="s">
        <v>182</v>
      </c>
      <c r="BE225" s="246">
        <f>IF(O225="základní",K225,0)</f>
        <v>0</v>
      </c>
      <c r="BF225" s="246">
        <f>IF(O225="snížená",K225,0)</f>
        <v>0</v>
      </c>
      <c r="BG225" s="246">
        <f>IF(O225="zákl. přenesená",K225,0)</f>
        <v>0</v>
      </c>
      <c r="BH225" s="246">
        <f>IF(O225="sníž. přenesená",K225,0)</f>
        <v>0</v>
      </c>
      <c r="BI225" s="246">
        <f>IF(O225="nulová",K225,0)</f>
        <v>0</v>
      </c>
      <c r="BJ225" s="18" t="s">
        <v>82</v>
      </c>
      <c r="BK225" s="246">
        <f>ROUND(P225*H225,2)</f>
        <v>0</v>
      </c>
      <c r="BL225" s="18" t="s">
        <v>190</v>
      </c>
      <c r="BM225" s="245" t="s">
        <v>1826</v>
      </c>
    </row>
    <row r="226" s="2" customFormat="1">
      <c r="A226" s="39"/>
      <c r="B226" s="40"/>
      <c r="C226" s="41"/>
      <c r="D226" s="247" t="s">
        <v>192</v>
      </c>
      <c r="E226" s="41"/>
      <c r="F226" s="248" t="s">
        <v>1825</v>
      </c>
      <c r="G226" s="41"/>
      <c r="H226" s="41"/>
      <c r="I226" s="249"/>
      <c r="J226" s="249"/>
      <c r="K226" s="41"/>
      <c r="L226" s="41"/>
      <c r="M226" s="45"/>
      <c r="N226" s="250"/>
      <c r="O226" s="251"/>
      <c r="P226" s="92"/>
      <c r="Q226" s="92"/>
      <c r="R226" s="92"/>
      <c r="S226" s="92"/>
      <c r="T226" s="92"/>
      <c r="U226" s="92"/>
      <c r="V226" s="92"/>
      <c r="W226" s="92"/>
      <c r="X226" s="93"/>
      <c r="Y226" s="39"/>
      <c r="Z226" s="39"/>
      <c r="AA226" s="39"/>
      <c r="AB226" s="39"/>
      <c r="AC226" s="39"/>
      <c r="AD226" s="39"/>
      <c r="AE226" s="39"/>
      <c r="AT226" s="18" t="s">
        <v>192</v>
      </c>
      <c r="AU226" s="18" t="s">
        <v>84</v>
      </c>
    </row>
    <row r="227" s="2" customFormat="1">
      <c r="A227" s="39"/>
      <c r="B227" s="40"/>
      <c r="C227" s="41"/>
      <c r="D227" s="252" t="s">
        <v>194</v>
      </c>
      <c r="E227" s="41"/>
      <c r="F227" s="253" t="s">
        <v>1827</v>
      </c>
      <c r="G227" s="41"/>
      <c r="H227" s="41"/>
      <c r="I227" s="249"/>
      <c r="J227" s="249"/>
      <c r="K227" s="41"/>
      <c r="L227" s="41"/>
      <c r="M227" s="45"/>
      <c r="N227" s="250"/>
      <c r="O227" s="251"/>
      <c r="P227" s="92"/>
      <c r="Q227" s="92"/>
      <c r="R227" s="92"/>
      <c r="S227" s="92"/>
      <c r="T227" s="92"/>
      <c r="U227" s="92"/>
      <c r="V227" s="92"/>
      <c r="W227" s="92"/>
      <c r="X227" s="93"/>
      <c r="Y227" s="39"/>
      <c r="Z227" s="39"/>
      <c r="AA227" s="39"/>
      <c r="AB227" s="39"/>
      <c r="AC227" s="39"/>
      <c r="AD227" s="39"/>
      <c r="AE227" s="39"/>
      <c r="AT227" s="18" t="s">
        <v>194</v>
      </c>
      <c r="AU227" s="18" t="s">
        <v>84</v>
      </c>
    </row>
    <row r="228" s="13" customFormat="1">
      <c r="A228" s="13"/>
      <c r="B228" s="254"/>
      <c r="C228" s="255"/>
      <c r="D228" s="247" t="s">
        <v>196</v>
      </c>
      <c r="E228" s="256" t="s">
        <v>1</v>
      </c>
      <c r="F228" s="257" t="s">
        <v>1828</v>
      </c>
      <c r="G228" s="255"/>
      <c r="H228" s="258">
        <v>17.460000000000001</v>
      </c>
      <c r="I228" s="259"/>
      <c r="J228" s="259"/>
      <c r="K228" s="255"/>
      <c r="L228" s="255"/>
      <c r="M228" s="260"/>
      <c r="N228" s="261"/>
      <c r="O228" s="262"/>
      <c r="P228" s="262"/>
      <c r="Q228" s="262"/>
      <c r="R228" s="262"/>
      <c r="S228" s="262"/>
      <c r="T228" s="262"/>
      <c r="U228" s="262"/>
      <c r="V228" s="262"/>
      <c r="W228" s="262"/>
      <c r="X228" s="263"/>
      <c r="Y228" s="13"/>
      <c r="Z228" s="13"/>
      <c r="AA228" s="13"/>
      <c r="AB228" s="13"/>
      <c r="AC228" s="13"/>
      <c r="AD228" s="13"/>
      <c r="AE228" s="13"/>
      <c r="AT228" s="264" t="s">
        <v>196</v>
      </c>
      <c r="AU228" s="264" t="s">
        <v>84</v>
      </c>
      <c r="AV228" s="13" t="s">
        <v>84</v>
      </c>
      <c r="AW228" s="13" t="s">
        <v>5</v>
      </c>
      <c r="AX228" s="13" t="s">
        <v>75</v>
      </c>
      <c r="AY228" s="264" t="s">
        <v>182</v>
      </c>
    </row>
    <row r="229" s="13" customFormat="1">
      <c r="A229" s="13"/>
      <c r="B229" s="254"/>
      <c r="C229" s="255"/>
      <c r="D229" s="247" t="s">
        <v>196</v>
      </c>
      <c r="E229" s="256" t="s">
        <v>1</v>
      </c>
      <c r="F229" s="257" t="s">
        <v>1829</v>
      </c>
      <c r="G229" s="255"/>
      <c r="H229" s="258">
        <v>2.0569999999999999</v>
      </c>
      <c r="I229" s="259"/>
      <c r="J229" s="259"/>
      <c r="K229" s="255"/>
      <c r="L229" s="255"/>
      <c r="M229" s="260"/>
      <c r="N229" s="261"/>
      <c r="O229" s="262"/>
      <c r="P229" s="262"/>
      <c r="Q229" s="262"/>
      <c r="R229" s="262"/>
      <c r="S229" s="262"/>
      <c r="T229" s="262"/>
      <c r="U229" s="262"/>
      <c r="V229" s="262"/>
      <c r="W229" s="262"/>
      <c r="X229" s="263"/>
      <c r="Y229" s="13"/>
      <c r="Z229" s="13"/>
      <c r="AA229" s="13"/>
      <c r="AB229" s="13"/>
      <c r="AC229" s="13"/>
      <c r="AD229" s="13"/>
      <c r="AE229" s="13"/>
      <c r="AT229" s="264" t="s">
        <v>196</v>
      </c>
      <c r="AU229" s="264" t="s">
        <v>84</v>
      </c>
      <c r="AV229" s="13" t="s">
        <v>84</v>
      </c>
      <c r="AW229" s="13" t="s">
        <v>5</v>
      </c>
      <c r="AX229" s="13" t="s">
        <v>75</v>
      </c>
      <c r="AY229" s="264" t="s">
        <v>182</v>
      </c>
    </row>
    <row r="230" s="15" customFormat="1">
      <c r="A230" s="15"/>
      <c r="B230" s="275"/>
      <c r="C230" s="276"/>
      <c r="D230" s="247" t="s">
        <v>196</v>
      </c>
      <c r="E230" s="277" t="s">
        <v>1</v>
      </c>
      <c r="F230" s="278" t="s">
        <v>208</v>
      </c>
      <c r="G230" s="276"/>
      <c r="H230" s="279">
        <v>19.516999999999999</v>
      </c>
      <c r="I230" s="280"/>
      <c r="J230" s="280"/>
      <c r="K230" s="276"/>
      <c r="L230" s="276"/>
      <c r="M230" s="281"/>
      <c r="N230" s="282"/>
      <c r="O230" s="283"/>
      <c r="P230" s="283"/>
      <c r="Q230" s="283"/>
      <c r="R230" s="283"/>
      <c r="S230" s="283"/>
      <c r="T230" s="283"/>
      <c r="U230" s="283"/>
      <c r="V230" s="283"/>
      <c r="W230" s="283"/>
      <c r="X230" s="284"/>
      <c r="Y230" s="15"/>
      <c r="Z230" s="15"/>
      <c r="AA230" s="15"/>
      <c r="AB230" s="15"/>
      <c r="AC230" s="15"/>
      <c r="AD230" s="15"/>
      <c r="AE230" s="15"/>
      <c r="AT230" s="285" t="s">
        <v>196</v>
      </c>
      <c r="AU230" s="285" t="s">
        <v>84</v>
      </c>
      <c r="AV230" s="15" t="s">
        <v>190</v>
      </c>
      <c r="AW230" s="15" t="s">
        <v>5</v>
      </c>
      <c r="AX230" s="15" t="s">
        <v>82</v>
      </c>
      <c r="AY230" s="285" t="s">
        <v>182</v>
      </c>
    </row>
    <row r="231" s="2" customFormat="1" ht="24.15" customHeight="1">
      <c r="A231" s="39"/>
      <c r="B231" s="40"/>
      <c r="C231" s="233" t="s">
        <v>355</v>
      </c>
      <c r="D231" s="233" t="s">
        <v>185</v>
      </c>
      <c r="E231" s="234" t="s">
        <v>1830</v>
      </c>
      <c r="F231" s="235" t="s">
        <v>1831</v>
      </c>
      <c r="G231" s="236" t="s">
        <v>222</v>
      </c>
      <c r="H231" s="237">
        <v>9</v>
      </c>
      <c r="I231" s="238"/>
      <c r="J231" s="238"/>
      <c r="K231" s="239">
        <f>ROUND(P231*H231,2)</f>
        <v>0</v>
      </c>
      <c r="L231" s="235" t="s">
        <v>189</v>
      </c>
      <c r="M231" s="45"/>
      <c r="N231" s="240" t="s">
        <v>1</v>
      </c>
      <c r="O231" s="241" t="s">
        <v>38</v>
      </c>
      <c r="P231" s="242">
        <f>I231+J231</f>
        <v>0</v>
      </c>
      <c r="Q231" s="242">
        <f>ROUND(I231*H231,2)</f>
        <v>0</v>
      </c>
      <c r="R231" s="242">
        <f>ROUND(J231*H231,2)</f>
        <v>0</v>
      </c>
      <c r="S231" s="92"/>
      <c r="T231" s="243">
        <f>S231*H231</f>
        <v>0</v>
      </c>
      <c r="U231" s="243">
        <v>0.087419999999999998</v>
      </c>
      <c r="V231" s="243">
        <f>U231*H231</f>
        <v>0.78678000000000003</v>
      </c>
      <c r="W231" s="243">
        <v>0</v>
      </c>
      <c r="X231" s="244">
        <f>W231*H231</f>
        <v>0</v>
      </c>
      <c r="Y231" s="39"/>
      <c r="Z231" s="39"/>
      <c r="AA231" s="39"/>
      <c r="AB231" s="39"/>
      <c r="AC231" s="39"/>
      <c r="AD231" s="39"/>
      <c r="AE231" s="39"/>
      <c r="AR231" s="245" t="s">
        <v>190</v>
      </c>
      <c r="AT231" s="245" t="s">
        <v>185</v>
      </c>
      <c r="AU231" s="245" t="s">
        <v>84</v>
      </c>
      <c r="AY231" s="18" t="s">
        <v>182</v>
      </c>
      <c r="BE231" s="246">
        <f>IF(O231="základní",K231,0)</f>
        <v>0</v>
      </c>
      <c r="BF231" s="246">
        <f>IF(O231="snížená",K231,0)</f>
        <v>0</v>
      </c>
      <c r="BG231" s="246">
        <f>IF(O231="zákl. přenesená",K231,0)</f>
        <v>0</v>
      </c>
      <c r="BH231" s="246">
        <f>IF(O231="sníž. přenesená",K231,0)</f>
        <v>0</v>
      </c>
      <c r="BI231" s="246">
        <f>IF(O231="nulová",K231,0)</f>
        <v>0</v>
      </c>
      <c r="BJ231" s="18" t="s">
        <v>82</v>
      </c>
      <c r="BK231" s="246">
        <f>ROUND(P231*H231,2)</f>
        <v>0</v>
      </c>
      <c r="BL231" s="18" t="s">
        <v>190</v>
      </c>
      <c r="BM231" s="245" t="s">
        <v>1832</v>
      </c>
    </row>
    <row r="232" s="2" customFormat="1">
      <c r="A232" s="39"/>
      <c r="B232" s="40"/>
      <c r="C232" s="41"/>
      <c r="D232" s="247" t="s">
        <v>192</v>
      </c>
      <c r="E232" s="41"/>
      <c r="F232" s="248" t="s">
        <v>1831</v>
      </c>
      <c r="G232" s="41"/>
      <c r="H232" s="41"/>
      <c r="I232" s="249"/>
      <c r="J232" s="249"/>
      <c r="K232" s="41"/>
      <c r="L232" s="41"/>
      <c r="M232" s="45"/>
      <c r="N232" s="250"/>
      <c r="O232" s="251"/>
      <c r="P232" s="92"/>
      <c r="Q232" s="92"/>
      <c r="R232" s="92"/>
      <c r="S232" s="92"/>
      <c r="T232" s="92"/>
      <c r="U232" s="92"/>
      <c r="V232" s="92"/>
      <c r="W232" s="92"/>
      <c r="X232" s="93"/>
      <c r="Y232" s="39"/>
      <c r="Z232" s="39"/>
      <c r="AA232" s="39"/>
      <c r="AB232" s="39"/>
      <c r="AC232" s="39"/>
      <c r="AD232" s="39"/>
      <c r="AE232" s="39"/>
      <c r="AT232" s="18" t="s">
        <v>192</v>
      </c>
      <c r="AU232" s="18" t="s">
        <v>84</v>
      </c>
    </row>
    <row r="233" s="2" customFormat="1">
      <c r="A233" s="39"/>
      <c r="B233" s="40"/>
      <c r="C233" s="41"/>
      <c r="D233" s="252" t="s">
        <v>194</v>
      </c>
      <c r="E233" s="41"/>
      <c r="F233" s="253" t="s">
        <v>1833</v>
      </c>
      <c r="G233" s="41"/>
      <c r="H233" s="41"/>
      <c r="I233" s="249"/>
      <c r="J233" s="249"/>
      <c r="K233" s="41"/>
      <c r="L233" s="41"/>
      <c r="M233" s="45"/>
      <c r="N233" s="250"/>
      <c r="O233" s="251"/>
      <c r="P233" s="92"/>
      <c r="Q233" s="92"/>
      <c r="R233" s="92"/>
      <c r="S233" s="92"/>
      <c r="T233" s="92"/>
      <c r="U233" s="92"/>
      <c r="V233" s="92"/>
      <c r="W233" s="92"/>
      <c r="X233" s="93"/>
      <c r="Y233" s="39"/>
      <c r="Z233" s="39"/>
      <c r="AA233" s="39"/>
      <c r="AB233" s="39"/>
      <c r="AC233" s="39"/>
      <c r="AD233" s="39"/>
      <c r="AE233" s="39"/>
      <c r="AT233" s="18" t="s">
        <v>194</v>
      </c>
      <c r="AU233" s="18" t="s">
        <v>84</v>
      </c>
    </row>
    <row r="234" s="13" customFormat="1">
      <c r="A234" s="13"/>
      <c r="B234" s="254"/>
      <c r="C234" s="255"/>
      <c r="D234" s="247" t="s">
        <v>196</v>
      </c>
      <c r="E234" s="256" t="s">
        <v>1</v>
      </c>
      <c r="F234" s="257" t="s">
        <v>1834</v>
      </c>
      <c r="G234" s="255"/>
      <c r="H234" s="258">
        <v>9</v>
      </c>
      <c r="I234" s="259"/>
      <c r="J234" s="259"/>
      <c r="K234" s="255"/>
      <c r="L234" s="255"/>
      <c r="M234" s="260"/>
      <c r="N234" s="261"/>
      <c r="O234" s="262"/>
      <c r="P234" s="262"/>
      <c r="Q234" s="262"/>
      <c r="R234" s="262"/>
      <c r="S234" s="262"/>
      <c r="T234" s="262"/>
      <c r="U234" s="262"/>
      <c r="V234" s="262"/>
      <c r="W234" s="262"/>
      <c r="X234" s="263"/>
      <c r="Y234" s="13"/>
      <c r="Z234" s="13"/>
      <c r="AA234" s="13"/>
      <c r="AB234" s="13"/>
      <c r="AC234" s="13"/>
      <c r="AD234" s="13"/>
      <c r="AE234" s="13"/>
      <c r="AT234" s="264" t="s">
        <v>196</v>
      </c>
      <c r="AU234" s="264" t="s">
        <v>84</v>
      </c>
      <c r="AV234" s="13" t="s">
        <v>84</v>
      </c>
      <c r="AW234" s="13" t="s">
        <v>5</v>
      </c>
      <c r="AX234" s="13" t="s">
        <v>82</v>
      </c>
      <c r="AY234" s="264" t="s">
        <v>182</v>
      </c>
    </row>
    <row r="235" s="2" customFormat="1" ht="24.15" customHeight="1">
      <c r="A235" s="39"/>
      <c r="B235" s="40"/>
      <c r="C235" s="286" t="s">
        <v>361</v>
      </c>
      <c r="D235" s="286" t="s">
        <v>290</v>
      </c>
      <c r="E235" s="287" t="s">
        <v>1835</v>
      </c>
      <c r="F235" s="288" t="s">
        <v>1836</v>
      </c>
      <c r="G235" s="289" t="s">
        <v>222</v>
      </c>
      <c r="H235" s="290">
        <v>6</v>
      </c>
      <c r="I235" s="291"/>
      <c r="J235" s="292"/>
      <c r="K235" s="293">
        <f>ROUND(P235*H235,2)</f>
        <v>0</v>
      </c>
      <c r="L235" s="288" t="s">
        <v>189</v>
      </c>
      <c r="M235" s="294"/>
      <c r="N235" s="295" t="s">
        <v>1</v>
      </c>
      <c r="O235" s="241" t="s">
        <v>38</v>
      </c>
      <c r="P235" s="242">
        <f>I235+J235</f>
        <v>0</v>
      </c>
      <c r="Q235" s="242">
        <f>ROUND(I235*H235,2)</f>
        <v>0</v>
      </c>
      <c r="R235" s="242">
        <f>ROUND(J235*H235,2)</f>
        <v>0</v>
      </c>
      <c r="S235" s="92"/>
      <c r="T235" s="243">
        <f>S235*H235</f>
        <v>0</v>
      </c>
      <c r="U235" s="243">
        <v>0.068000000000000005</v>
      </c>
      <c r="V235" s="243">
        <f>U235*H235</f>
        <v>0.40800000000000003</v>
      </c>
      <c r="W235" s="243">
        <v>0</v>
      </c>
      <c r="X235" s="244">
        <f>W235*H235</f>
        <v>0</v>
      </c>
      <c r="Y235" s="39"/>
      <c r="Z235" s="39"/>
      <c r="AA235" s="39"/>
      <c r="AB235" s="39"/>
      <c r="AC235" s="39"/>
      <c r="AD235" s="39"/>
      <c r="AE235" s="39"/>
      <c r="AR235" s="245" t="s">
        <v>240</v>
      </c>
      <c r="AT235" s="245" t="s">
        <v>290</v>
      </c>
      <c r="AU235" s="245" t="s">
        <v>84</v>
      </c>
      <c r="AY235" s="18" t="s">
        <v>182</v>
      </c>
      <c r="BE235" s="246">
        <f>IF(O235="základní",K235,0)</f>
        <v>0</v>
      </c>
      <c r="BF235" s="246">
        <f>IF(O235="snížená",K235,0)</f>
        <v>0</v>
      </c>
      <c r="BG235" s="246">
        <f>IF(O235="zákl. přenesená",K235,0)</f>
        <v>0</v>
      </c>
      <c r="BH235" s="246">
        <f>IF(O235="sníž. přenesená",K235,0)</f>
        <v>0</v>
      </c>
      <c r="BI235" s="246">
        <f>IF(O235="nulová",K235,0)</f>
        <v>0</v>
      </c>
      <c r="BJ235" s="18" t="s">
        <v>82</v>
      </c>
      <c r="BK235" s="246">
        <f>ROUND(P235*H235,2)</f>
        <v>0</v>
      </c>
      <c r="BL235" s="18" t="s">
        <v>190</v>
      </c>
      <c r="BM235" s="245" t="s">
        <v>1837</v>
      </c>
    </row>
    <row r="236" s="2" customFormat="1">
      <c r="A236" s="39"/>
      <c r="B236" s="40"/>
      <c r="C236" s="41"/>
      <c r="D236" s="247" t="s">
        <v>192</v>
      </c>
      <c r="E236" s="41"/>
      <c r="F236" s="248" t="s">
        <v>1836</v>
      </c>
      <c r="G236" s="41"/>
      <c r="H236" s="41"/>
      <c r="I236" s="249"/>
      <c r="J236" s="249"/>
      <c r="K236" s="41"/>
      <c r="L236" s="41"/>
      <c r="M236" s="45"/>
      <c r="N236" s="250"/>
      <c r="O236" s="251"/>
      <c r="P236" s="92"/>
      <c r="Q236" s="92"/>
      <c r="R236" s="92"/>
      <c r="S236" s="92"/>
      <c r="T236" s="92"/>
      <c r="U236" s="92"/>
      <c r="V236" s="92"/>
      <c r="W236" s="92"/>
      <c r="X236" s="93"/>
      <c r="Y236" s="39"/>
      <c r="Z236" s="39"/>
      <c r="AA236" s="39"/>
      <c r="AB236" s="39"/>
      <c r="AC236" s="39"/>
      <c r="AD236" s="39"/>
      <c r="AE236" s="39"/>
      <c r="AT236" s="18" t="s">
        <v>192</v>
      </c>
      <c r="AU236" s="18" t="s">
        <v>84</v>
      </c>
    </row>
    <row r="237" s="2" customFormat="1" ht="24.15" customHeight="1">
      <c r="A237" s="39"/>
      <c r="B237" s="40"/>
      <c r="C237" s="286" t="s">
        <v>368</v>
      </c>
      <c r="D237" s="286" t="s">
        <v>290</v>
      </c>
      <c r="E237" s="287" t="s">
        <v>1838</v>
      </c>
      <c r="F237" s="288" t="s">
        <v>1839</v>
      </c>
      <c r="G237" s="289" t="s">
        <v>222</v>
      </c>
      <c r="H237" s="290">
        <v>3</v>
      </c>
      <c r="I237" s="291"/>
      <c r="J237" s="292"/>
      <c r="K237" s="293">
        <f>ROUND(P237*H237,2)</f>
        <v>0</v>
      </c>
      <c r="L237" s="288" t="s">
        <v>189</v>
      </c>
      <c r="M237" s="294"/>
      <c r="N237" s="295" t="s">
        <v>1</v>
      </c>
      <c r="O237" s="241" t="s">
        <v>38</v>
      </c>
      <c r="P237" s="242">
        <f>I237+J237</f>
        <v>0</v>
      </c>
      <c r="Q237" s="242">
        <f>ROUND(I237*H237,2)</f>
        <v>0</v>
      </c>
      <c r="R237" s="242">
        <f>ROUND(J237*H237,2)</f>
        <v>0</v>
      </c>
      <c r="S237" s="92"/>
      <c r="T237" s="243">
        <f>S237*H237</f>
        <v>0</v>
      </c>
      <c r="U237" s="243">
        <v>0.040000000000000001</v>
      </c>
      <c r="V237" s="243">
        <f>U237*H237</f>
        <v>0.12</v>
      </c>
      <c r="W237" s="243">
        <v>0</v>
      </c>
      <c r="X237" s="244">
        <f>W237*H237</f>
        <v>0</v>
      </c>
      <c r="Y237" s="39"/>
      <c r="Z237" s="39"/>
      <c r="AA237" s="39"/>
      <c r="AB237" s="39"/>
      <c r="AC237" s="39"/>
      <c r="AD237" s="39"/>
      <c r="AE237" s="39"/>
      <c r="AR237" s="245" t="s">
        <v>240</v>
      </c>
      <c r="AT237" s="245" t="s">
        <v>290</v>
      </c>
      <c r="AU237" s="245" t="s">
        <v>84</v>
      </c>
      <c r="AY237" s="18" t="s">
        <v>182</v>
      </c>
      <c r="BE237" s="246">
        <f>IF(O237="základní",K237,0)</f>
        <v>0</v>
      </c>
      <c r="BF237" s="246">
        <f>IF(O237="snížená",K237,0)</f>
        <v>0</v>
      </c>
      <c r="BG237" s="246">
        <f>IF(O237="zákl. přenesená",K237,0)</f>
        <v>0</v>
      </c>
      <c r="BH237" s="246">
        <f>IF(O237="sníž. přenesená",K237,0)</f>
        <v>0</v>
      </c>
      <c r="BI237" s="246">
        <f>IF(O237="nulová",K237,0)</f>
        <v>0</v>
      </c>
      <c r="BJ237" s="18" t="s">
        <v>82</v>
      </c>
      <c r="BK237" s="246">
        <f>ROUND(P237*H237,2)</f>
        <v>0</v>
      </c>
      <c r="BL237" s="18" t="s">
        <v>190</v>
      </c>
      <c r="BM237" s="245" t="s">
        <v>1840</v>
      </c>
    </row>
    <row r="238" s="2" customFormat="1">
      <c r="A238" s="39"/>
      <c r="B238" s="40"/>
      <c r="C238" s="41"/>
      <c r="D238" s="247" t="s">
        <v>192</v>
      </c>
      <c r="E238" s="41"/>
      <c r="F238" s="248" t="s">
        <v>1839</v>
      </c>
      <c r="G238" s="41"/>
      <c r="H238" s="41"/>
      <c r="I238" s="249"/>
      <c r="J238" s="249"/>
      <c r="K238" s="41"/>
      <c r="L238" s="41"/>
      <c r="M238" s="45"/>
      <c r="N238" s="250"/>
      <c r="O238" s="251"/>
      <c r="P238" s="92"/>
      <c r="Q238" s="92"/>
      <c r="R238" s="92"/>
      <c r="S238" s="92"/>
      <c r="T238" s="92"/>
      <c r="U238" s="92"/>
      <c r="V238" s="92"/>
      <c r="W238" s="92"/>
      <c r="X238" s="93"/>
      <c r="Y238" s="39"/>
      <c r="Z238" s="39"/>
      <c r="AA238" s="39"/>
      <c r="AB238" s="39"/>
      <c r="AC238" s="39"/>
      <c r="AD238" s="39"/>
      <c r="AE238" s="39"/>
      <c r="AT238" s="18" t="s">
        <v>192</v>
      </c>
      <c r="AU238" s="18" t="s">
        <v>84</v>
      </c>
    </row>
    <row r="239" s="2" customFormat="1" ht="49.05" customHeight="1">
      <c r="A239" s="39"/>
      <c r="B239" s="40"/>
      <c r="C239" s="233" t="s">
        <v>374</v>
      </c>
      <c r="D239" s="233" t="s">
        <v>185</v>
      </c>
      <c r="E239" s="234" t="s">
        <v>1841</v>
      </c>
      <c r="F239" s="235" t="s">
        <v>1842</v>
      </c>
      <c r="G239" s="236" t="s">
        <v>664</v>
      </c>
      <c r="H239" s="237">
        <v>0.57799999999999996</v>
      </c>
      <c r="I239" s="238"/>
      <c r="J239" s="238"/>
      <c r="K239" s="239">
        <f>ROUND(P239*H239,2)</f>
        <v>0</v>
      </c>
      <c r="L239" s="235" t="s">
        <v>189</v>
      </c>
      <c r="M239" s="45"/>
      <c r="N239" s="240" t="s">
        <v>1</v>
      </c>
      <c r="O239" s="241" t="s">
        <v>38</v>
      </c>
      <c r="P239" s="242">
        <f>I239+J239</f>
        <v>0</v>
      </c>
      <c r="Q239" s="242">
        <f>ROUND(I239*H239,2)</f>
        <v>0</v>
      </c>
      <c r="R239" s="242">
        <f>ROUND(J239*H239,2)</f>
        <v>0</v>
      </c>
      <c r="S239" s="92"/>
      <c r="T239" s="243">
        <f>S239*H239</f>
        <v>0</v>
      </c>
      <c r="U239" s="243">
        <v>0</v>
      </c>
      <c r="V239" s="243">
        <f>U239*H239</f>
        <v>0</v>
      </c>
      <c r="W239" s="243">
        <v>0</v>
      </c>
      <c r="X239" s="244">
        <f>W239*H239</f>
        <v>0</v>
      </c>
      <c r="Y239" s="39"/>
      <c r="Z239" s="39"/>
      <c r="AA239" s="39"/>
      <c r="AB239" s="39"/>
      <c r="AC239" s="39"/>
      <c r="AD239" s="39"/>
      <c r="AE239" s="39"/>
      <c r="AR239" s="245" t="s">
        <v>190</v>
      </c>
      <c r="AT239" s="245" t="s">
        <v>185</v>
      </c>
      <c r="AU239" s="245" t="s">
        <v>84</v>
      </c>
      <c r="AY239" s="18" t="s">
        <v>182</v>
      </c>
      <c r="BE239" s="246">
        <f>IF(O239="základní",K239,0)</f>
        <v>0</v>
      </c>
      <c r="BF239" s="246">
        <f>IF(O239="snížená",K239,0)</f>
        <v>0</v>
      </c>
      <c r="BG239" s="246">
        <f>IF(O239="zákl. přenesená",K239,0)</f>
        <v>0</v>
      </c>
      <c r="BH239" s="246">
        <f>IF(O239="sníž. přenesená",K239,0)</f>
        <v>0</v>
      </c>
      <c r="BI239" s="246">
        <f>IF(O239="nulová",K239,0)</f>
        <v>0</v>
      </c>
      <c r="BJ239" s="18" t="s">
        <v>82</v>
      </c>
      <c r="BK239" s="246">
        <f>ROUND(P239*H239,2)</f>
        <v>0</v>
      </c>
      <c r="BL239" s="18" t="s">
        <v>190</v>
      </c>
      <c r="BM239" s="245" t="s">
        <v>1843</v>
      </c>
    </row>
    <row r="240" s="2" customFormat="1">
      <c r="A240" s="39"/>
      <c r="B240" s="40"/>
      <c r="C240" s="41"/>
      <c r="D240" s="247" t="s">
        <v>192</v>
      </c>
      <c r="E240" s="41"/>
      <c r="F240" s="248" t="s">
        <v>1842</v>
      </c>
      <c r="G240" s="41"/>
      <c r="H240" s="41"/>
      <c r="I240" s="249"/>
      <c r="J240" s="249"/>
      <c r="K240" s="41"/>
      <c r="L240" s="41"/>
      <c r="M240" s="45"/>
      <c r="N240" s="250"/>
      <c r="O240" s="251"/>
      <c r="P240" s="92"/>
      <c r="Q240" s="92"/>
      <c r="R240" s="92"/>
      <c r="S240" s="92"/>
      <c r="T240" s="92"/>
      <c r="U240" s="92"/>
      <c r="V240" s="92"/>
      <c r="W240" s="92"/>
      <c r="X240" s="93"/>
      <c r="Y240" s="39"/>
      <c r="Z240" s="39"/>
      <c r="AA240" s="39"/>
      <c r="AB240" s="39"/>
      <c r="AC240" s="39"/>
      <c r="AD240" s="39"/>
      <c r="AE240" s="39"/>
      <c r="AT240" s="18" t="s">
        <v>192</v>
      </c>
      <c r="AU240" s="18" t="s">
        <v>84</v>
      </c>
    </row>
    <row r="241" s="2" customFormat="1">
      <c r="A241" s="39"/>
      <c r="B241" s="40"/>
      <c r="C241" s="41"/>
      <c r="D241" s="252" t="s">
        <v>194</v>
      </c>
      <c r="E241" s="41"/>
      <c r="F241" s="253" t="s">
        <v>1844</v>
      </c>
      <c r="G241" s="41"/>
      <c r="H241" s="41"/>
      <c r="I241" s="249"/>
      <c r="J241" s="249"/>
      <c r="K241" s="41"/>
      <c r="L241" s="41"/>
      <c r="M241" s="45"/>
      <c r="N241" s="250"/>
      <c r="O241" s="251"/>
      <c r="P241" s="92"/>
      <c r="Q241" s="92"/>
      <c r="R241" s="92"/>
      <c r="S241" s="92"/>
      <c r="T241" s="92"/>
      <c r="U241" s="92"/>
      <c r="V241" s="92"/>
      <c r="W241" s="92"/>
      <c r="X241" s="93"/>
      <c r="Y241" s="39"/>
      <c r="Z241" s="39"/>
      <c r="AA241" s="39"/>
      <c r="AB241" s="39"/>
      <c r="AC241" s="39"/>
      <c r="AD241" s="39"/>
      <c r="AE241" s="39"/>
      <c r="AT241" s="18" t="s">
        <v>194</v>
      </c>
      <c r="AU241" s="18" t="s">
        <v>84</v>
      </c>
    </row>
    <row r="242" s="13" customFormat="1">
      <c r="A242" s="13"/>
      <c r="B242" s="254"/>
      <c r="C242" s="255"/>
      <c r="D242" s="247" t="s">
        <v>196</v>
      </c>
      <c r="E242" s="256" t="s">
        <v>1</v>
      </c>
      <c r="F242" s="257" t="s">
        <v>1845</v>
      </c>
      <c r="G242" s="255"/>
      <c r="H242" s="258">
        <v>0.57799999999999996</v>
      </c>
      <c r="I242" s="259"/>
      <c r="J242" s="259"/>
      <c r="K242" s="255"/>
      <c r="L242" s="255"/>
      <c r="M242" s="260"/>
      <c r="N242" s="261"/>
      <c r="O242" s="262"/>
      <c r="P242" s="262"/>
      <c r="Q242" s="262"/>
      <c r="R242" s="262"/>
      <c r="S242" s="262"/>
      <c r="T242" s="262"/>
      <c r="U242" s="262"/>
      <c r="V242" s="262"/>
      <c r="W242" s="262"/>
      <c r="X242" s="263"/>
      <c r="Y242" s="13"/>
      <c r="Z242" s="13"/>
      <c r="AA242" s="13"/>
      <c r="AB242" s="13"/>
      <c r="AC242" s="13"/>
      <c r="AD242" s="13"/>
      <c r="AE242" s="13"/>
      <c r="AT242" s="264" t="s">
        <v>196</v>
      </c>
      <c r="AU242" s="264" t="s">
        <v>84</v>
      </c>
      <c r="AV242" s="13" t="s">
        <v>84</v>
      </c>
      <c r="AW242" s="13" t="s">
        <v>5</v>
      </c>
      <c r="AX242" s="13" t="s">
        <v>82</v>
      </c>
      <c r="AY242" s="264" t="s">
        <v>182</v>
      </c>
    </row>
    <row r="243" s="2" customFormat="1" ht="37.8" customHeight="1">
      <c r="A243" s="39"/>
      <c r="B243" s="40"/>
      <c r="C243" s="233" t="s">
        <v>380</v>
      </c>
      <c r="D243" s="233" t="s">
        <v>185</v>
      </c>
      <c r="E243" s="234" t="s">
        <v>1846</v>
      </c>
      <c r="F243" s="235" t="s">
        <v>1847</v>
      </c>
      <c r="G243" s="236" t="s">
        <v>188</v>
      </c>
      <c r="H243" s="237">
        <v>1.3600000000000001</v>
      </c>
      <c r="I243" s="238"/>
      <c r="J243" s="238"/>
      <c r="K243" s="239">
        <f>ROUND(P243*H243,2)</f>
        <v>0</v>
      </c>
      <c r="L243" s="235" t="s">
        <v>189</v>
      </c>
      <c r="M243" s="45"/>
      <c r="N243" s="240" t="s">
        <v>1</v>
      </c>
      <c r="O243" s="241" t="s">
        <v>38</v>
      </c>
      <c r="P243" s="242">
        <f>I243+J243</f>
        <v>0</v>
      </c>
      <c r="Q243" s="242">
        <f>ROUND(I243*H243,2)</f>
        <v>0</v>
      </c>
      <c r="R243" s="242">
        <f>ROUND(J243*H243,2)</f>
        <v>0</v>
      </c>
      <c r="S243" s="92"/>
      <c r="T243" s="243">
        <f>S243*H243</f>
        <v>0</v>
      </c>
      <c r="U243" s="243">
        <v>0.0063200000000000001</v>
      </c>
      <c r="V243" s="243">
        <f>U243*H243</f>
        <v>0.0085952000000000008</v>
      </c>
      <c r="W243" s="243">
        <v>0</v>
      </c>
      <c r="X243" s="244">
        <f>W243*H243</f>
        <v>0</v>
      </c>
      <c r="Y243" s="39"/>
      <c r="Z243" s="39"/>
      <c r="AA243" s="39"/>
      <c r="AB243" s="39"/>
      <c r="AC243" s="39"/>
      <c r="AD243" s="39"/>
      <c r="AE243" s="39"/>
      <c r="AR243" s="245" t="s">
        <v>190</v>
      </c>
      <c r="AT243" s="245" t="s">
        <v>185</v>
      </c>
      <c r="AU243" s="245" t="s">
        <v>84</v>
      </c>
      <c r="AY243" s="18" t="s">
        <v>182</v>
      </c>
      <c r="BE243" s="246">
        <f>IF(O243="základní",K243,0)</f>
        <v>0</v>
      </c>
      <c r="BF243" s="246">
        <f>IF(O243="snížená",K243,0)</f>
        <v>0</v>
      </c>
      <c r="BG243" s="246">
        <f>IF(O243="zákl. přenesená",K243,0)</f>
        <v>0</v>
      </c>
      <c r="BH243" s="246">
        <f>IF(O243="sníž. přenesená",K243,0)</f>
        <v>0</v>
      </c>
      <c r="BI243" s="246">
        <f>IF(O243="nulová",K243,0)</f>
        <v>0</v>
      </c>
      <c r="BJ243" s="18" t="s">
        <v>82</v>
      </c>
      <c r="BK243" s="246">
        <f>ROUND(P243*H243,2)</f>
        <v>0</v>
      </c>
      <c r="BL243" s="18" t="s">
        <v>190</v>
      </c>
      <c r="BM243" s="245" t="s">
        <v>1848</v>
      </c>
    </row>
    <row r="244" s="2" customFormat="1">
      <c r="A244" s="39"/>
      <c r="B244" s="40"/>
      <c r="C244" s="41"/>
      <c r="D244" s="247" t="s">
        <v>192</v>
      </c>
      <c r="E244" s="41"/>
      <c r="F244" s="248" t="s">
        <v>1847</v>
      </c>
      <c r="G244" s="41"/>
      <c r="H244" s="41"/>
      <c r="I244" s="249"/>
      <c r="J244" s="249"/>
      <c r="K244" s="41"/>
      <c r="L244" s="41"/>
      <c r="M244" s="45"/>
      <c r="N244" s="250"/>
      <c r="O244" s="251"/>
      <c r="P244" s="92"/>
      <c r="Q244" s="92"/>
      <c r="R244" s="92"/>
      <c r="S244" s="92"/>
      <c r="T244" s="92"/>
      <c r="U244" s="92"/>
      <c r="V244" s="92"/>
      <c r="W244" s="92"/>
      <c r="X244" s="93"/>
      <c r="Y244" s="39"/>
      <c r="Z244" s="39"/>
      <c r="AA244" s="39"/>
      <c r="AB244" s="39"/>
      <c r="AC244" s="39"/>
      <c r="AD244" s="39"/>
      <c r="AE244" s="39"/>
      <c r="AT244" s="18" t="s">
        <v>192</v>
      </c>
      <c r="AU244" s="18" t="s">
        <v>84</v>
      </c>
    </row>
    <row r="245" s="2" customFormat="1">
      <c r="A245" s="39"/>
      <c r="B245" s="40"/>
      <c r="C245" s="41"/>
      <c r="D245" s="252" t="s">
        <v>194</v>
      </c>
      <c r="E245" s="41"/>
      <c r="F245" s="253" t="s">
        <v>1849</v>
      </c>
      <c r="G245" s="41"/>
      <c r="H245" s="41"/>
      <c r="I245" s="249"/>
      <c r="J245" s="249"/>
      <c r="K245" s="41"/>
      <c r="L245" s="41"/>
      <c r="M245" s="45"/>
      <c r="N245" s="250"/>
      <c r="O245" s="251"/>
      <c r="P245" s="92"/>
      <c r="Q245" s="92"/>
      <c r="R245" s="92"/>
      <c r="S245" s="92"/>
      <c r="T245" s="92"/>
      <c r="U245" s="92"/>
      <c r="V245" s="92"/>
      <c r="W245" s="92"/>
      <c r="X245" s="93"/>
      <c r="Y245" s="39"/>
      <c r="Z245" s="39"/>
      <c r="AA245" s="39"/>
      <c r="AB245" s="39"/>
      <c r="AC245" s="39"/>
      <c r="AD245" s="39"/>
      <c r="AE245" s="39"/>
      <c r="AT245" s="18" t="s">
        <v>194</v>
      </c>
      <c r="AU245" s="18" t="s">
        <v>84</v>
      </c>
    </row>
    <row r="246" s="13" customFormat="1">
      <c r="A246" s="13"/>
      <c r="B246" s="254"/>
      <c r="C246" s="255"/>
      <c r="D246" s="247" t="s">
        <v>196</v>
      </c>
      <c r="E246" s="256" t="s">
        <v>1</v>
      </c>
      <c r="F246" s="257" t="s">
        <v>1850</v>
      </c>
      <c r="G246" s="255"/>
      <c r="H246" s="258">
        <v>1.3600000000000001</v>
      </c>
      <c r="I246" s="259"/>
      <c r="J246" s="259"/>
      <c r="K246" s="255"/>
      <c r="L246" s="255"/>
      <c r="M246" s="260"/>
      <c r="N246" s="261"/>
      <c r="O246" s="262"/>
      <c r="P246" s="262"/>
      <c r="Q246" s="262"/>
      <c r="R246" s="262"/>
      <c r="S246" s="262"/>
      <c r="T246" s="262"/>
      <c r="U246" s="262"/>
      <c r="V246" s="262"/>
      <c r="W246" s="262"/>
      <c r="X246" s="263"/>
      <c r="Y246" s="13"/>
      <c r="Z246" s="13"/>
      <c r="AA246" s="13"/>
      <c r="AB246" s="13"/>
      <c r="AC246" s="13"/>
      <c r="AD246" s="13"/>
      <c r="AE246" s="13"/>
      <c r="AT246" s="264" t="s">
        <v>196</v>
      </c>
      <c r="AU246" s="264" t="s">
        <v>84</v>
      </c>
      <c r="AV246" s="13" t="s">
        <v>84</v>
      </c>
      <c r="AW246" s="13" t="s">
        <v>5</v>
      </c>
      <c r="AX246" s="13" t="s">
        <v>82</v>
      </c>
      <c r="AY246" s="264" t="s">
        <v>182</v>
      </c>
    </row>
    <row r="247" s="12" customFormat="1" ht="22.8" customHeight="1">
      <c r="A247" s="12"/>
      <c r="B247" s="216"/>
      <c r="C247" s="217"/>
      <c r="D247" s="218" t="s">
        <v>74</v>
      </c>
      <c r="E247" s="231" t="s">
        <v>240</v>
      </c>
      <c r="F247" s="231" t="s">
        <v>1851</v>
      </c>
      <c r="G247" s="217"/>
      <c r="H247" s="217"/>
      <c r="I247" s="220"/>
      <c r="J247" s="220"/>
      <c r="K247" s="232">
        <f>BK247</f>
        <v>0</v>
      </c>
      <c r="L247" s="217"/>
      <c r="M247" s="222"/>
      <c r="N247" s="223"/>
      <c r="O247" s="224"/>
      <c r="P247" s="224"/>
      <c r="Q247" s="225">
        <f>SUM(Q248:Q402)</f>
        <v>0</v>
      </c>
      <c r="R247" s="225">
        <f>SUM(R248:R402)</f>
        <v>0</v>
      </c>
      <c r="S247" s="224"/>
      <c r="T247" s="226">
        <f>SUM(T248:T402)</f>
        <v>0</v>
      </c>
      <c r="U247" s="224"/>
      <c r="V247" s="226">
        <f>SUM(V248:V402)</f>
        <v>28.110585199999999</v>
      </c>
      <c r="W247" s="224"/>
      <c r="X247" s="227">
        <f>SUM(X248:X402)</f>
        <v>1.4400000000000002</v>
      </c>
      <c r="Y247" s="12"/>
      <c r="Z247" s="12"/>
      <c r="AA247" s="12"/>
      <c r="AB247" s="12"/>
      <c r="AC247" s="12"/>
      <c r="AD247" s="12"/>
      <c r="AE247" s="12"/>
      <c r="AR247" s="228" t="s">
        <v>82</v>
      </c>
      <c r="AT247" s="229" t="s">
        <v>74</v>
      </c>
      <c r="AU247" s="229" t="s">
        <v>82</v>
      </c>
      <c r="AY247" s="228" t="s">
        <v>182</v>
      </c>
      <c r="BK247" s="230">
        <f>SUM(BK248:BK402)</f>
        <v>0</v>
      </c>
    </row>
    <row r="248" s="2" customFormat="1" ht="24.15" customHeight="1">
      <c r="A248" s="39"/>
      <c r="B248" s="40"/>
      <c r="C248" s="233" t="s">
        <v>391</v>
      </c>
      <c r="D248" s="233" t="s">
        <v>185</v>
      </c>
      <c r="E248" s="234" t="s">
        <v>1852</v>
      </c>
      <c r="F248" s="235" t="s">
        <v>1853</v>
      </c>
      <c r="G248" s="236" t="s">
        <v>416</v>
      </c>
      <c r="H248" s="237">
        <v>25</v>
      </c>
      <c r="I248" s="238"/>
      <c r="J248" s="238"/>
      <c r="K248" s="239">
        <f>ROUND(P248*H248,2)</f>
        <v>0</v>
      </c>
      <c r="L248" s="235" t="s">
        <v>189</v>
      </c>
      <c r="M248" s="45"/>
      <c r="N248" s="240" t="s">
        <v>1</v>
      </c>
      <c r="O248" s="241" t="s">
        <v>38</v>
      </c>
      <c r="P248" s="242">
        <f>I248+J248</f>
        <v>0</v>
      </c>
      <c r="Q248" s="242">
        <f>ROUND(I248*H248,2)</f>
        <v>0</v>
      </c>
      <c r="R248" s="242">
        <f>ROUND(J248*H248,2)</f>
        <v>0</v>
      </c>
      <c r="S248" s="92"/>
      <c r="T248" s="243">
        <f>S248*H248</f>
        <v>0</v>
      </c>
      <c r="U248" s="243">
        <v>0</v>
      </c>
      <c r="V248" s="243">
        <f>U248*H248</f>
        <v>0</v>
      </c>
      <c r="W248" s="243">
        <v>0.029000000000000001</v>
      </c>
      <c r="X248" s="244">
        <f>W248*H248</f>
        <v>0.72500000000000009</v>
      </c>
      <c r="Y248" s="39"/>
      <c r="Z248" s="39"/>
      <c r="AA248" s="39"/>
      <c r="AB248" s="39"/>
      <c r="AC248" s="39"/>
      <c r="AD248" s="39"/>
      <c r="AE248" s="39"/>
      <c r="AR248" s="245" t="s">
        <v>190</v>
      </c>
      <c r="AT248" s="245" t="s">
        <v>185</v>
      </c>
      <c r="AU248" s="245" t="s">
        <v>84</v>
      </c>
      <c r="AY248" s="18" t="s">
        <v>182</v>
      </c>
      <c r="BE248" s="246">
        <f>IF(O248="základní",K248,0)</f>
        <v>0</v>
      </c>
      <c r="BF248" s="246">
        <f>IF(O248="snížená",K248,0)</f>
        <v>0</v>
      </c>
      <c r="BG248" s="246">
        <f>IF(O248="zákl. přenesená",K248,0)</f>
        <v>0</v>
      </c>
      <c r="BH248" s="246">
        <f>IF(O248="sníž. přenesená",K248,0)</f>
        <v>0</v>
      </c>
      <c r="BI248" s="246">
        <f>IF(O248="nulová",K248,0)</f>
        <v>0</v>
      </c>
      <c r="BJ248" s="18" t="s">
        <v>82</v>
      </c>
      <c r="BK248" s="246">
        <f>ROUND(P248*H248,2)</f>
        <v>0</v>
      </c>
      <c r="BL248" s="18" t="s">
        <v>190</v>
      </c>
      <c r="BM248" s="245" t="s">
        <v>1854</v>
      </c>
    </row>
    <row r="249" s="2" customFormat="1">
      <c r="A249" s="39"/>
      <c r="B249" s="40"/>
      <c r="C249" s="41"/>
      <c r="D249" s="247" t="s">
        <v>192</v>
      </c>
      <c r="E249" s="41"/>
      <c r="F249" s="248" t="s">
        <v>1853</v>
      </c>
      <c r="G249" s="41"/>
      <c r="H249" s="41"/>
      <c r="I249" s="249"/>
      <c r="J249" s="249"/>
      <c r="K249" s="41"/>
      <c r="L249" s="41"/>
      <c r="M249" s="45"/>
      <c r="N249" s="250"/>
      <c r="O249" s="251"/>
      <c r="P249" s="92"/>
      <c r="Q249" s="92"/>
      <c r="R249" s="92"/>
      <c r="S249" s="92"/>
      <c r="T249" s="92"/>
      <c r="U249" s="92"/>
      <c r="V249" s="92"/>
      <c r="W249" s="92"/>
      <c r="X249" s="93"/>
      <c r="Y249" s="39"/>
      <c r="Z249" s="39"/>
      <c r="AA249" s="39"/>
      <c r="AB249" s="39"/>
      <c r="AC249" s="39"/>
      <c r="AD249" s="39"/>
      <c r="AE249" s="39"/>
      <c r="AT249" s="18" t="s">
        <v>192</v>
      </c>
      <c r="AU249" s="18" t="s">
        <v>84</v>
      </c>
    </row>
    <row r="250" s="2" customFormat="1">
      <c r="A250" s="39"/>
      <c r="B250" s="40"/>
      <c r="C250" s="41"/>
      <c r="D250" s="252" t="s">
        <v>194</v>
      </c>
      <c r="E250" s="41"/>
      <c r="F250" s="253" t="s">
        <v>1855</v>
      </c>
      <c r="G250" s="41"/>
      <c r="H250" s="41"/>
      <c r="I250" s="249"/>
      <c r="J250" s="249"/>
      <c r="K250" s="41"/>
      <c r="L250" s="41"/>
      <c r="M250" s="45"/>
      <c r="N250" s="250"/>
      <c r="O250" s="251"/>
      <c r="P250" s="92"/>
      <c r="Q250" s="92"/>
      <c r="R250" s="92"/>
      <c r="S250" s="92"/>
      <c r="T250" s="92"/>
      <c r="U250" s="92"/>
      <c r="V250" s="92"/>
      <c r="W250" s="92"/>
      <c r="X250" s="93"/>
      <c r="Y250" s="39"/>
      <c r="Z250" s="39"/>
      <c r="AA250" s="39"/>
      <c r="AB250" s="39"/>
      <c r="AC250" s="39"/>
      <c r="AD250" s="39"/>
      <c r="AE250" s="39"/>
      <c r="AT250" s="18" t="s">
        <v>194</v>
      </c>
      <c r="AU250" s="18" t="s">
        <v>84</v>
      </c>
    </row>
    <row r="251" s="2" customFormat="1" ht="24.15" customHeight="1">
      <c r="A251" s="39"/>
      <c r="B251" s="40"/>
      <c r="C251" s="233" t="s">
        <v>398</v>
      </c>
      <c r="D251" s="233" t="s">
        <v>185</v>
      </c>
      <c r="E251" s="234" t="s">
        <v>1856</v>
      </c>
      <c r="F251" s="235" t="s">
        <v>1857</v>
      </c>
      <c r="G251" s="236" t="s">
        <v>416</v>
      </c>
      <c r="H251" s="237">
        <v>11</v>
      </c>
      <c r="I251" s="238"/>
      <c r="J251" s="238"/>
      <c r="K251" s="239">
        <f>ROUND(P251*H251,2)</f>
        <v>0</v>
      </c>
      <c r="L251" s="235" t="s">
        <v>189</v>
      </c>
      <c r="M251" s="45"/>
      <c r="N251" s="240" t="s">
        <v>1</v>
      </c>
      <c r="O251" s="241" t="s">
        <v>38</v>
      </c>
      <c r="P251" s="242">
        <f>I251+J251</f>
        <v>0</v>
      </c>
      <c r="Q251" s="242">
        <f>ROUND(I251*H251,2)</f>
        <v>0</v>
      </c>
      <c r="R251" s="242">
        <f>ROUND(J251*H251,2)</f>
        <v>0</v>
      </c>
      <c r="S251" s="92"/>
      <c r="T251" s="243">
        <f>S251*H251</f>
        <v>0</v>
      </c>
      <c r="U251" s="243">
        <v>0</v>
      </c>
      <c r="V251" s="243">
        <f>U251*H251</f>
        <v>0</v>
      </c>
      <c r="W251" s="243">
        <v>0.065000000000000002</v>
      </c>
      <c r="X251" s="244">
        <f>W251*H251</f>
        <v>0.71500000000000008</v>
      </c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185</v>
      </c>
      <c r="AU251" s="245" t="s">
        <v>84</v>
      </c>
      <c r="AY251" s="18" t="s">
        <v>182</v>
      </c>
      <c r="BE251" s="246">
        <f>IF(O251="základní",K251,0)</f>
        <v>0</v>
      </c>
      <c r="BF251" s="246">
        <f>IF(O251="snížená",K251,0)</f>
        <v>0</v>
      </c>
      <c r="BG251" s="246">
        <f>IF(O251="zákl. přenesená",K251,0)</f>
        <v>0</v>
      </c>
      <c r="BH251" s="246">
        <f>IF(O251="sníž. přenesená",K251,0)</f>
        <v>0</v>
      </c>
      <c r="BI251" s="246">
        <f>IF(O251="nulová",K251,0)</f>
        <v>0</v>
      </c>
      <c r="BJ251" s="18" t="s">
        <v>82</v>
      </c>
      <c r="BK251" s="246">
        <f>ROUND(P251*H251,2)</f>
        <v>0</v>
      </c>
      <c r="BL251" s="18" t="s">
        <v>190</v>
      </c>
      <c r="BM251" s="245" t="s">
        <v>1858</v>
      </c>
    </row>
    <row r="252" s="2" customFormat="1">
      <c r="A252" s="39"/>
      <c r="B252" s="40"/>
      <c r="C252" s="41"/>
      <c r="D252" s="247" t="s">
        <v>192</v>
      </c>
      <c r="E252" s="41"/>
      <c r="F252" s="248" t="s">
        <v>1857</v>
      </c>
      <c r="G252" s="41"/>
      <c r="H252" s="41"/>
      <c r="I252" s="249"/>
      <c r="J252" s="249"/>
      <c r="K252" s="41"/>
      <c r="L252" s="41"/>
      <c r="M252" s="45"/>
      <c r="N252" s="250"/>
      <c r="O252" s="251"/>
      <c r="P252" s="92"/>
      <c r="Q252" s="92"/>
      <c r="R252" s="92"/>
      <c r="S252" s="92"/>
      <c r="T252" s="92"/>
      <c r="U252" s="92"/>
      <c r="V252" s="92"/>
      <c r="W252" s="92"/>
      <c r="X252" s="93"/>
      <c r="Y252" s="39"/>
      <c r="Z252" s="39"/>
      <c r="AA252" s="39"/>
      <c r="AB252" s="39"/>
      <c r="AC252" s="39"/>
      <c r="AD252" s="39"/>
      <c r="AE252" s="39"/>
      <c r="AT252" s="18" t="s">
        <v>192</v>
      </c>
      <c r="AU252" s="18" t="s">
        <v>84</v>
      </c>
    </row>
    <row r="253" s="2" customFormat="1">
      <c r="A253" s="39"/>
      <c r="B253" s="40"/>
      <c r="C253" s="41"/>
      <c r="D253" s="252" t="s">
        <v>194</v>
      </c>
      <c r="E253" s="41"/>
      <c r="F253" s="253" t="s">
        <v>1859</v>
      </c>
      <c r="G253" s="41"/>
      <c r="H253" s="41"/>
      <c r="I253" s="249"/>
      <c r="J253" s="249"/>
      <c r="K253" s="41"/>
      <c r="L253" s="41"/>
      <c r="M253" s="45"/>
      <c r="N253" s="250"/>
      <c r="O253" s="251"/>
      <c r="P253" s="92"/>
      <c r="Q253" s="92"/>
      <c r="R253" s="92"/>
      <c r="S253" s="92"/>
      <c r="T253" s="92"/>
      <c r="U253" s="92"/>
      <c r="V253" s="92"/>
      <c r="W253" s="92"/>
      <c r="X253" s="93"/>
      <c r="Y253" s="39"/>
      <c r="Z253" s="39"/>
      <c r="AA253" s="39"/>
      <c r="AB253" s="39"/>
      <c r="AC253" s="39"/>
      <c r="AD253" s="39"/>
      <c r="AE253" s="39"/>
      <c r="AT253" s="18" t="s">
        <v>194</v>
      </c>
      <c r="AU253" s="18" t="s">
        <v>84</v>
      </c>
    </row>
    <row r="254" s="2" customFormat="1" ht="44.25" customHeight="1">
      <c r="A254" s="39"/>
      <c r="B254" s="40"/>
      <c r="C254" s="233" t="s">
        <v>293</v>
      </c>
      <c r="D254" s="233" t="s">
        <v>185</v>
      </c>
      <c r="E254" s="234" t="s">
        <v>1860</v>
      </c>
      <c r="F254" s="235" t="s">
        <v>1861</v>
      </c>
      <c r="G254" s="236" t="s">
        <v>416</v>
      </c>
      <c r="H254" s="237">
        <v>31.5</v>
      </c>
      <c r="I254" s="238"/>
      <c r="J254" s="238"/>
      <c r="K254" s="239">
        <f>ROUND(P254*H254,2)</f>
        <v>0</v>
      </c>
      <c r="L254" s="235" t="s">
        <v>189</v>
      </c>
      <c r="M254" s="45"/>
      <c r="N254" s="240" t="s">
        <v>1</v>
      </c>
      <c r="O254" s="241" t="s">
        <v>38</v>
      </c>
      <c r="P254" s="242">
        <f>I254+J254</f>
        <v>0</v>
      </c>
      <c r="Q254" s="242">
        <f>ROUND(I254*H254,2)</f>
        <v>0</v>
      </c>
      <c r="R254" s="242">
        <f>ROUND(J254*H254,2)</f>
        <v>0</v>
      </c>
      <c r="S254" s="92"/>
      <c r="T254" s="243">
        <f>S254*H254</f>
        <v>0</v>
      </c>
      <c r="U254" s="243">
        <v>0.0015</v>
      </c>
      <c r="V254" s="243">
        <f>U254*H254</f>
        <v>0.04725</v>
      </c>
      <c r="W254" s="243">
        <v>0</v>
      </c>
      <c r="X254" s="244">
        <f>W254*H254</f>
        <v>0</v>
      </c>
      <c r="Y254" s="39"/>
      <c r="Z254" s="39"/>
      <c r="AA254" s="39"/>
      <c r="AB254" s="39"/>
      <c r="AC254" s="39"/>
      <c r="AD254" s="39"/>
      <c r="AE254" s="39"/>
      <c r="AR254" s="245" t="s">
        <v>190</v>
      </c>
      <c r="AT254" s="245" t="s">
        <v>185</v>
      </c>
      <c r="AU254" s="245" t="s">
        <v>84</v>
      </c>
      <c r="AY254" s="18" t="s">
        <v>182</v>
      </c>
      <c r="BE254" s="246">
        <f>IF(O254="základní",K254,0)</f>
        <v>0</v>
      </c>
      <c r="BF254" s="246">
        <f>IF(O254="snížená",K254,0)</f>
        <v>0</v>
      </c>
      <c r="BG254" s="246">
        <f>IF(O254="zákl. přenesená",K254,0)</f>
        <v>0</v>
      </c>
      <c r="BH254" s="246">
        <f>IF(O254="sníž. přenesená",K254,0)</f>
        <v>0</v>
      </c>
      <c r="BI254" s="246">
        <f>IF(O254="nulová",K254,0)</f>
        <v>0</v>
      </c>
      <c r="BJ254" s="18" t="s">
        <v>82</v>
      </c>
      <c r="BK254" s="246">
        <f>ROUND(P254*H254,2)</f>
        <v>0</v>
      </c>
      <c r="BL254" s="18" t="s">
        <v>190</v>
      </c>
      <c r="BM254" s="245" t="s">
        <v>1862</v>
      </c>
    </row>
    <row r="255" s="2" customFormat="1">
      <c r="A255" s="39"/>
      <c r="B255" s="40"/>
      <c r="C255" s="41"/>
      <c r="D255" s="247" t="s">
        <v>192</v>
      </c>
      <c r="E255" s="41"/>
      <c r="F255" s="248" t="s">
        <v>1861</v>
      </c>
      <c r="G255" s="41"/>
      <c r="H255" s="41"/>
      <c r="I255" s="249"/>
      <c r="J255" s="249"/>
      <c r="K255" s="41"/>
      <c r="L255" s="41"/>
      <c r="M255" s="45"/>
      <c r="N255" s="250"/>
      <c r="O255" s="251"/>
      <c r="P255" s="92"/>
      <c r="Q255" s="92"/>
      <c r="R255" s="92"/>
      <c r="S255" s="92"/>
      <c r="T255" s="92"/>
      <c r="U255" s="92"/>
      <c r="V255" s="92"/>
      <c r="W255" s="92"/>
      <c r="X255" s="93"/>
      <c r="Y255" s="39"/>
      <c r="Z255" s="39"/>
      <c r="AA255" s="39"/>
      <c r="AB255" s="39"/>
      <c r="AC255" s="39"/>
      <c r="AD255" s="39"/>
      <c r="AE255" s="39"/>
      <c r="AT255" s="18" t="s">
        <v>192</v>
      </c>
      <c r="AU255" s="18" t="s">
        <v>84</v>
      </c>
    </row>
    <row r="256" s="2" customFormat="1">
      <c r="A256" s="39"/>
      <c r="B256" s="40"/>
      <c r="C256" s="41"/>
      <c r="D256" s="252" t="s">
        <v>194</v>
      </c>
      <c r="E256" s="41"/>
      <c r="F256" s="253" t="s">
        <v>1863</v>
      </c>
      <c r="G256" s="41"/>
      <c r="H256" s="41"/>
      <c r="I256" s="249"/>
      <c r="J256" s="249"/>
      <c r="K256" s="41"/>
      <c r="L256" s="41"/>
      <c r="M256" s="45"/>
      <c r="N256" s="250"/>
      <c r="O256" s="251"/>
      <c r="P256" s="92"/>
      <c r="Q256" s="92"/>
      <c r="R256" s="92"/>
      <c r="S256" s="92"/>
      <c r="T256" s="92"/>
      <c r="U256" s="92"/>
      <c r="V256" s="92"/>
      <c r="W256" s="92"/>
      <c r="X256" s="93"/>
      <c r="Y256" s="39"/>
      <c r="Z256" s="39"/>
      <c r="AA256" s="39"/>
      <c r="AB256" s="39"/>
      <c r="AC256" s="39"/>
      <c r="AD256" s="39"/>
      <c r="AE256" s="39"/>
      <c r="AT256" s="18" t="s">
        <v>194</v>
      </c>
      <c r="AU256" s="18" t="s">
        <v>84</v>
      </c>
    </row>
    <row r="257" s="2" customFormat="1" ht="37.8" customHeight="1">
      <c r="A257" s="39"/>
      <c r="B257" s="40"/>
      <c r="C257" s="233" t="s">
        <v>408</v>
      </c>
      <c r="D257" s="233" t="s">
        <v>185</v>
      </c>
      <c r="E257" s="234" t="s">
        <v>1864</v>
      </c>
      <c r="F257" s="235" t="s">
        <v>1865</v>
      </c>
      <c r="G257" s="236" t="s">
        <v>416</v>
      </c>
      <c r="H257" s="237">
        <v>16</v>
      </c>
      <c r="I257" s="238"/>
      <c r="J257" s="238"/>
      <c r="K257" s="239">
        <f>ROUND(P257*H257,2)</f>
        <v>0</v>
      </c>
      <c r="L257" s="235" t="s">
        <v>189</v>
      </c>
      <c r="M257" s="45"/>
      <c r="N257" s="240" t="s">
        <v>1</v>
      </c>
      <c r="O257" s="241" t="s">
        <v>38</v>
      </c>
      <c r="P257" s="242">
        <f>I257+J257</f>
        <v>0</v>
      </c>
      <c r="Q257" s="242">
        <f>ROUND(I257*H257,2)</f>
        <v>0</v>
      </c>
      <c r="R257" s="242">
        <f>ROUND(J257*H257,2)</f>
        <v>0</v>
      </c>
      <c r="S257" s="92"/>
      <c r="T257" s="243">
        <f>S257*H257</f>
        <v>0</v>
      </c>
      <c r="U257" s="243">
        <v>1.0000000000000001E-05</v>
      </c>
      <c r="V257" s="243">
        <f>U257*H257</f>
        <v>0.00016000000000000001</v>
      </c>
      <c r="W257" s="243">
        <v>0</v>
      </c>
      <c r="X257" s="244">
        <f>W257*H257</f>
        <v>0</v>
      </c>
      <c r="Y257" s="39"/>
      <c r="Z257" s="39"/>
      <c r="AA257" s="39"/>
      <c r="AB257" s="39"/>
      <c r="AC257" s="39"/>
      <c r="AD257" s="39"/>
      <c r="AE257" s="39"/>
      <c r="AR257" s="245" t="s">
        <v>190</v>
      </c>
      <c r="AT257" s="245" t="s">
        <v>185</v>
      </c>
      <c r="AU257" s="245" t="s">
        <v>84</v>
      </c>
      <c r="AY257" s="18" t="s">
        <v>182</v>
      </c>
      <c r="BE257" s="246">
        <f>IF(O257="základní",K257,0)</f>
        <v>0</v>
      </c>
      <c r="BF257" s="246">
        <f>IF(O257="snížená",K257,0)</f>
        <v>0</v>
      </c>
      <c r="BG257" s="246">
        <f>IF(O257="zákl. přenesená",K257,0)</f>
        <v>0</v>
      </c>
      <c r="BH257" s="246">
        <f>IF(O257="sníž. přenesená",K257,0)</f>
        <v>0</v>
      </c>
      <c r="BI257" s="246">
        <f>IF(O257="nulová",K257,0)</f>
        <v>0</v>
      </c>
      <c r="BJ257" s="18" t="s">
        <v>82</v>
      </c>
      <c r="BK257" s="246">
        <f>ROUND(P257*H257,2)</f>
        <v>0</v>
      </c>
      <c r="BL257" s="18" t="s">
        <v>190</v>
      </c>
      <c r="BM257" s="245" t="s">
        <v>1866</v>
      </c>
    </row>
    <row r="258" s="2" customFormat="1">
      <c r="A258" s="39"/>
      <c r="B258" s="40"/>
      <c r="C258" s="41"/>
      <c r="D258" s="247" t="s">
        <v>192</v>
      </c>
      <c r="E258" s="41"/>
      <c r="F258" s="248" t="s">
        <v>1865</v>
      </c>
      <c r="G258" s="41"/>
      <c r="H258" s="41"/>
      <c r="I258" s="249"/>
      <c r="J258" s="249"/>
      <c r="K258" s="41"/>
      <c r="L258" s="41"/>
      <c r="M258" s="45"/>
      <c r="N258" s="250"/>
      <c r="O258" s="251"/>
      <c r="P258" s="92"/>
      <c r="Q258" s="92"/>
      <c r="R258" s="92"/>
      <c r="S258" s="92"/>
      <c r="T258" s="92"/>
      <c r="U258" s="92"/>
      <c r="V258" s="92"/>
      <c r="W258" s="92"/>
      <c r="X258" s="93"/>
      <c r="Y258" s="39"/>
      <c r="Z258" s="39"/>
      <c r="AA258" s="39"/>
      <c r="AB258" s="39"/>
      <c r="AC258" s="39"/>
      <c r="AD258" s="39"/>
      <c r="AE258" s="39"/>
      <c r="AT258" s="18" t="s">
        <v>192</v>
      </c>
      <c r="AU258" s="18" t="s">
        <v>84</v>
      </c>
    </row>
    <row r="259" s="2" customFormat="1">
      <c r="A259" s="39"/>
      <c r="B259" s="40"/>
      <c r="C259" s="41"/>
      <c r="D259" s="252" t="s">
        <v>194</v>
      </c>
      <c r="E259" s="41"/>
      <c r="F259" s="253" t="s">
        <v>1867</v>
      </c>
      <c r="G259" s="41"/>
      <c r="H259" s="41"/>
      <c r="I259" s="249"/>
      <c r="J259" s="249"/>
      <c r="K259" s="41"/>
      <c r="L259" s="41"/>
      <c r="M259" s="45"/>
      <c r="N259" s="250"/>
      <c r="O259" s="251"/>
      <c r="P259" s="92"/>
      <c r="Q259" s="92"/>
      <c r="R259" s="92"/>
      <c r="S259" s="92"/>
      <c r="T259" s="92"/>
      <c r="U259" s="92"/>
      <c r="V259" s="92"/>
      <c r="W259" s="92"/>
      <c r="X259" s="93"/>
      <c r="Y259" s="39"/>
      <c r="Z259" s="39"/>
      <c r="AA259" s="39"/>
      <c r="AB259" s="39"/>
      <c r="AC259" s="39"/>
      <c r="AD259" s="39"/>
      <c r="AE259" s="39"/>
      <c r="AT259" s="18" t="s">
        <v>194</v>
      </c>
      <c r="AU259" s="18" t="s">
        <v>84</v>
      </c>
    </row>
    <row r="260" s="2" customFormat="1">
      <c r="A260" s="39"/>
      <c r="B260" s="40"/>
      <c r="C260" s="286" t="s">
        <v>413</v>
      </c>
      <c r="D260" s="286" t="s">
        <v>290</v>
      </c>
      <c r="E260" s="287" t="s">
        <v>1868</v>
      </c>
      <c r="F260" s="288" t="s">
        <v>1869</v>
      </c>
      <c r="G260" s="289" t="s">
        <v>416</v>
      </c>
      <c r="H260" s="290">
        <v>16.48</v>
      </c>
      <c r="I260" s="291"/>
      <c r="J260" s="292"/>
      <c r="K260" s="293">
        <f>ROUND(P260*H260,2)</f>
        <v>0</v>
      </c>
      <c r="L260" s="288" t="s">
        <v>189</v>
      </c>
      <c r="M260" s="294"/>
      <c r="N260" s="295" t="s">
        <v>1</v>
      </c>
      <c r="O260" s="241" t="s">
        <v>38</v>
      </c>
      <c r="P260" s="242">
        <f>I260+J260</f>
        <v>0</v>
      </c>
      <c r="Q260" s="242">
        <f>ROUND(I260*H260,2)</f>
        <v>0</v>
      </c>
      <c r="R260" s="242">
        <f>ROUND(J260*H260,2)</f>
        <v>0</v>
      </c>
      <c r="S260" s="92"/>
      <c r="T260" s="243">
        <f>S260*H260</f>
        <v>0</v>
      </c>
      <c r="U260" s="243">
        <v>0.0043099999999999996</v>
      </c>
      <c r="V260" s="243">
        <f>U260*H260</f>
        <v>0.071028799999999989</v>
      </c>
      <c r="W260" s="243">
        <v>0</v>
      </c>
      <c r="X260" s="244">
        <f>W260*H260</f>
        <v>0</v>
      </c>
      <c r="Y260" s="39"/>
      <c r="Z260" s="39"/>
      <c r="AA260" s="39"/>
      <c r="AB260" s="39"/>
      <c r="AC260" s="39"/>
      <c r="AD260" s="39"/>
      <c r="AE260" s="39"/>
      <c r="AR260" s="245" t="s">
        <v>240</v>
      </c>
      <c r="AT260" s="245" t="s">
        <v>290</v>
      </c>
      <c r="AU260" s="245" t="s">
        <v>84</v>
      </c>
      <c r="AY260" s="18" t="s">
        <v>182</v>
      </c>
      <c r="BE260" s="246">
        <f>IF(O260="základní",K260,0)</f>
        <v>0</v>
      </c>
      <c r="BF260" s="246">
        <f>IF(O260="snížená",K260,0)</f>
        <v>0</v>
      </c>
      <c r="BG260" s="246">
        <f>IF(O260="zákl. přenesená",K260,0)</f>
        <v>0</v>
      </c>
      <c r="BH260" s="246">
        <f>IF(O260="sníž. přenesená",K260,0)</f>
        <v>0</v>
      </c>
      <c r="BI260" s="246">
        <f>IF(O260="nulová",K260,0)</f>
        <v>0</v>
      </c>
      <c r="BJ260" s="18" t="s">
        <v>82</v>
      </c>
      <c r="BK260" s="246">
        <f>ROUND(P260*H260,2)</f>
        <v>0</v>
      </c>
      <c r="BL260" s="18" t="s">
        <v>190</v>
      </c>
      <c r="BM260" s="245" t="s">
        <v>1870</v>
      </c>
    </row>
    <row r="261" s="2" customFormat="1">
      <c r="A261" s="39"/>
      <c r="B261" s="40"/>
      <c r="C261" s="41"/>
      <c r="D261" s="247" t="s">
        <v>192</v>
      </c>
      <c r="E261" s="41"/>
      <c r="F261" s="248" t="s">
        <v>1869</v>
      </c>
      <c r="G261" s="41"/>
      <c r="H261" s="41"/>
      <c r="I261" s="249"/>
      <c r="J261" s="249"/>
      <c r="K261" s="41"/>
      <c r="L261" s="41"/>
      <c r="M261" s="45"/>
      <c r="N261" s="250"/>
      <c r="O261" s="251"/>
      <c r="P261" s="92"/>
      <c r="Q261" s="92"/>
      <c r="R261" s="92"/>
      <c r="S261" s="92"/>
      <c r="T261" s="92"/>
      <c r="U261" s="92"/>
      <c r="V261" s="92"/>
      <c r="W261" s="92"/>
      <c r="X261" s="93"/>
      <c r="Y261" s="39"/>
      <c r="Z261" s="39"/>
      <c r="AA261" s="39"/>
      <c r="AB261" s="39"/>
      <c r="AC261" s="39"/>
      <c r="AD261" s="39"/>
      <c r="AE261" s="39"/>
      <c r="AT261" s="18" t="s">
        <v>192</v>
      </c>
      <c r="AU261" s="18" t="s">
        <v>84</v>
      </c>
    </row>
    <row r="262" s="13" customFormat="1">
      <c r="A262" s="13"/>
      <c r="B262" s="254"/>
      <c r="C262" s="255"/>
      <c r="D262" s="247" t="s">
        <v>196</v>
      </c>
      <c r="E262" s="256" t="s">
        <v>1</v>
      </c>
      <c r="F262" s="257" t="s">
        <v>1871</v>
      </c>
      <c r="G262" s="255"/>
      <c r="H262" s="258">
        <v>16.48</v>
      </c>
      <c r="I262" s="259"/>
      <c r="J262" s="259"/>
      <c r="K262" s="255"/>
      <c r="L262" s="255"/>
      <c r="M262" s="260"/>
      <c r="N262" s="261"/>
      <c r="O262" s="262"/>
      <c r="P262" s="262"/>
      <c r="Q262" s="262"/>
      <c r="R262" s="262"/>
      <c r="S262" s="262"/>
      <c r="T262" s="262"/>
      <c r="U262" s="262"/>
      <c r="V262" s="262"/>
      <c r="W262" s="262"/>
      <c r="X262" s="263"/>
      <c r="Y262" s="13"/>
      <c r="Z262" s="13"/>
      <c r="AA262" s="13"/>
      <c r="AB262" s="13"/>
      <c r="AC262" s="13"/>
      <c r="AD262" s="13"/>
      <c r="AE262" s="13"/>
      <c r="AT262" s="264" t="s">
        <v>196</v>
      </c>
      <c r="AU262" s="264" t="s">
        <v>84</v>
      </c>
      <c r="AV262" s="13" t="s">
        <v>84</v>
      </c>
      <c r="AW262" s="13" t="s">
        <v>5</v>
      </c>
      <c r="AX262" s="13" t="s">
        <v>82</v>
      </c>
      <c r="AY262" s="264" t="s">
        <v>182</v>
      </c>
    </row>
    <row r="263" s="2" customFormat="1" ht="37.8" customHeight="1">
      <c r="A263" s="39"/>
      <c r="B263" s="40"/>
      <c r="C263" s="233" t="s">
        <v>421</v>
      </c>
      <c r="D263" s="233" t="s">
        <v>185</v>
      </c>
      <c r="E263" s="234" t="s">
        <v>1872</v>
      </c>
      <c r="F263" s="235" t="s">
        <v>1873</v>
      </c>
      <c r="G263" s="236" t="s">
        <v>416</v>
      </c>
      <c r="H263" s="237">
        <v>98</v>
      </c>
      <c r="I263" s="238"/>
      <c r="J263" s="238"/>
      <c r="K263" s="239">
        <f>ROUND(P263*H263,2)</f>
        <v>0</v>
      </c>
      <c r="L263" s="235" t="s">
        <v>189</v>
      </c>
      <c r="M263" s="45"/>
      <c r="N263" s="240" t="s">
        <v>1</v>
      </c>
      <c r="O263" s="241" t="s">
        <v>38</v>
      </c>
      <c r="P263" s="242">
        <f>I263+J263</f>
        <v>0</v>
      </c>
      <c r="Q263" s="242">
        <f>ROUND(I263*H263,2)</f>
        <v>0</v>
      </c>
      <c r="R263" s="242">
        <f>ROUND(J263*H263,2)</f>
        <v>0</v>
      </c>
      <c r="S263" s="92"/>
      <c r="T263" s="243">
        <f>S263*H263</f>
        <v>0</v>
      </c>
      <c r="U263" s="243">
        <v>1.0000000000000001E-05</v>
      </c>
      <c r="V263" s="243">
        <f>U263*H263</f>
        <v>0.00098000000000000019</v>
      </c>
      <c r="W263" s="243">
        <v>0</v>
      </c>
      <c r="X263" s="244">
        <f>W263*H263</f>
        <v>0</v>
      </c>
      <c r="Y263" s="39"/>
      <c r="Z263" s="39"/>
      <c r="AA263" s="39"/>
      <c r="AB263" s="39"/>
      <c r="AC263" s="39"/>
      <c r="AD263" s="39"/>
      <c r="AE263" s="39"/>
      <c r="AR263" s="245" t="s">
        <v>190</v>
      </c>
      <c r="AT263" s="245" t="s">
        <v>185</v>
      </c>
      <c r="AU263" s="245" t="s">
        <v>84</v>
      </c>
      <c r="AY263" s="18" t="s">
        <v>182</v>
      </c>
      <c r="BE263" s="246">
        <f>IF(O263="základní",K263,0)</f>
        <v>0</v>
      </c>
      <c r="BF263" s="246">
        <f>IF(O263="snížená",K263,0)</f>
        <v>0</v>
      </c>
      <c r="BG263" s="246">
        <f>IF(O263="zákl. přenesená",K263,0)</f>
        <v>0</v>
      </c>
      <c r="BH263" s="246">
        <f>IF(O263="sníž. přenesená",K263,0)</f>
        <v>0</v>
      </c>
      <c r="BI263" s="246">
        <f>IF(O263="nulová",K263,0)</f>
        <v>0</v>
      </c>
      <c r="BJ263" s="18" t="s">
        <v>82</v>
      </c>
      <c r="BK263" s="246">
        <f>ROUND(P263*H263,2)</f>
        <v>0</v>
      </c>
      <c r="BL263" s="18" t="s">
        <v>190</v>
      </c>
      <c r="BM263" s="245" t="s">
        <v>1874</v>
      </c>
    </row>
    <row r="264" s="2" customFormat="1">
      <c r="A264" s="39"/>
      <c r="B264" s="40"/>
      <c r="C264" s="41"/>
      <c r="D264" s="247" t="s">
        <v>192</v>
      </c>
      <c r="E264" s="41"/>
      <c r="F264" s="248" t="s">
        <v>1873</v>
      </c>
      <c r="G264" s="41"/>
      <c r="H264" s="41"/>
      <c r="I264" s="249"/>
      <c r="J264" s="249"/>
      <c r="K264" s="41"/>
      <c r="L264" s="41"/>
      <c r="M264" s="45"/>
      <c r="N264" s="250"/>
      <c r="O264" s="251"/>
      <c r="P264" s="92"/>
      <c r="Q264" s="92"/>
      <c r="R264" s="92"/>
      <c r="S264" s="92"/>
      <c r="T264" s="92"/>
      <c r="U264" s="92"/>
      <c r="V264" s="92"/>
      <c r="W264" s="92"/>
      <c r="X264" s="93"/>
      <c r="Y264" s="39"/>
      <c r="Z264" s="39"/>
      <c r="AA264" s="39"/>
      <c r="AB264" s="39"/>
      <c r="AC264" s="39"/>
      <c r="AD264" s="39"/>
      <c r="AE264" s="39"/>
      <c r="AT264" s="18" t="s">
        <v>192</v>
      </c>
      <c r="AU264" s="18" t="s">
        <v>84</v>
      </c>
    </row>
    <row r="265" s="2" customFormat="1">
      <c r="A265" s="39"/>
      <c r="B265" s="40"/>
      <c r="C265" s="41"/>
      <c r="D265" s="252" t="s">
        <v>194</v>
      </c>
      <c r="E265" s="41"/>
      <c r="F265" s="253" t="s">
        <v>1875</v>
      </c>
      <c r="G265" s="41"/>
      <c r="H265" s="41"/>
      <c r="I265" s="249"/>
      <c r="J265" s="249"/>
      <c r="K265" s="41"/>
      <c r="L265" s="41"/>
      <c r="M265" s="45"/>
      <c r="N265" s="250"/>
      <c r="O265" s="251"/>
      <c r="P265" s="92"/>
      <c r="Q265" s="92"/>
      <c r="R265" s="92"/>
      <c r="S265" s="92"/>
      <c r="T265" s="92"/>
      <c r="U265" s="92"/>
      <c r="V265" s="92"/>
      <c r="W265" s="92"/>
      <c r="X265" s="93"/>
      <c r="Y265" s="39"/>
      <c r="Z265" s="39"/>
      <c r="AA265" s="39"/>
      <c r="AB265" s="39"/>
      <c r="AC265" s="39"/>
      <c r="AD265" s="39"/>
      <c r="AE265" s="39"/>
      <c r="AT265" s="18" t="s">
        <v>194</v>
      </c>
      <c r="AU265" s="18" t="s">
        <v>84</v>
      </c>
    </row>
    <row r="266" s="2" customFormat="1">
      <c r="A266" s="39"/>
      <c r="B266" s="40"/>
      <c r="C266" s="286" t="s">
        <v>428</v>
      </c>
      <c r="D266" s="286" t="s">
        <v>290</v>
      </c>
      <c r="E266" s="287" t="s">
        <v>1876</v>
      </c>
      <c r="F266" s="288" t="s">
        <v>1877</v>
      </c>
      <c r="G266" s="289" t="s">
        <v>416</v>
      </c>
      <c r="H266" s="290">
        <v>100.94</v>
      </c>
      <c r="I266" s="291"/>
      <c r="J266" s="292"/>
      <c r="K266" s="293">
        <f>ROUND(P266*H266,2)</f>
        <v>0</v>
      </c>
      <c r="L266" s="288" t="s">
        <v>189</v>
      </c>
      <c r="M266" s="294"/>
      <c r="N266" s="295" t="s">
        <v>1</v>
      </c>
      <c r="O266" s="241" t="s">
        <v>38</v>
      </c>
      <c r="P266" s="242">
        <f>I266+J266</f>
        <v>0</v>
      </c>
      <c r="Q266" s="242">
        <f>ROUND(I266*H266,2)</f>
        <v>0</v>
      </c>
      <c r="R266" s="242">
        <f>ROUND(J266*H266,2)</f>
        <v>0</v>
      </c>
      <c r="S266" s="92"/>
      <c r="T266" s="243">
        <f>S266*H266</f>
        <v>0</v>
      </c>
      <c r="U266" s="243">
        <v>0.0067299999999999999</v>
      </c>
      <c r="V266" s="243">
        <f>U266*H266</f>
        <v>0.67932619999999999</v>
      </c>
      <c r="W266" s="243">
        <v>0</v>
      </c>
      <c r="X266" s="244">
        <f>W266*H266</f>
        <v>0</v>
      </c>
      <c r="Y266" s="39"/>
      <c r="Z266" s="39"/>
      <c r="AA266" s="39"/>
      <c r="AB266" s="39"/>
      <c r="AC266" s="39"/>
      <c r="AD266" s="39"/>
      <c r="AE266" s="39"/>
      <c r="AR266" s="245" t="s">
        <v>240</v>
      </c>
      <c r="AT266" s="245" t="s">
        <v>290</v>
      </c>
      <c r="AU266" s="245" t="s">
        <v>84</v>
      </c>
      <c r="AY266" s="18" t="s">
        <v>182</v>
      </c>
      <c r="BE266" s="246">
        <f>IF(O266="základní",K266,0)</f>
        <v>0</v>
      </c>
      <c r="BF266" s="246">
        <f>IF(O266="snížená",K266,0)</f>
        <v>0</v>
      </c>
      <c r="BG266" s="246">
        <f>IF(O266="zákl. přenesená",K266,0)</f>
        <v>0</v>
      </c>
      <c r="BH266" s="246">
        <f>IF(O266="sníž. přenesená",K266,0)</f>
        <v>0</v>
      </c>
      <c r="BI266" s="246">
        <f>IF(O266="nulová",K266,0)</f>
        <v>0</v>
      </c>
      <c r="BJ266" s="18" t="s">
        <v>82</v>
      </c>
      <c r="BK266" s="246">
        <f>ROUND(P266*H266,2)</f>
        <v>0</v>
      </c>
      <c r="BL266" s="18" t="s">
        <v>190</v>
      </c>
      <c r="BM266" s="245" t="s">
        <v>1878</v>
      </c>
    </row>
    <row r="267" s="2" customFormat="1">
      <c r="A267" s="39"/>
      <c r="B267" s="40"/>
      <c r="C267" s="41"/>
      <c r="D267" s="247" t="s">
        <v>192</v>
      </c>
      <c r="E267" s="41"/>
      <c r="F267" s="248" t="s">
        <v>1877</v>
      </c>
      <c r="G267" s="41"/>
      <c r="H267" s="41"/>
      <c r="I267" s="249"/>
      <c r="J267" s="249"/>
      <c r="K267" s="41"/>
      <c r="L267" s="41"/>
      <c r="M267" s="45"/>
      <c r="N267" s="250"/>
      <c r="O267" s="251"/>
      <c r="P267" s="92"/>
      <c r="Q267" s="92"/>
      <c r="R267" s="92"/>
      <c r="S267" s="92"/>
      <c r="T267" s="92"/>
      <c r="U267" s="92"/>
      <c r="V267" s="92"/>
      <c r="W267" s="92"/>
      <c r="X267" s="93"/>
      <c r="Y267" s="39"/>
      <c r="Z267" s="39"/>
      <c r="AA267" s="39"/>
      <c r="AB267" s="39"/>
      <c r="AC267" s="39"/>
      <c r="AD267" s="39"/>
      <c r="AE267" s="39"/>
      <c r="AT267" s="18" t="s">
        <v>192</v>
      </c>
      <c r="AU267" s="18" t="s">
        <v>84</v>
      </c>
    </row>
    <row r="268" s="13" customFormat="1">
      <c r="A268" s="13"/>
      <c r="B268" s="254"/>
      <c r="C268" s="255"/>
      <c r="D268" s="247" t="s">
        <v>196</v>
      </c>
      <c r="E268" s="256" t="s">
        <v>1</v>
      </c>
      <c r="F268" s="257" t="s">
        <v>1879</v>
      </c>
      <c r="G268" s="255"/>
      <c r="H268" s="258">
        <v>100.94</v>
      </c>
      <c r="I268" s="259"/>
      <c r="J268" s="259"/>
      <c r="K268" s="255"/>
      <c r="L268" s="255"/>
      <c r="M268" s="260"/>
      <c r="N268" s="261"/>
      <c r="O268" s="262"/>
      <c r="P268" s="262"/>
      <c r="Q268" s="262"/>
      <c r="R268" s="262"/>
      <c r="S268" s="262"/>
      <c r="T268" s="262"/>
      <c r="U268" s="262"/>
      <c r="V268" s="262"/>
      <c r="W268" s="262"/>
      <c r="X268" s="263"/>
      <c r="Y268" s="13"/>
      <c r="Z268" s="13"/>
      <c r="AA268" s="13"/>
      <c r="AB268" s="13"/>
      <c r="AC268" s="13"/>
      <c r="AD268" s="13"/>
      <c r="AE268" s="13"/>
      <c r="AT268" s="264" t="s">
        <v>196</v>
      </c>
      <c r="AU268" s="264" t="s">
        <v>84</v>
      </c>
      <c r="AV268" s="13" t="s">
        <v>84</v>
      </c>
      <c r="AW268" s="13" t="s">
        <v>5</v>
      </c>
      <c r="AX268" s="13" t="s">
        <v>82</v>
      </c>
      <c r="AY268" s="264" t="s">
        <v>182</v>
      </c>
    </row>
    <row r="269" s="2" customFormat="1" ht="49.05" customHeight="1">
      <c r="A269" s="39"/>
      <c r="B269" s="40"/>
      <c r="C269" s="233" t="s">
        <v>439</v>
      </c>
      <c r="D269" s="233" t="s">
        <v>185</v>
      </c>
      <c r="E269" s="234" t="s">
        <v>1880</v>
      </c>
      <c r="F269" s="235" t="s">
        <v>1881</v>
      </c>
      <c r="G269" s="236" t="s">
        <v>222</v>
      </c>
      <c r="H269" s="237">
        <v>10</v>
      </c>
      <c r="I269" s="238"/>
      <c r="J269" s="238"/>
      <c r="K269" s="239">
        <f>ROUND(P269*H269,2)</f>
        <v>0</v>
      </c>
      <c r="L269" s="235" t="s">
        <v>189</v>
      </c>
      <c r="M269" s="45"/>
      <c r="N269" s="240" t="s">
        <v>1</v>
      </c>
      <c r="O269" s="241" t="s">
        <v>38</v>
      </c>
      <c r="P269" s="242">
        <f>I269+J269</f>
        <v>0</v>
      </c>
      <c r="Q269" s="242">
        <f>ROUND(I269*H269,2)</f>
        <v>0</v>
      </c>
      <c r="R269" s="242">
        <f>ROUND(J269*H269,2)</f>
        <v>0</v>
      </c>
      <c r="S269" s="92"/>
      <c r="T269" s="243">
        <f>S269*H269</f>
        <v>0</v>
      </c>
      <c r="U269" s="243">
        <v>0</v>
      </c>
      <c r="V269" s="243">
        <f>U269*H269</f>
        <v>0</v>
      </c>
      <c r="W269" s="243">
        <v>0</v>
      </c>
      <c r="X269" s="244">
        <f>W269*H269</f>
        <v>0</v>
      </c>
      <c r="Y269" s="39"/>
      <c r="Z269" s="39"/>
      <c r="AA269" s="39"/>
      <c r="AB269" s="39"/>
      <c r="AC269" s="39"/>
      <c r="AD269" s="39"/>
      <c r="AE269" s="39"/>
      <c r="AR269" s="245" t="s">
        <v>190</v>
      </c>
      <c r="AT269" s="245" t="s">
        <v>185</v>
      </c>
      <c r="AU269" s="245" t="s">
        <v>84</v>
      </c>
      <c r="AY269" s="18" t="s">
        <v>182</v>
      </c>
      <c r="BE269" s="246">
        <f>IF(O269="základní",K269,0)</f>
        <v>0</v>
      </c>
      <c r="BF269" s="246">
        <f>IF(O269="snížená",K269,0)</f>
        <v>0</v>
      </c>
      <c r="BG269" s="246">
        <f>IF(O269="zákl. přenesená",K269,0)</f>
        <v>0</v>
      </c>
      <c r="BH269" s="246">
        <f>IF(O269="sníž. přenesená",K269,0)</f>
        <v>0</v>
      </c>
      <c r="BI269" s="246">
        <f>IF(O269="nulová",K269,0)</f>
        <v>0</v>
      </c>
      <c r="BJ269" s="18" t="s">
        <v>82</v>
      </c>
      <c r="BK269" s="246">
        <f>ROUND(P269*H269,2)</f>
        <v>0</v>
      </c>
      <c r="BL269" s="18" t="s">
        <v>190</v>
      </c>
      <c r="BM269" s="245" t="s">
        <v>1882</v>
      </c>
    </row>
    <row r="270" s="2" customFormat="1">
      <c r="A270" s="39"/>
      <c r="B270" s="40"/>
      <c r="C270" s="41"/>
      <c r="D270" s="247" t="s">
        <v>192</v>
      </c>
      <c r="E270" s="41"/>
      <c r="F270" s="248" t="s">
        <v>1881</v>
      </c>
      <c r="G270" s="41"/>
      <c r="H270" s="41"/>
      <c r="I270" s="249"/>
      <c r="J270" s="249"/>
      <c r="K270" s="41"/>
      <c r="L270" s="41"/>
      <c r="M270" s="45"/>
      <c r="N270" s="250"/>
      <c r="O270" s="251"/>
      <c r="P270" s="92"/>
      <c r="Q270" s="92"/>
      <c r="R270" s="92"/>
      <c r="S270" s="92"/>
      <c r="T270" s="92"/>
      <c r="U270" s="92"/>
      <c r="V270" s="92"/>
      <c r="W270" s="92"/>
      <c r="X270" s="93"/>
      <c r="Y270" s="39"/>
      <c r="Z270" s="39"/>
      <c r="AA270" s="39"/>
      <c r="AB270" s="39"/>
      <c r="AC270" s="39"/>
      <c r="AD270" s="39"/>
      <c r="AE270" s="39"/>
      <c r="AT270" s="18" t="s">
        <v>192</v>
      </c>
      <c r="AU270" s="18" t="s">
        <v>84</v>
      </c>
    </row>
    <row r="271" s="2" customFormat="1">
      <c r="A271" s="39"/>
      <c r="B271" s="40"/>
      <c r="C271" s="41"/>
      <c r="D271" s="252" t="s">
        <v>194</v>
      </c>
      <c r="E271" s="41"/>
      <c r="F271" s="253" t="s">
        <v>1883</v>
      </c>
      <c r="G271" s="41"/>
      <c r="H271" s="41"/>
      <c r="I271" s="249"/>
      <c r="J271" s="249"/>
      <c r="K271" s="41"/>
      <c r="L271" s="41"/>
      <c r="M271" s="45"/>
      <c r="N271" s="250"/>
      <c r="O271" s="251"/>
      <c r="P271" s="92"/>
      <c r="Q271" s="92"/>
      <c r="R271" s="92"/>
      <c r="S271" s="92"/>
      <c r="T271" s="92"/>
      <c r="U271" s="92"/>
      <c r="V271" s="92"/>
      <c r="W271" s="92"/>
      <c r="X271" s="93"/>
      <c r="Y271" s="39"/>
      <c r="Z271" s="39"/>
      <c r="AA271" s="39"/>
      <c r="AB271" s="39"/>
      <c r="AC271" s="39"/>
      <c r="AD271" s="39"/>
      <c r="AE271" s="39"/>
      <c r="AT271" s="18" t="s">
        <v>194</v>
      </c>
      <c r="AU271" s="18" t="s">
        <v>84</v>
      </c>
    </row>
    <row r="272" s="13" customFormat="1">
      <c r="A272" s="13"/>
      <c r="B272" s="254"/>
      <c r="C272" s="255"/>
      <c r="D272" s="247" t="s">
        <v>196</v>
      </c>
      <c r="E272" s="256" t="s">
        <v>1</v>
      </c>
      <c r="F272" s="257" t="s">
        <v>1884</v>
      </c>
      <c r="G272" s="255"/>
      <c r="H272" s="258">
        <v>10</v>
      </c>
      <c r="I272" s="259"/>
      <c r="J272" s="259"/>
      <c r="K272" s="255"/>
      <c r="L272" s="255"/>
      <c r="M272" s="260"/>
      <c r="N272" s="261"/>
      <c r="O272" s="262"/>
      <c r="P272" s="262"/>
      <c r="Q272" s="262"/>
      <c r="R272" s="262"/>
      <c r="S272" s="262"/>
      <c r="T272" s="262"/>
      <c r="U272" s="262"/>
      <c r="V272" s="262"/>
      <c r="W272" s="262"/>
      <c r="X272" s="263"/>
      <c r="Y272" s="13"/>
      <c r="Z272" s="13"/>
      <c r="AA272" s="13"/>
      <c r="AB272" s="13"/>
      <c r="AC272" s="13"/>
      <c r="AD272" s="13"/>
      <c r="AE272" s="13"/>
      <c r="AT272" s="264" t="s">
        <v>196</v>
      </c>
      <c r="AU272" s="264" t="s">
        <v>84</v>
      </c>
      <c r="AV272" s="13" t="s">
        <v>84</v>
      </c>
      <c r="AW272" s="13" t="s">
        <v>5</v>
      </c>
      <c r="AX272" s="13" t="s">
        <v>82</v>
      </c>
      <c r="AY272" s="264" t="s">
        <v>182</v>
      </c>
    </row>
    <row r="273" s="2" customFormat="1" ht="24.15" customHeight="1">
      <c r="A273" s="39"/>
      <c r="B273" s="40"/>
      <c r="C273" s="286" t="s">
        <v>447</v>
      </c>
      <c r="D273" s="286" t="s">
        <v>290</v>
      </c>
      <c r="E273" s="287" t="s">
        <v>1885</v>
      </c>
      <c r="F273" s="288" t="s">
        <v>1886</v>
      </c>
      <c r="G273" s="289" t="s">
        <v>222</v>
      </c>
      <c r="H273" s="290">
        <v>5</v>
      </c>
      <c r="I273" s="291"/>
      <c r="J273" s="292"/>
      <c r="K273" s="293">
        <f>ROUND(P273*H273,2)</f>
        <v>0</v>
      </c>
      <c r="L273" s="288" t="s">
        <v>189</v>
      </c>
      <c r="M273" s="294"/>
      <c r="N273" s="295" t="s">
        <v>1</v>
      </c>
      <c r="O273" s="241" t="s">
        <v>38</v>
      </c>
      <c r="P273" s="242">
        <f>I273+J273</f>
        <v>0</v>
      </c>
      <c r="Q273" s="242">
        <f>ROUND(I273*H273,2)</f>
        <v>0</v>
      </c>
      <c r="R273" s="242">
        <f>ROUND(J273*H273,2)</f>
        <v>0</v>
      </c>
      <c r="S273" s="92"/>
      <c r="T273" s="243">
        <f>S273*H273</f>
        <v>0</v>
      </c>
      <c r="U273" s="243">
        <v>0.00027999999999999998</v>
      </c>
      <c r="V273" s="243">
        <f>U273*H273</f>
        <v>0.0013999999999999998</v>
      </c>
      <c r="W273" s="243">
        <v>0</v>
      </c>
      <c r="X273" s="244">
        <f>W273*H273</f>
        <v>0</v>
      </c>
      <c r="Y273" s="39"/>
      <c r="Z273" s="39"/>
      <c r="AA273" s="39"/>
      <c r="AB273" s="39"/>
      <c r="AC273" s="39"/>
      <c r="AD273" s="39"/>
      <c r="AE273" s="39"/>
      <c r="AR273" s="245" t="s">
        <v>240</v>
      </c>
      <c r="AT273" s="245" t="s">
        <v>290</v>
      </c>
      <c r="AU273" s="245" t="s">
        <v>84</v>
      </c>
      <c r="AY273" s="18" t="s">
        <v>182</v>
      </c>
      <c r="BE273" s="246">
        <f>IF(O273="základní",K273,0)</f>
        <v>0</v>
      </c>
      <c r="BF273" s="246">
        <f>IF(O273="snížená",K273,0)</f>
        <v>0</v>
      </c>
      <c r="BG273" s="246">
        <f>IF(O273="zákl. přenesená",K273,0)</f>
        <v>0</v>
      </c>
      <c r="BH273" s="246">
        <f>IF(O273="sníž. přenesená",K273,0)</f>
        <v>0</v>
      </c>
      <c r="BI273" s="246">
        <f>IF(O273="nulová",K273,0)</f>
        <v>0</v>
      </c>
      <c r="BJ273" s="18" t="s">
        <v>82</v>
      </c>
      <c r="BK273" s="246">
        <f>ROUND(P273*H273,2)</f>
        <v>0</v>
      </c>
      <c r="BL273" s="18" t="s">
        <v>190</v>
      </c>
      <c r="BM273" s="245" t="s">
        <v>1887</v>
      </c>
    </row>
    <row r="274" s="2" customFormat="1">
      <c r="A274" s="39"/>
      <c r="B274" s="40"/>
      <c r="C274" s="41"/>
      <c r="D274" s="247" t="s">
        <v>192</v>
      </c>
      <c r="E274" s="41"/>
      <c r="F274" s="248" t="s">
        <v>1886</v>
      </c>
      <c r="G274" s="41"/>
      <c r="H274" s="41"/>
      <c r="I274" s="249"/>
      <c r="J274" s="249"/>
      <c r="K274" s="41"/>
      <c r="L274" s="41"/>
      <c r="M274" s="45"/>
      <c r="N274" s="250"/>
      <c r="O274" s="251"/>
      <c r="P274" s="92"/>
      <c r="Q274" s="92"/>
      <c r="R274" s="92"/>
      <c r="S274" s="92"/>
      <c r="T274" s="92"/>
      <c r="U274" s="92"/>
      <c r="V274" s="92"/>
      <c r="W274" s="92"/>
      <c r="X274" s="93"/>
      <c r="Y274" s="39"/>
      <c r="Z274" s="39"/>
      <c r="AA274" s="39"/>
      <c r="AB274" s="39"/>
      <c r="AC274" s="39"/>
      <c r="AD274" s="39"/>
      <c r="AE274" s="39"/>
      <c r="AT274" s="18" t="s">
        <v>192</v>
      </c>
      <c r="AU274" s="18" t="s">
        <v>84</v>
      </c>
    </row>
    <row r="275" s="2" customFormat="1" ht="24.15" customHeight="1">
      <c r="A275" s="39"/>
      <c r="B275" s="40"/>
      <c r="C275" s="286" t="s">
        <v>452</v>
      </c>
      <c r="D275" s="286" t="s">
        <v>290</v>
      </c>
      <c r="E275" s="287" t="s">
        <v>1888</v>
      </c>
      <c r="F275" s="288" t="s">
        <v>1889</v>
      </c>
      <c r="G275" s="289" t="s">
        <v>222</v>
      </c>
      <c r="H275" s="290">
        <v>5</v>
      </c>
      <c r="I275" s="291"/>
      <c r="J275" s="292"/>
      <c r="K275" s="293">
        <f>ROUND(P275*H275,2)</f>
        <v>0</v>
      </c>
      <c r="L275" s="288" t="s">
        <v>189</v>
      </c>
      <c r="M275" s="294"/>
      <c r="N275" s="295" t="s">
        <v>1</v>
      </c>
      <c r="O275" s="241" t="s">
        <v>38</v>
      </c>
      <c r="P275" s="242">
        <f>I275+J275</f>
        <v>0</v>
      </c>
      <c r="Q275" s="242">
        <f>ROUND(I275*H275,2)</f>
        <v>0</v>
      </c>
      <c r="R275" s="242">
        <f>ROUND(J275*H275,2)</f>
        <v>0</v>
      </c>
      <c r="S275" s="92"/>
      <c r="T275" s="243">
        <f>S275*H275</f>
        <v>0</v>
      </c>
      <c r="U275" s="243">
        <v>0.00034000000000000002</v>
      </c>
      <c r="V275" s="243">
        <f>U275*H275</f>
        <v>0.0017000000000000001</v>
      </c>
      <c r="W275" s="243">
        <v>0</v>
      </c>
      <c r="X275" s="244">
        <f>W275*H275</f>
        <v>0</v>
      </c>
      <c r="Y275" s="39"/>
      <c r="Z275" s="39"/>
      <c r="AA275" s="39"/>
      <c r="AB275" s="39"/>
      <c r="AC275" s="39"/>
      <c r="AD275" s="39"/>
      <c r="AE275" s="39"/>
      <c r="AR275" s="245" t="s">
        <v>240</v>
      </c>
      <c r="AT275" s="245" t="s">
        <v>290</v>
      </c>
      <c r="AU275" s="245" t="s">
        <v>84</v>
      </c>
      <c r="AY275" s="18" t="s">
        <v>182</v>
      </c>
      <c r="BE275" s="246">
        <f>IF(O275="základní",K275,0)</f>
        <v>0</v>
      </c>
      <c r="BF275" s="246">
        <f>IF(O275="snížená",K275,0)</f>
        <v>0</v>
      </c>
      <c r="BG275" s="246">
        <f>IF(O275="zákl. přenesená",K275,0)</f>
        <v>0</v>
      </c>
      <c r="BH275" s="246">
        <f>IF(O275="sníž. přenesená",K275,0)</f>
        <v>0</v>
      </c>
      <c r="BI275" s="246">
        <f>IF(O275="nulová",K275,0)</f>
        <v>0</v>
      </c>
      <c r="BJ275" s="18" t="s">
        <v>82</v>
      </c>
      <c r="BK275" s="246">
        <f>ROUND(P275*H275,2)</f>
        <v>0</v>
      </c>
      <c r="BL275" s="18" t="s">
        <v>190</v>
      </c>
      <c r="BM275" s="245" t="s">
        <v>1890</v>
      </c>
    </row>
    <row r="276" s="2" customFormat="1">
      <c r="A276" s="39"/>
      <c r="B276" s="40"/>
      <c r="C276" s="41"/>
      <c r="D276" s="247" t="s">
        <v>192</v>
      </c>
      <c r="E276" s="41"/>
      <c r="F276" s="248" t="s">
        <v>1889</v>
      </c>
      <c r="G276" s="41"/>
      <c r="H276" s="41"/>
      <c r="I276" s="249"/>
      <c r="J276" s="249"/>
      <c r="K276" s="41"/>
      <c r="L276" s="41"/>
      <c r="M276" s="45"/>
      <c r="N276" s="250"/>
      <c r="O276" s="251"/>
      <c r="P276" s="92"/>
      <c r="Q276" s="92"/>
      <c r="R276" s="92"/>
      <c r="S276" s="92"/>
      <c r="T276" s="92"/>
      <c r="U276" s="92"/>
      <c r="V276" s="92"/>
      <c r="W276" s="92"/>
      <c r="X276" s="93"/>
      <c r="Y276" s="39"/>
      <c r="Z276" s="39"/>
      <c r="AA276" s="39"/>
      <c r="AB276" s="39"/>
      <c r="AC276" s="39"/>
      <c r="AD276" s="39"/>
      <c r="AE276" s="39"/>
      <c r="AT276" s="18" t="s">
        <v>192</v>
      </c>
      <c r="AU276" s="18" t="s">
        <v>84</v>
      </c>
    </row>
    <row r="277" s="2" customFormat="1" ht="37.8" customHeight="1">
      <c r="A277" s="39"/>
      <c r="B277" s="40"/>
      <c r="C277" s="233" t="s">
        <v>458</v>
      </c>
      <c r="D277" s="233" t="s">
        <v>185</v>
      </c>
      <c r="E277" s="234" t="s">
        <v>1891</v>
      </c>
      <c r="F277" s="235" t="s">
        <v>1892</v>
      </c>
      <c r="G277" s="236" t="s">
        <v>222</v>
      </c>
      <c r="H277" s="237">
        <v>3</v>
      </c>
      <c r="I277" s="238"/>
      <c r="J277" s="238"/>
      <c r="K277" s="239">
        <f>ROUND(P277*H277,2)</f>
        <v>0</v>
      </c>
      <c r="L277" s="235" t="s">
        <v>189</v>
      </c>
      <c r="M277" s="45"/>
      <c r="N277" s="240" t="s">
        <v>1</v>
      </c>
      <c r="O277" s="241" t="s">
        <v>38</v>
      </c>
      <c r="P277" s="242">
        <f>I277+J277</f>
        <v>0</v>
      </c>
      <c r="Q277" s="242">
        <f>ROUND(I277*H277,2)</f>
        <v>0</v>
      </c>
      <c r="R277" s="242">
        <f>ROUND(J277*H277,2)</f>
        <v>0</v>
      </c>
      <c r="S277" s="92"/>
      <c r="T277" s="243">
        <f>S277*H277</f>
        <v>0</v>
      </c>
      <c r="U277" s="243">
        <v>0</v>
      </c>
      <c r="V277" s="243">
        <f>U277*H277</f>
        <v>0</v>
      </c>
      <c r="W277" s="243">
        <v>0</v>
      </c>
      <c r="X277" s="244">
        <f>W277*H277</f>
        <v>0</v>
      </c>
      <c r="Y277" s="39"/>
      <c r="Z277" s="39"/>
      <c r="AA277" s="39"/>
      <c r="AB277" s="39"/>
      <c r="AC277" s="39"/>
      <c r="AD277" s="39"/>
      <c r="AE277" s="39"/>
      <c r="AR277" s="245" t="s">
        <v>190</v>
      </c>
      <c r="AT277" s="245" t="s">
        <v>185</v>
      </c>
      <c r="AU277" s="245" t="s">
        <v>84</v>
      </c>
      <c r="AY277" s="18" t="s">
        <v>182</v>
      </c>
      <c r="BE277" s="246">
        <f>IF(O277="základní",K277,0)</f>
        <v>0</v>
      </c>
      <c r="BF277" s="246">
        <f>IF(O277="snížená",K277,0)</f>
        <v>0</v>
      </c>
      <c r="BG277" s="246">
        <f>IF(O277="zákl. přenesená",K277,0)</f>
        <v>0</v>
      </c>
      <c r="BH277" s="246">
        <f>IF(O277="sníž. přenesená",K277,0)</f>
        <v>0</v>
      </c>
      <c r="BI277" s="246">
        <f>IF(O277="nulová",K277,0)</f>
        <v>0</v>
      </c>
      <c r="BJ277" s="18" t="s">
        <v>82</v>
      </c>
      <c r="BK277" s="246">
        <f>ROUND(P277*H277,2)</f>
        <v>0</v>
      </c>
      <c r="BL277" s="18" t="s">
        <v>190</v>
      </c>
      <c r="BM277" s="245" t="s">
        <v>1893</v>
      </c>
    </row>
    <row r="278" s="2" customFormat="1">
      <c r="A278" s="39"/>
      <c r="B278" s="40"/>
      <c r="C278" s="41"/>
      <c r="D278" s="247" t="s">
        <v>192</v>
      </c>
      <c r="E278" s="41"/>
      <c r="F278" s="248" t="s">
        <v>1892</v>
      </c>
      <c r="G278" s="41"/>
      <c r="H278" s="41"/>
      <c r="I278" s="249"/>
      <c r="J278" s="249"/>
      <c r="K278" s="41"/>
      <c r="L278" s="41"/>
      <c r="M278" s="45"/>
      <c r="N278" s="250"/>
      <c r="O278" s="251"/>
      <c r="P278" s="92"/>
      <c r="Q278" s="92"/>
      <c r="R278" s="92"/>
      <c r="S278" s="92"/>
      <c r="T278" s="92"/>
      <c r="U278" s="92"/>
      <c r="V278" s="92"/>
      <c r="W278" s="92"/>
      <c r="X278" s="93"/>
      <c r="Y278" s="39"/>
      <c r="Z278" s="39"/>
      <c r="AA278" s="39"/>
      <c r="AB278" s="39"/>
      <c r="AC278" s="39"/>
      <c r="AD278" s="39"/>
      <c r="AE278" s="39"/>
      <c r="AT278" s="18" t="s">
        <v>192</v>
      </c>
      <c r="AU278" s="18" t="s">
        <v>84</v>
      </c>
    </row>
    <row r="279" s="2" customFormat="1">
      <c r="A279" s="39"/>
      <c r="B279" s="40"/>
      <c r="C279" s="41"/>
      <c r="D279" s="252" t="s">
        <v>194</v>
      </c>
      <c r="E279" s="41"/>
      <c r="F279" s="253" t="s">
        <v>1894</v>
      </c>
      <c r="G279" s="41"/>
      <c r="H279" s="41"/>
      <c r="I279" s="249"/>
      <c r="J279" s="249"/>
      <c r="K279" s="41"/>
      <c r="L279" s="41"/>
      <c r="M279" s="45"/>
      <c r="N279" s="250"/>
      <c r="O279" s="251"/>
      <c r="P279" s="92"/>
      <c r="Q279" s="92"/>
      <c r="R279" s="92"/>
      <c r="S279" s="92"/>
      <c r="T279" s="92"/>
      <c r="U279" s="92"/>
      <c r="V279" s="92"/>
      <c r="W279" s="92"/>
      <c r="X279" s="93"/>
      <c r="Y279" s="39"/>
      <c r="Z279" s="39"/>
      <c r="AA279" s="39"/>
      <c r="AB279" s="39"/>
      <c r="AC279" s="39"/>
      <c r="AD279" s="39"/>
      <c r="AE279" s="39"/>
      <c r="AT279" s="18" t="s">
        <v>194</v>
      </c>
      <c r="AU279" s="18" t="s">
        <v>84</v>
      </c>
    </row>
    <row r="280" s="2" customFormat="1" ht="24.15" customHeight="1">
      <c r="A280" s="39"/>
      <c r="B280" s="40"/>
      <c r="C280" s="286" t="s">
        <v>464</v>
      </c>
      <c r="D280" s="286" t="s">
        <v>290</v>
      </c>
      <c r="E280" s="287" t="s">
        <v>1895</v>
      </c>
      <c r="F280" s="288" t="s">
        <v>1896</v>
      </c>
      <c r="G280" s="289" t="s">
        <v>222</v>
      </c>
      <c r="H280" s="290">
        <v>3</v>
      </c>
      <c r="I280" s="291"/>
      <c r="J280" s="292"/>
      <c r="K280" s="293">
        <f>ROUND(P280*H280,2)</f>
        <v>0</v>
      </c>
      <c r="L280" s="288" t="s">
        <v>189</v>
      </c>
      <c r="M280" s="294"/>
      <c r="N280" s="295" t="s">
        <v>1</v>
      </c>
      <c r="O280" s="241" t="s">
        <v>38</v>
      </c>
      <c r="P280" s="242">
        <f>I280+J280</f>
        <v>0</v>
      </c>
      <c r="Q280" s="242">
        <f>ROUND(I280*H280,2)</f>
        <v>0</v>
      </c>
      <c r="R280" s="242">
        <f>ROUND(J280*H280,2)</f>
        <v>0</v>
      </c>
      <c r="S280" s="92"/>
      <c r="T280" s="243">
        <f>S280*H280</f>
        <v>0</v>
      </c>
      <c r="U280" s="243">
        <v>0.00062</v>
      </c>
      <c r="V280" s="243">
        <f>U280*H280</f>
        <v>0.0018600000000000001</v>
      </c>
      <c r="W280" s="243">
        <v>0</v>
      </c>
      <c r="X280" s="244">
        <f>W280*H280</f>
        <v>0</v>
      </c>
      <c r="Y280" s="39"/>
      <c r="Z280" s="39"/>
      <c r="AA280" s="39"/>
      <c r="AB280" s="39"/>
      <c r="AC280" s="39"/>
      <c r="AD280" s="39"/>
      <c r="AE280" s="39"/>
      <c r="AR280" s="245" t="s">
        <v>240</v>
      </c>
      <c r="AT280" s="245" t="s">
        <v>290</v>
      </c>
      <c r="AU280" s="245" t="s">
        <v>84</v>
      </c>
      <c r="AY280" s="18" t="s">
        <v>182</v>
      </c>
      <c r="BE280" s="246">
        <f>IF(O280="základní",K280,0)</f>
        <v>0</v>
      </c>
      <c r="BF280" s="246">
        <f>IF(O280="snížená",K280,0)</f>
        <v>0</v>
      </c>
      <c r="BG280" s="246">
        <f>IF(O280="zákl. přenesená",K280,0)</f>
        <v>0</v>
      </c>
      <c r="BH280" s="246">
        <f>IF(O280="sníž. přenesená",K280,0)</f>
        <v>0</v>
      </c>
      <c r="BI280" s="246">
        <f>IF(O280="nulová",K280,0)</f>
        <v>0</v>
      </c>
      <c r="BJ280" s="18" t="s">
        <v>82</v>
      </c>
      <c r="BK280" s="246">
        <f>ROUND(P280*H280,2)</f>
        <v>0</v>
      </c>
      <c r="BL280" s="18" t="s">
        <v>190</v>
      </c>
      <c r="BM280" s="245" t="s">
        <v>1897</v>
      </c>
    </row>
    <row r="281" s="2" customFormat="1">
      <c r="A281" s="39"/>
      <c r="B281" s="40"/>
      <c r="C281" s="41"/>
      <c r="D281" s="247" t="s">
        <v>192</v>
      </c>
      <c r="E281" s="41"/>
      <c r="F281" s="248" t="s">
        <v>1896</v>
      </c>
      <c r="G281" s="41"/>
      <c r="H281" s="41"/>
      <c r="I281" s="249"/>
      <c r="J281" s="249"/>
      <c r="K281" s="41"/>
      <c r="L281" s="41"/>
      <c r="M281" s="45"/>
      <c r="N281" s="250"/>
      <c r="O281" s="251"/>
      <c r="P281" s="92"/>
      <c r="Q281" s="92"/>
      <c r="R281" s="92"/>
      <c r="S281" s="92"/>
      <c r="T281" s="92"/>
      <c r="U281" s="92"/>
      <c r="V281" s="92"/>
      <c r="W281" s="92"/>
      <c r="X281" s="93"/>
      <c r="Y281" s="39"/>
      <c r="Z281" s="39"/>
      <c r="AA281" s="39"/>
      <c r="AB281" s="39"/>
      <c r="AC281" s="39"/>
      <c r="AD281" s="39"/>
      <c r="AE281" s="39"/>
      <c r="AT281" s="18" t="s">
        <v>192</v>
      </c>
      <c r="AU281" s="18" t="s">
        <v>84</v>
      </c>
    </row>
    <row r="282" s="2" customFormat="1" ht="49.05" customHeight="1">
      <c r="A282" s="39"/>
      <c r="B282" s="40"/>
      <c r="C282" s="233" t="s">
        <v>469</v>
      </c>
      <c r="D282" s="233" t="s">
        <v>185</v>
      </c>
      <c r="E282" s="234" t="s">
        <v>1898</v>
      </c>
      <c r="F282" s="235" t="s">
        <v>1899</v>
      </c>
      <c r="G282" s="236" t="s">
        <v>222</v>
      </c>
      <c r="H282" s="237">
        <v>28</v>
      </c>
      <c r="I282" s="238"/>
      <c r="J282" s="238"/>
      <c r="K282" s="239">
        <f>ROUND(P282*H282,2)</f>
        <v>0</v>
      </c>
      <c r="L282" s="235" t="s">
        <v>189</v>
      </c>
      <c r="M282" s="45"/>
      <c r="N282" s="240" t="s">
        <v>1</v>
      </c>
      <c r="O282" s="241" t="s">
        <v>38</v>
      </c>
      <c r="P282" s="242">
        <f>I282+J282</f>
        <v>0</v>
      </c>
      <c r="Q282" s="242">
        <f>ROUND(I282*H282,2)</f>
        <v>0</v>
      </c>
      <c r="R282" s="242">
        <f>ROUND(J282*H282,2)</f>
        <v>0</v>
      </c>
      <c r="S282" s="92"/>
      <c r="T282" s="243">
        <f>S282*H282</f>
        <v>0</v>
      </c>
      <c r="U282" s="243">
        <v>0</v>
      </c>
      <c r="V282" s="243">
        <f>U282*H282</f>
        <v>0</v>
      </c>
      <c r="W282" s="243">
        <v>0</v>
      </c>
      <c r="X282" s="244">
        <f>W282*H282</f>
        <v>0</v>
      </c>
      <c r="Y282" s="39"/>
      <c r="Z282" s="39"/>
      <c r="AA282" s="39"/>
      <c r="AB282" s="39"/>
      <c r="AC282" s="39"/>
      <c r="AD282" s="39"/>
      <c r="AE282" s="39"/>
      <c r="AR282" s="245" t="s">
        <v>190</v>
      </c>
      <c r="AT282" s="245" t="s">
        <v>185</v>
      </c>
      <c r="AU282" s="245" t="s">
        <v>84</v>
      </c>
      <c r="AY282" s="18" t="s">
        <v>182</v>
      </c>
      <c r="BE282" s="246">
        <f>IF(O282="základní",K282,0)</f>
        <v>0</v>
      </c>
      <c r="BF282" s="246">
        <f>IF(O282="snížená",K282,0)</f>
        <v>0</v>
      </c>
      <c r="BG282" s="246">
        <f>IF(O282="zákl. přenesená",K282,0)</f>
        <v>0</v>
      </c>
      <c r="BH282" s="246">
        <f>IF(O282="sníž. přenesená",K282,0)</f>
        <v>0</v>
      </c>
      <c r="BI282" s="246">
        <f>IF(O282="nulová",K282,0)</f>
        <v>0</v>
      </c>
      <c r="BJ282" s="18" t="s">
        <v>82</v>
      </c>
      <c r="BK282" s="246">
        <f>ROUND(P282*H282,2)</f>
        <v>0</v>
      </c>
      <c r="BL282" s="18" t="s">
        <v>190</v>
      </c>
      <c r="BM282" s="245" t="s">
        <v>1900</v>
      </c>
    </row>
    <row r="283" s="2" customFormat="1">
      <c r="A283" s="39"/>
      <c r="B283" s="40"/>
      <c r="C283" s="41"/>
      <c r="D283" s="247" t="s">
        <v>192</v>
      </c>
      <c r="E283" s="41"/>
      <c r="F283" s="248" t="s">
        <v>1899</v>
      </c>
      <c r="G283" s="41"/>
      <c r="H283" s="41"/>
      <c r="I283" s="249"/>
      <c r="J283" s="249"/>
      <c r="K283" s="41"/>
      <c r="L283" s="41"/>
      <c r="M283" s="45"/>
      <c r="N283" s="250"/>
      <c r="O283" s="251"/>
      <c r="P283" s="92"/>
      <c r="Q283" s="92"/>
      <c r="R283" s="92"/>
      <c r="S283" s="92"/>
      <c r="T283" s="92"/>
      <c r="U283" s="92"/>
      <c r="V283" s="92"/>
      <c r="W283" s="92"/>
      <c r="X283" s="93"/>
      <c r="Y283" s="39"/>
      <c r="Z283" s="39"/>
      <c r="AA283" s="39"/>
      <c r="AB283" s="39"/>
      <c r="AC283" s="39"/>
      <c r="AD283" s="39"/>
      <c r="AE283" s="39"/>
      <c r="AT283" s="18" t="s">
        <v>192</v>
      </c>
      <c r="AU283" s="18" t="s">
        <v>84</v>
      </c>
    </row>
    <row r="284" s="2" customFormat="1">
      <c r="A284" s="39"/>
      <c r="B284" s="40"/>
      <c r="C284" s="41"/>
      <c r="D284" s="252" t="s">
        <v>194</v>
      </c>
      <c r="E284" s="41"/>
      <c r="F284" s="253" t="s">
        <v>1901</v>
      </c>
      <c r="G284" s="41"/>
      <c r="H284" s="41"/>
      <c r="I284" s="249"/>
      <c r="J284" s="249"/>
      <c r="K284" s="41"/>
      <c r="L284" s="41"/>
      <c r="M284" s="45"/>
      <c r="N284" s="250"/>
      <c r="O284" s="251"/>
      <c r="P284" s="92"/>
      <c r="Q284" s="92"/>
      <c r="R284" s="92"/>
      <c r="S284" s="92"/>
      <c r="T284" s="92"/>
      <c r="U284" s="92"/>
      <c r="V284" s="92"/>
      <c r="W284" s="92"/>
      <c r="X284" s="93"/>
      <c r="Y284" s="39"/>
      <c r="Z284" s="39"/>
      <c r="AA284" s="39"/>
      <c r="AB284" s="39"/>
      <c r="AC284" s="39"/>
      <c r="AD284" s="39"/>
      <c r="AE284" s="39"/>
      <c r="AT284" s="18" t="s">
        <v>194</v>
      </c>
      <c r="AU284" s="18" t="s">
        <v>84</v>
      </c>
    </row>
    <row r="285" s="13" customFormat="1">
      <c r="A285" s="13"/>
      <c r="B285" s="254"/>
      <c r="C285" s="255"/>
      <c r="D285" s="247" t="s">
        <v>196</v>
      </c>
      <c r="E285" s="256" t="s">
        <v>1</v>
      </c>
      <c r="F285" s="257" t="s">
        <v>1902</v>
      </c>
      <c r="G285" s="255"/>
      <c r="H285" s="258">
        <v>28</v>
      </c>
      <c r="I285" s="259"/>
      <c r="J285" s="259"/>
      <c r="K285" s="255"/>
      <c r="L285" s="255"/>
      <c r="M285" s="260"/>
      <c r="N285" s="261"/>
      <c r="O285" s="262"/>
      <c r="P285" s="262"/>
      <c r="Q285" s="262"/>
      <c r="R285" s="262"/>
      <c r="S285" s="262"/>
      <c r="T285" s="262"/>
      <c r="U285" s="262"/>
      <c r="V285" s="262"/>
      <c r="W285" s="262"/>
      <c r="X285" s="263"/>
      <c r="Y285" s="13"/>
      <c r="Z285" s="13"/>
      <c r="AA285" s="13"/>
      <c r="AB285" s="13"/>
      <c r="AC285" s="13"/>
      <c r="AD285" s="13"/>
      <c r="AE285" s="13"/>
      <c r="AT285" s="264" t="s">
        <v>196</v>
      </c>
      <c r="AU285" s="264" t="s">
        <v>84</v>
      </c>
      <c r="AV285" s="13" t="s">
        <v>84</v>
      </c>
      <c r="AW285" s="13" t="s">
        <v>5</v>
      </c>
      <c r="AX285" s="13" t="s">
        <v>82</v>
      </c>
      <c r="AY285" s="264" t="s">
        <v>182</v>
      </c>
    </row>
    <row r="286" s="2" customFormat="1" ht="24.15" customHeight="1">
      <c r="A286" s="39"/>
      <c r="B286" s="40"/>
      <c r="C286" s="286" t="s">
        <v>477</v>
      </c>
      <c r="D286" s="286" t="s">
        <v>290</v>
      </c>
      <c r="E286" s="287" t="s">
        <v>1903</v>
      </c>
      <c r="F286" s="288" t="s">
        <v>1904</v>
      </c>
      <c r="G286" s="289" t="s">
        <v>222</v>
      </c>
      <c r="H286" s="290">
        <v>5</v>
      </c>
      <c r="I286" s="291"/>
      <c r="J286" s="292"/>
      <c r="K286" s="293">
        <f>ROUND(P286*H286,2)</f>
        <v>0</v>
      </c>
      <c r="L286" s="288" t="s">
        <v>189</v>
      </c>
      <c r="M286" s="294"/>
      <c r="N286" s="295" t="s">
        <v>1</v>
      </c>
      <c r="O286" s="241" t="s">
        <v>38</v>
      </c>
      <c r="P286" s="242">
        <f>I286+J286</f>
        <v>0</v>
      </c>
      <c r="Q286" s="242">
        <f>ROUND(I286*H286,2)</f>
        <v>0</v>
      </c>
      <c r="R286" s="242">
        <f>ROUND(J286*H286,2)</f>
        <v>0</v>
      </c>
      <c r="S286" s="92"/>
      <c r="T286" s="243">
        <f>S286*H286</f>
        <v>0</v>
      </c>
      <c r="U286" s="243">
        <v>0.00046000000000000001</v>
      </c>
      <c r="V286" s="243">
        <f>U286*H286</f>
        <v>0.0023</v>
      </c>
      <c r="W286" s="243">
        <v>0</v>
      </c>
      <c r="X286" s="244">
        <f>W286*H286</f>
        <v>0</v>
      </c>
      <c r="Y286" s="39"/>
      <c r="Z286" s="39"/>
      <c r="AA286" s="39"/>
      <c r="AB286" s="39"/>
      <c r="AC286" s="39"/>
      <c r="AD286" s="39"/>
      <c r="AE286" s="39"/>
      <c r="AR286" s="245" t="s">
        <v>240</v>
      </c>
      <c r="AT286" s="245" t="s">
        <v>290</v>
      </c>
      <c r="AU286" s="245" t="s">
        <v>84</v>
      </c>
      <c r="AY286" s="18" t="s">
        <v>182</v>
      </c>
      <c r="BE286" s="246">
        <f>IF(O286="základní",K286,0)</f>
        <v>0</v>
      </c>
      <c r="BF286" s="246">
        <f>IF(O286="snížená",K286,0)</f>
        <v>0</v>
      </c>
      <c r="BG286" s="246">
        <f>IF(O286="zákl. přenesená",K286,0)</f>
        <v>0</v>
      </c>
      <c r="BH286" s="246">
        <f>IF(O286="sníž. přenesená",K286,0)</f>
        <v>0</v>
      </c>
      <c r="BI286" s="246">
        <f>IF(O286="nulová",K286,0)</f>
        <v>0</v>
      </c>
      <c r="BJ286" s="18" t="s">
        <v>82</v>
      </c>
      <c r="BK286" s="246">
        <f>ROUND(P286*H286,2)</f>
        <v>0</v>
      </c>
      <c r="BL286" s="18" t="s">
        <v>190</v>
      </c>
      <c r="BM286" s="245" t="s">
        <v>1905</v>
      </c>
    </row>
    <row r="287" s="2" customFormat="1">
      <c r="A287" s="39"/>
      <c r="B287" s="40"/>
      <c r="C287" s="41"/>
      <c r="D287" s="247" t="s">
        <v>192</v>
      </c>
      <c r="E287" s="41"/>
      <c r="F287" s="248" t="s">
        <v>1904</v>
      </c>
      <c r="G287" s="41"/>
      <c r="H287" s="41"/>
      <c r="I287" s="249"/>
      <c r="J287" s="249"/>
      <c r="K287" s="41"/>
      <c r="L287" s="41"/>
      <c r="M287" s="45"/>
      <c r="N287" s="250"/>
      <c r="O287" s="251"/>
      <c r="P287" s="92"/>
      <c r="Q287" s="92"/>
      <c r="R287" s="92"/>
      <c r="S287" s="92"/>
      <c r="T287" s="92"/>
      <c r="U287" s="92"/>
      <c r="V287" s="92"/>
      <c r="W287" s="92"/>
      <c r="X287" s="93"/>
      <c r="Y287" s="39"/>
      <c r="Z287" s="39"/>
      <c r="AA287" s="39"/>
      <c r="AB287" s="39"/>
      <c r="AC287" s="39"/>
      <c r="AD287" s="39"/>
      <c r="AE287" s="39"/>
      <c r="AT287" s="18" t="s">
        <v>192</v>
      </c>
      <c r="AU287" s="18" t="s">
        <v>84</v>
      </c>
    </row>
    <row r="288" s="2" customFormat="1" ht="24.15" customHeight="1">
      <c r="A288" s="39"/>
      <c r="B288" s="40"/>
      <c r="C288" s="286" t="s">
        <v>483</v>
      </c>
      <c r="D288" s="286" t="s">
        <v>290</v>
      </c>
      <c r="E288" s="287" t="s">
        <v>1906</v>
      </c>
      <c r="F288" s="288" t="s">
        <v>1907</v>
      </c>
      <c r="G288" s="289" t="s">
        <v>222</v>
      </c>
      <c r="H288" s="290">
        <v>23</v>
      </c>
      <c r="I288" s="291"/>
      <c r="J288" s="292"/>
      <c r="K288" s="293">
        <f>ROUND(P288*H288,2)</f>
        <v>0</v>
      </c>
      <c r="L288" s="288" t="s">
        <v>189</v>
      </c>
      <c r="M288" s="294"/>
      <c r="N288" s="295" t="s">
        <v>1</v>
      </c>
      <c r="O288" s="241" t="s">
        <v>38</v>
      </c>
      <c r="P288" s="242">
        <f>I288+J288</f>
        <v>0</v>
      </c>
      <c r="Q288" s="242">
        <f>ROUND(I288*H288,2)</f>
        <v>0</v>
      </c>
      <c r="R288" s="242">
        <f>ROUND(J288*H288,2)</f>
        <v>0</v>
      </c>
      <c r="S288" s="92"/>
      <c r="T288" s="243">
        <f>S288*H288</f>
        <v>0</v>
      </c>
      <c r="U288" s="243">
        <v>0.00080000000000000004</v>
      </c>
      <c r="V288" s="243">
        <f>U288*H288</f>
        <v>0.0184</v>
      </c>
      <c r="W288" s="243">
        <v>0</v>
      </c>
      <c r="X288" s="244">
        <f>W288*H288</f>
        <v>0</v>
      </c>
      <c r="Y288" s="39"/>
      <c r="Z288" s="39"/>
      <c r="AA288" s="39"/>
      <c r="AB288" s="39"/>
      <c r="AC288" s="39"/>
      <c r="AD288" s="39"/>
      <c r="AE288" s="39"/>
      <c r="AR288" s="245" t="s">
        <v>240</v>
      </c>
      <c r="AT288" s="245" t="s">
        <v>290</v>
      </c>
      <c r="AU288" s="245" t="s">
        <v>84</v>
      </c>
      <c r="AY288" s="18" t="s">
        <v>182</v>
      </c>
      <c r="BE288" s="246">
        <f>IF(O288="základní",K288,0)</f>
        <v>0</v>
      </c>
      <c r="BF288" s="246">
        <f>IF(O288="snížená",K288,0)</f>
        <v>0</v>
      </c>
      <c r="BG288" s="246">
        <f>IF(O288="zákl. přenesená",K288,0)</f>
        <v>0</v>
      </c>
      <c r="BH288" s="246">
        <f>IF(O288="sníž. přenesená",K288,0)</f>
        <v>0</v>
      </c>
      <c r="BI288" s="246">
        <f>IF(O288="nulová",K288,0)</f>
        <v>0</v>
      </c>
      <c r="BJ288" s="18" t="s">
        <v>82</v>
      </c>
      <c r="BK288" s="246">
        <f>ROUND(P288*H288,2)</f>
        <v>0</v>
      </c>
      <c r="BL288" s="18" t="s">
        <v>190</v>
      </c>
      <c r="BM288" s="245" t="s">
        <v>1908</v>
      </c>
    </row>
    <row r="289" s="2" customFormat="1">
      <c r="A289" s="39"/>
      <c r="B289" s="40"/>
      <c r="C289" s="41"/>
      <c r="D289" s="247" t="s">
        <v>192</v>
      </c>
      <c r="E289" s="41"/>
      <c r="F289" s="248" t="s">
        <v>1907</v>
      </c>
      <c r="G289" s="41"/>
      <c r="H289" s="41"/>
      <c r="I289" s="249"/>
      <c r="J289" s="249"/>
      <c r="K289" s="41"/>
      <c r="L289" s="41"/>
      <c r="M289" s="45"/>
      <c r="N289" s="250"/>
      <c r="O289" s="251"/>
      <c r="P289" s="92"/>
      <c r="Q289" s="92"/>
      <c r="R289" s="92"/>
      <c r="S289" s="92"/>
      <c r="T289" s="92"/>
      <c r="U289" s="92"/>
      <c r="V289" s="92"/>
      <c r="W289" s="92"/>
      <c r="X289" s="93"/>
      <c r="Y289" s="39"/>
      <c r="Z289" s="39"/>
      <c r="AA289" s="39"/>
      <c r="AB289" s="39"/>
      <c r="AC289" s="39"/>
      <c r="AD289" s="39"/>
      <c r="AE289" s="39"/>
      <c r="AT289" s="18" t="s">
        <v>192</v>
      </c>
      <c r="AU289" s="18" t="s">
        <v>84</v>
      </c>
    </row>
    <row r="290" s="2" customFormat="1" ht="37.8" customHeight="1">
      <c r="A290" s="39"/>
      <c r="B290" s="40"/>
      <c r="C290" s="233" t="s">
        <v>491</v>
      </c>
      <c r="D290" s="233" t="s">
        <v>185</v>
      </c>
      <c r="E290" s="234" t="s">
        <v>1909</v>
      </c>
      <c r="F290" s="235" t="s">
        <v>1910</v>
      </c>
      <c r="G290" s="236" t="s">
        <v>222</v>
      </c>
      <c r="H290" s="237">
        <v>1</v>
      </c>
      <c r="I290" s="238"/>
      <c r="J290" s="238"/>
      <c r="K290" s="239">
        <f>ROUND(P290*H290,2)</f>
        <v>0</v>
      </c>
      <c r="L290" s="235" t="s">
        <v>189</v>
      </c>
      <c r="M290" s="45"/>
      <c r="N290" s="240" t="s">
        <v>1</v>
      </c>
      <c r="O290" s="241" t="s">
        <v>38</v>
      </c>
      <c r="P290" s="242">
        <f>I290+J290</f>
        <v>0</v>
      </c>
      <c r="Q290" s="242">
        <f>ROUND(I290*H290,2)</f>
        <v>0</v>
      </c>
      <c r="R290" s="242">
        <f>ROUND(J290*H290,2)</f>
        <v>0</v>
      </c>
      <c r="S290" s="92"/>
      <c r="T290" s="243">
        <f>S290*H290</f>
        <v>0</v>
      </c>
      <c r="U290" s="243">
        <v>0</v>
      </c>
      <c r="V290" s="243">
        <f>U290*H290</f>
        <v>0</v>
      </c>
      <c r="W290" s="243">
        <v>0</v>
      </c>
      <c r="X290" s="244">
        <f>W290*H290</f>
        <v>0</v>
      </c>
      <c r="Y290" s="39"/>
      <c r="Z290" s="39"/>
      <c r="AA290" s="39"/>
      <c r="AB290" s="39"/>
      <c r="AC290" s="39"/>
      <c r="AD290" s="39"/>
      <c r="AE290" s="39"/>
      <c r="AR290" s="245" t="s">
        <v>190</v>
      </c>
      <c r="AT290" s="245" t="s">
        <v>185</v>
      </c>
      <c r="AU290" s="245" t="s">
        <v>84</v>
      </c>
      <c r="AY290" s="18" t="s">
        <v>182</v>
      </c>
      <c r="BE290" s="246">
        <f>IF(O290="základní",K290,0)</f>
        <v>0</v>
      </c>
      <c r="BF290" s="246">
        <f>IF(O290="snížená",K290,0)</f>
        <v>0</v>
      </c>
      <c r="BG290" s="246">
        <f>IF(O290="zákl. přenesená",K290,0)</f>
        <v>0</v>
      </c>
      <c r="BH290" s="246">
        <f>IF(O290="sníž. přenesená",K290,0)</f>
        <v>0</v>
      </c>
      <c r="BI290" s="246">
        <f>IF(O290="nulová",K290,0)</f>
        <v>0</v>
      </c>
      <c r="BJ290" s="18" t="s">
        <v>82</v>
      </c>
      <c r="BK290" s="246">
        <f>ROUND(P290*H290,2)</f>
        <v>0</v>
      </c>
      <c r="BL290" s="18" t="s">
        <v>190</v>
      </c>
      <c r="BM290" s="245" t="s">
        <v>1911</v>
      </c>
    </row>
    <row r="291" s="2" customFormat="1">
      <c r="A291" s="39"/>
      <c r="B291" s="40"/>
      <c r="C291" s="41"/>
      <c r="D291" s="247" t="s">
        <v>192</v>
      </c>
      <c r="E291" s="41"/>
      <c r="F291" s="248" t="s">
        <v>1910</v>
      </c>
      <c r="G291" s="41"/>
      <c r="H291" s="41"/>
      <c r="I291" s="249"/>
      <c r="J291" s="249"/>
      <c r="K291" s="41"/>
      <c r="L291" s="41"/>
      <c r="M291" s="45"/>
      <c r="N291" s="250"/>
      <c r="O291" s="251"/>
      <c r="P291" s="92"/>
      <c r="Q291" s="92"/>
      <c r="R291" s="92"/>
      <c r="S291" s="92"/>
      <c r="T291" s="92"/>
      <c r="U291" s="92"/>
      <c r="V291" s="92"/>
      <c r="W291" s="92"/>
      <c r="X291" s="93"/>
      <c r="Y291" s="39"/>
      <c r="Z291" s="39"/>
      <c r="AA291" s="39"/>
      <c r="AB291" s="39"/>
      <c r="AC291" s="39"/>
      <c r="AD291" s="39"/>
      <c r="AE291" s="39"/>
      <c r="AT291" s="18" t="s">
        <v>192</v>
      </c>
      <c r="AU291" s="18" t="s">
        <v>84</v>
      </c>
    </row>
    <row r="292" s="2" customFormat="1">
      <c r="A292" s="39"/>
      <c r="B292" s="40"/>
      <c r="C292" s="41"/>
      <c r="D292" s="252" t="s">
        <v>194</v>
      </c>
      <c r="E292" s="41"/>
      <c r="F292" s="253" t="s">
        <v>1912</v>
      </c>
      <c r="G292" s="41"/>
      <c r="H292" s="41"/>
      <c r="I292" s="249"/>
      <c r="J292" s="249"/>
      <c r="K292" s="41"/>
      <c r="L292" s="41"/>
      <c r="M292" s="45"/>
      <c r="N292" s="250"/>
      <c r="O292" s="251"/>
      <c r="P292" s="92"/>
      <c r="Q292" s="92"/>
      <c r="R292" s="92"/>
      <c r="S292" s="92"/>
      <c r="T292" s="92"/>
      <c r="U292" s="92"/>
      <c r="V292" s="92"/>
      <c r="W292" s="92"/>
      <c r="X292" s="93"/>
      <c r="Y292" s="39"/>
      <c r="Z292" s="39"/>
      <c r="AA292" s="39"/>
      <c r="AB292" s="39"/>
      <c r="AC292" s="39"/>
      <c r="AD292" s="39"/>
      <c r="AE292" s="39"/>
      <c r="AT292" s="18" t="s">
        <v>194</v>
      </c>
      <c r="AU292" s="18" t="s">
        <v>84</v>
      </c>
    </row>
    <row r="293" s="2" customFormat="1">
      <c r="A293" s="39"/>
      <c r="B293" s="40"/>
      <c r="C293" s="286" t="s">
        <v>496</v>
      </c>
      <c r="D293" s="286" t="s">
        <v>290</v>
      </c>
      <c r="E293" s="287" t="s">
        <v>1913</v>
      </c>
      <c r="F293" s="288" t="s">
        <v>1914</v>
      </c>
      <c r="G293" s="289" t="s">
        <v>222</v>
      </c>
      <c r="H293" s="290">
        <v>1</v>
      </c>
      <c r="I293" s="291"/>
      <c r="J293" s="292"/>
      <c r="K293" s="293">
        <f>ROUND(P293*H293,2)</f>
        <v>0</v>
      </c>
      <c r="L293" s="288" t="s">
        <v>189</v>
      </c>
      <c r="M293" s="294"/>
      <c r="N293" s="295" t="s">
        <v>1</v>
      </c>
      <c r="O293" s="241" t="s">
        <v>38</v>
      </c>
      <c r="P293" s="242">
        <f>I293+J293</f>
        <v>0</v>
      </c>
      <c r="Q293" s="242">
        <f>ROUND(I293*H293,2)</f>
        <v>0</v>
      </c>
      <c r="R293" s="242">
        <f>ROUND(J293*H293,2)</f>
        <v>0</v>
      </c>
      <c r="S293" s="92"/>
      <c r="T293" s="243">
        <f>S293*H293</f>
        <v>0</v>
      </c>
      <c r="U293" s="243">
        <v>0.0015</v>
      </c>
      <c r="V293" s="243">
        <f>U293*H293</f>
        <v>0.0015</v>
      </c>
      <c r="W293" s="243">
        <v>0</v>
      </c>
      <c r="X293" s="244">
        <f>W293*H293</f>
        <v>0</v>
      </c>
      <c r="Y293" s="39"/>
      <c r="Z293" s="39"/>
      <c r="AA293" s="39"/>
      <c r="AB293" s="39"/>
      <c r="AC293" s="39"/>
      <c r="AD293" s="39"/>
      <c r="AE293" s="39"/>
      <c r="AR293" s="245" t="s">
        <v>240</v>
      </c>
      <c r="AT293" s="245" t="s">
        <v>290</v>
      </c>
      <c r="AU293" s="245" t="s">
        <v>84</v>
      </c>
      <c r="AY293" s="18" t="s">
        <v>182</v>
      </c>
      <c r="BE293" s="246">
        <f>IF(O293="základní",K293,0)</f>
        <v>0</v>
      </c>
      <c r="BF293" s="246">
        <f>IF(O293="snížená",K293,0)</f>
        <v>0</v>
      </c>
      <c r="BG293" s="246">
        <f>IF(O293="zákl. přenesená",K293,0)</f>
        <v>0</v>
      </c>
      <c r="BH293" s="246">
        <f>IF(O293="sníž. přenesená",K293,0)</f>
        <v>0</v>
      </c>
      <c r="BI293" s="246">
        <f>IF(O293="nulová",K293,0)</f>
        <v>0</v>
      </c>
      <c r="BJ293" s="18" t="s">
        <v>82</v>
      </c>
      <c r="BK293" s="246">
        <f>ROUND(P293*H293,2)</f>
        <v>0</v>
      </c>
      <c r="BL293" s="18" t="s">
        <v>190</v>
      </c>
      <c r="BM293" s="245" t="s">
        <v>1915</v>
      </c>
    </row>
    <row r="294" s="2" customFormat="1">
      <c r="A294" s="39"/>
      <c r="B294" s="40"/>
      <c r="C294" s="41"/>
      <c r="D294" s="247" t="s">
        <v>192</v>
      </c>
      <c r="E294" s="41"/>
      <c r="F294" s="248" t="s">
        <v>1914</v>
      </c>
      <c r="G294" s="41"/>
      <c r="H294" s="41"/>
      <c r="I294" s="249"/>
      <c r="J294" s="249"/>
      <c r="K294" s="41"/>
      <c r="L294" s="41"/>
      <c r="M294" s="45"/>
      <c r="N294" s="250"/>
      <c r="O294" s="251"/>
      <c r="P294" s="92"/>
      <c r="Q294" s="92"/>
      <c r="R294" s="92"/>
      <c r="S294" s="92"/>
      <c r="T294" s="92"/>
      <c r="U294" s="92"/>
      <c r="V294" s="92"/>
      <c r="W294" s="92"/>
      <c r="X294" s="93"/>
      <c r="Y294" s="39"/>
      <c r="Z294" s="39"/>
      <c r="AA294" s="39"/>
      <c r="AB294" s="39"/>
      <c r="AC294" s="39"/>
      <c r="AD294" s="39"/>
      <c r="AE294" s="39"/>
      <c r="AT294" s="18" t="s">
        <v>192</v>
      </c>
      <c r="AU294" s="18" t="s">
        <v>84</v>
      </c>
    </row>
    <row r="295" s="2" customFormat="1" ht="49.05" customHeight="1">
      <c r="A295" s="39"/>
      <c r="B295" s="40"/>
      <c r="C295" s="233" t="s">
        <v>502</v>
      </c>
      <c r="D295" s="233" t="s">
        <v>185</v>
      </c>
      <c r="E295" s="234" t="s">
        <v>1916</v>
      </c>
      <c r="F295" s="235" t="s">
        <v>1917</v>
      </c>
      <c r="G295" s="236" t="s">
        <v>222</v>
      </c>
      <c r="H295" s="237">
        <v>2</v>
      </c>
      <c r="I295" s="238"/>
      <c r="J295" s="238"/>
      <c r="K295" s="239">
        <f>ROUND(P295*H295,2)</f>
        <v>0</v>
      </c>
      <c r="L295" s="235" t="s">
        <v>189</v>
      </c>
      <c r="M295" s="45"/>
      <c r="N295" s="240" t="s">
        <v>1</v>
      </c>
      <c r="O295" s="241" t="s">
        <v>38</v>
      </c>
      <c r="P295" s="242">
        <f>I295+J295</f>
        <v>0</v>
      </c>
      <c r="Q295" s="242">
        <f>ROUND(I295*H295,2)</f>
        <v>0</v>
      </c>
      <c r="R295" s="242">
        <f>ROUND(J295*H295,2)</f>
        <v>0</v>
      </c>
      <c r="S295" s="92"/>
      <c r="T295" s="243">
        <f>S295*H295</f>
        <v>0</v>
      </c>
      <c r="U295" s="243">
        <v>0</v>
      </c>
      <c r="V295" s="243">
        <f>U295*H295</f>
        <v>0</v>
      </c>
      <c r="W295" s="243">
        <v>0</v>
      </c>
      <c r="X295" s="244">
        <f>W295*H295</f>
        <v>0</v>
      </c>
      <c r="Y295" s="39"/>
      <c r="Z295" s="39"/>
      <c r="AA295" s="39"/>
      <c r="AB295" s="39"/>
      <c r="AC295" s="39"/>
      <c r="AD295" s="39"/>
      <c r="AE295" s="39"/>
      <c r="AR295" s="245" t="s">
        <v>190</v>
      </c>
      <c r="AT295" s="245" t="s">
        <v>185</v>
      </c>
      <c r="AU295" s="245" t="s">
        <v>84</v>
      </c>
      <c r="AY295" s="18" t="s">
        <v>182</v>
      </c>
      <c r="BE295" s="246">
        <f>IF(O295="základní",K295,0)</f>
        <v>0</v>
      </c>
      <c r="BF295" s="246">
        <f>IF(O295="snížená",K295,0)</f>
        <v>0</v>
      </c>
      <c r="BG295" s="246">
        <f>IF(O295="zákl. přenesená",K295,0)</f>
        <v>0</v>
      </c>
      <c r="BH295" s="246">
        <f>IF(O295="sníž. přenesená",K295,0)</f>
        <v>0</v>
      </c>
      <c r="BI295" s="246">
        <f>IF(O295="nulová",K295,0)</f>
        <v>0</v>
      </c>
      <c r="BJ295" s="18" t="s">
        <v>82</v>
      </c>
      <c r="BK295" s="246">
        <f>ROUND(P295*H295,2)</f>
        <v>0</v>
      </c>
      <c r="BL295" s="18" t="s">
        <v>190</v>
      </c>
      <c r="BM295" s="245" t="s">
        <v>1918</v>
      </c>
    </row>
    <row r="296" s="2" customFormat="1">
      <c r="A296" s="39"/>
      <c r="B296" s="40"/>
      <c r="C296" s="41"/>
      <c r="D296" s="247" t="s">
        <v>192</v>
      </c>
      <c r="E296" s="41"/>
      <c r="F296" s="248" t="s">
        <v>1917</v>
      </c>
      <c r="G296" s="41"/>
      <c r="H296" s="41"/>
      <c r="I296" s="249"/>
      <c r="J296" s="249"/>
      <c r="K296" s="41"/>
      <c r="L296" s="41"/>
      <c r="M296" s="45"/>
      <c r="N296" s="250"/>
      <c r="O296" s="251"/>
      <c r="P296" s="92"/>
      <c r="Q296" s="92"/>
      <c r="R296" s="92"/>
      <c r="S296" s="92"/>
      <c r="T296" s="92"/>
      <c r="U296" s="92"/>
      <c r="V296" s="92"/>
      <c r="W296" s="92"/>
      <c r="X296" s="93"/>
      <c r="Y296" s="39"/>
      <c r="Z296" s="39"/>
      <c r="AA296" s="39"/>
      <c r="AB296" s="39"/>
      <c r="AC296" s="39"/>
      <c r="AD296" s="39"/>
      <c r="AE296" s="39"/>
      <c r="AT296" s="18" t="s">
        <v>192</v>
      </c>
      <c r="AU296" s="18" t="s">
        <v>84</v>
      </c>
    </row>
    <row r="297" s="2" customFormat="1">
      <c r="A297" s="39"/>
      <c r="B297" s="40"/>
      <c r="C297" s="41"/>
      <c r="D297" s="252" t="s">
        <v>194</v>
      </c>
      <c r="E297" s="41"/>
      <c r="F297" s="253" t="s">
        <v>1919</v>
      </c>
      <c r="G297" s="41"/>
      <c r="H297" s="41"/>
      <c r="I297" s="249"/>
      <c r="J297" s="249"/>
      <c r="K297" s="41"/>
      <c r="L297" s="41"/>
      <c r="M297" s="45"/>
      <c r="N297" s="250"/>
      <c r="O297" s="251"/>
      <c r="P297" s="92"/>
      <c r="Q297" s="92"/>
      <c r="R297" s="92"/>
      <c r="S297" s="92"/>
      <c r="T297" s="92"/>
      <c r="U297" s="92"/>
      <c r="V297" s="92"/>
      <c r="W297" s="92"/>
      <c r="X297" s="93"/>
      <c r="Y297" s="39"/>
      <c r="Z297" s="39"/>
      <c r="AA297" s="39"/>
      <c r="AB297" s="39"/>
      <c r="AC297" s="39"/>
      <c r="AD297" s="39"/>
      <c r="AE297" s="39"/>
      <c r="AT297" s="18" t="s">
        <v>194</v>
      </c>
      <c r="AU297" s="18" t="s">
        <v>84</v>
      </c>
    </row>
    <row r="298" s="2" customFormat="1" ht="24.15" customHeight="1">
      <c r="A298" s="39"/>
      <c r="B298" s="40"/>
      <c r="C298" s="286" t="s">
        <v>507</v>
      </c>
      <c r="D298" s="286" t="s">
        <v>290</v>
      </c>
      <c r="E298" s="287" t="s">
        <v>1920</v>
      </c>
      <c r="F298" s="288" t="s">
        <v>1921</v>
      </c>
      <c r="G298" s="289" t="s">
        <v>222</v>
      </c>
      <c r="H298" s="290">
        <v>2</v>
      </c>
      <c r="I298" s="291"/>
      <c r="J298" s="292"/>
      <c r="K298" s="293">
        <f>ROUND(P298*H298,2)</f>
        <v>0</v>
      </c>
      <c r="L298" s="288" t="s">
        <v>189</v>
      </c>
      <c r="M298" s="294"/>
      <c r="N298" s="295" t="s">
        <v>1</v>
      </c>
      <c r="O298" s="241" t="s">
        <v>38</v>
      </c>
      <c r="P298" s="242">
        <f>I298+J298</f>
        <v>0</v>
      </c>
      <c r="Q298" s="242">
        <f>ROUND(I298*H298,2)</f>
        <v>0</v>
      </c>
      <c r="R298" s="242">
        <f>ROUND(J298*H298,2)</f>
        <v>0</v>
      </c>
      <c r="S298" s="92"/>
      <c r="T298" s="243">
        <f>S298*H298</f>
        <v>0</v>
      </c>
      <c r="U298" s="243">
        <v>0.0015</v>
      </c>
      <c r="V298" s="243">
        <f>U298*H298</f>
        <v>0.0030000000000000001</v>
      </c>
      <c r="W298" s="243">
        <v>0</v>
      </c>
      <c r="X298" s="244">
        <f>W298*H298</f>
        <v>0</v>
      </c>
      <c r="Y298" s="39"/>
      <c r="Z298" s="39"/>
      <c r="AA298" s="39"/>
      <c r="AB298" s="39"/>
      <c r="AC298" s="39"/>
      <c r="AD298" s="39"/>
      <c r="AE298" s="39"/>
      <c r="AR298" s="245" t="s">
        <v>240</v>
      </c>
      <c r="AT298" s="245" t="s">
        <v>290</v>
      </c>
      <c r="AU298" s="245" t="s">
        <v>84</v>
      </c>
      <c r="AY298" s="18" t="s">
        <v>182</v>
      </c>
      <c r="BE298" s="246">
        <f>IF(O298="základní",K298,0)</f>
        <v>0</v>
      </c>
      <c r="BF298" s="246">
        <f>IF(O298="snížená",K298,0)</f>
        <v>0</v>
      </c>
      <c r="BG298" s="246">
        <f>IF(O298="zákl. přenesená",K298,0)</f>
        <v>0</v>
      </c>
      <c r="BH298" s="246">
        <f>IF(O298="sníž. přenesená",K298,0)</f>
        <v>0</v>
      </c>
      <c r="BI298" s="246">
        <f>IF(O298="nulová",K298,0)</f>
        <v>0</v>
      </c>
      <c r="BJ298" s="18" t="s">
        <v>82</v>
      </c>
      <c r="BK298" s="246">
        <f>ROUND(P298*H298,2)</f>
        <v>0</v>
      </c>
      <c r="BL298" s="18" t="s">
        <v>190</v>
      </c>
      <c r="BM298" s="245" t="s">
        <v>1922</v>
      </c>
    </row>
    <row r="299" s="2" customFormat="1">
      <c r="A299" s="39"/>
      <c r="B299" s="40"/>
      <c r="C299" s="41"/>
      <c r="D299" s="247" t="s">
        <v>192</v>
      </c>
      <c r="E299" s="41"/>
      <c r="F299" s="248" t="s">
        <v>1921</v>
      </c>
      <c r="G299" s="41"/>
      <c r="H299" s="41"/>
      <c r="I299" s="249"/>
      <c r="J299" s="249"/>
      <c r="K299" s="41"/>
      <c r="L299" s="41"/>
      <c r="M299" s="45"/>
      <c r="N299" s="250"/>
      <c r="O299" s="251"/>
      <c r="P299" s="92"/>
      <c r="Q299" s="92"/>
      <c r="R299" s="92"/>
      <c r="S299" s="92"/>
      <c r="T299" s="92"/>
      <c r="U299" s="92"/>
      <c r="V299" s="92"/>
      <c r="W299" s="92"/>
      <c r="X299" s="93"/>
      <c r="Y299" s="39"/>
      <c r="Z299" s="39"/>
      <c r="AA299" s="39"/>
      <c r="AB299" s="39"/>
      <c r="AC299" s="39"/>
      <c r="AD299" s="39"/>
      <c r="AE299" s="39"/>
      <c r="AT299" s="18" t="s">
        <v>192</v>
      </c>
      <c r="AU299" s="18" t="s">
        <v>84</v>
      </c>
    </row>
    <row r="300" s="2" customFormat="1" ht="37.8" customHeight="1">
      <c r="A300" s="39"/>
      <c r="B300" s="40"/>
      <c r="C300" s="233" t="s">
        <v>515</v>
      </c>
      <c r="D300" s="233" t="s">
        <v>185</v>
      </c>
      <c r="E300" s="234" t="s">
        <v>1923</v>
      </c>
      <c r="F300" s="235" t="s">
        <v>1924</v>
      </c>
      <c r="G300" s="236" t="s">
        <v>222</v>
      </c>
      <c r="H300" s="237">
        <v>9</v>
      </c>
      <c r="I300" s="238"/>
      <c r="J300" s="238"/>
      <c r="K300" s="239">
        <f>ROUND(P300*H300,2)</f>
        <v>0</v>
      </c>
      <c r="L300" s="235" t="s">
        <v>189</v>
      </c>
      <c r="M300" s="45"/>
      <c r="N300" s="240" t="s">
        <v>1</v>
      </c>
      <c r="O300" s="241" t="s">
        <v>38</v>
      </c>
      <c r="P300" s="242">
        <f>I300+J300</f>
        <v>0</v>
      </c>
      <c r="Q300" s="242">
        <f>ROUND(I300*H300,2)</f>
        <v>0</v>
      </c>
      <c r="R300" s="242">
        <f>ROUND(J300*H300,2)</f>
        <v>0</v>
      </c>
      <c r="S300" s="92"/>
      <c r="T300" s="243">
        <f>S300*H300</f>
        <v>0</v>
      </c>
      <c r="U300" s="243">
        <v>0</v>
      </c>
      <c r="V300" s="243">
        <f>U300*H300</f>
        <v>0</v>
      </c>
      <c r="W300" s="243">
        <v>0</v>
      </c>
      <c r="X300" s="244">
        <f>W300*H300</f>
        <v>0</v>
      </c>
      <c r="Y300" s="39"/>
      <c r="Z300" s="39"/>
      <c r="AA300" s="39"/>
      <c r="AB300" s="39"/>
      <c r="AC300" s="39"/>
      <c r="AD300" s="39"/>
      <c r="AE300" s="39"/>
      <c r="AR300" s="245" t="s">
        <v>190</v>
      </c>
      <c r="AT300" s="245" t="s">
        <v>185</v>
      </c>
      <c r="AU300" s="245" t="s">
        <v>84</v>
      </c>
      <c r="AY300" s="18" t="s">
        <v>182</v>
      </c>
      <c r="BE300" s="246">
        <f>IF(O300="základní",K300,0)</f>
        <v>0</v>
      </c>
      <c r="BF300" s="246">
        <f>IF(O300="snížená",K300,0)</f>
        <v>0</v>
      </c>
      <c r="BG300" s="246">
        <f>IF(O300="zákl. přenesená",K300,0)</f>
        <v>0</v>
      </c>
      <c r="BH300" s="246">
        <f>IF(O300="sníž. přenesená",K300,0)</f>
        <v>0</v>
      </c>
      <c r="BI300" s="246">
        <f>IF(O300="nulová",K300,0)</f>
        <v>0</v>
      </c>
      <c r="BJ300" s="18" t="s">
        <v>82</v>
      </c>
      <c r="BK300" s="246">
        <f>ROUND(P300*H300,2)</f>
        <v>0</v>
      </c>
      <c r="BL300" s="18" t="s">
        <v>190</v>
      </c>
      <c r="BM300" s="245" t="s">
        <v>1925</v>
      </c>
    </row>
    <row r="301" s="2" customFormat="1">
      <c r="A301" s="39"/>
      <c r="B301" s="40"/>
      <c r="C301" s="41"/>
      <c r="D301" s="247" t="s">
        <v>192</v>
      </c>
      <c r="E301" s="41"/>
      <c r="F301" s="248" t="s">
        <v>1924</v>
      </c>
      <c r="G301" s="41"/>
      <c r="H301" s="41"/>
      <c r="I301" s="249"/>
      <c r="J301" s="249"/>
      <c r="K301" s="41"/>
      <c r="L301" s="41"/>
      <c r="M301" s="45"/>
      <c r="N301" s="250"/>
      <c r="O301" s="251"/>
      <c r="P301" s="92"/>
      <c r="Q301" s="92"/>
      <c r="R301" s="92"/>
      <c r="S301" s="92"/>
      <c r="T301" s="92"/>
      <c r="U301" s="92"/>
      <c r="V301" s="92"/>
      <c r="W301" s="92"/>
      <c r="X301" s="93"/>
      <c r="Y301" s="39"/>
      <c r="Z301" s="39"/>
      <c r="AA301" s="39"/>
      <c r="AB301" s="39"/>
      <c r="AC301" s="39"/>
      <c r="AD301" s="39"/>
      <c r="AE301" s="39"/>
      <c r="AT301" s="18" t="s">
        <v>192</v>
      </c>
      <c r="AU301" s="18" t="s">
        <v>84</v>
      </c>
    </row>
    <row r="302" s="2" customFormat="1">
      <c r="A302" s="39"/>
      <c r="B302" s="40"/>
      <c r="C302" s="41"/>
      <c r="D302" s="252" t="s">
        <v>194</v>
      </c>
      <c r="E302" s="41"/>
      <c r="F302" s="253" t="s">
        <v>1926</v>
      </c>
      <c r="G302" s="41"/>
      <c r="H302" s="41"/>
      <c r="I302" s="249"/>
      <c r="J302" s="249"/>
      <c r="K302" s="41"/>
      <c r="L302" s="41"/>
      <c r="M302" s="45"/>
      <c r="N302" s="250"/>
      <c r="O302" s="251"/>
      <c r="P302" s="92"/>
      <c r="Q302" s="92"/>
      <c r="R302" s="92"/>
      <c r="S302" s="92"/>
      <c r="T302" s="92"/>
      <c r="U302" s="92"/>
      <c r="V302" s="92"/>
      <c r="W302" s="92"/>
      <c r="X302" s="93"/>
      <c r="Y302" s="39"/>
      <c r="Z302" s="39"/>
      <c r="AA302" s="39"/>
      <c r="AB302" s="39"/>
      <c r="AC302" s="39"/>
      <c r="AD302" s="39"/>
      <c r="AE302" s="39"/>
      <c r="AT302" s="18" t="s">
        <v>194</v>
      </c>
      <c r="AU302" s="18" t="s">
        <v>84</v>
      </c>
    </row>
    <row r="303" s="2" customFormat="1">
      <c r="A303" s="39"/>
      <c r="B303" s="40"/>
      <c r="C303" s="286" t="s">
        <v>522</v>
      </c>
      <c r="D303" s="286" t="s">
        <v>290</v>
      </c>
      <c r="E303" s="287" t="s">
        <v>1927</v>
      </c>
      <c r="F303" s="288" t="s">
        <v>1928</v>
      </c>
      <c r="G303" s="289" t="s">
        <v>222</v>
      </c>
      <c r="H303" s="290">
        <v>7</v>
      </c>
      <c r="I303" s="291"/>
      <c r="J303" s="292"/>
      <c r="K303" s="293">
        <f>ROUND(P303*H303,2)</f>
        <v>0</v>
      </c>
      <c r="L303" s="288" t="s">
        <v>189</v>
      </c>
      <c r="M303" s="294"/>
      <c r="N303" s="295" t="s">
        <v>1</v>
      </c>
      <c r="O303" s="241" t="s">
        <v>38</v>
      </c>
      <c r="P303" s="242">
        <f>I303+J303</f>
        <v>0</v>
      </c>
      <c r="Q303" s="242">
        <f>ROUND(I303*H303,2)</f>
        <v>0</v>
      </c>
      <c r="R303" s="242">
        <f>ROUND(J303*H303,2)</f>
        <v>0</v>
      </c>
      <c r="S303" s="92"/>
      <c r="T303" s="243">
        <f>S303*H303</f>
        <v>0</v>
      </c>
      <c r="U303" s="243">
        <v>0.0023</v>
      </c>
      <c r="V303" s="243">
        <f>U303*H303</f>
        <v>0.0161</v>
      </c>
      <c r="W303" s="243">
        <v>0</v>
      </c>
      <c r="X303" s="244">
        <f>W303*H303</f>
        <v>0</v>
      </c>
      <c r="Y303" s="39"/>
      <c r="Z303" s="39"/>
      <c r="AA303" s="39"/>
      <c r="AB303" s="39"/>
      <c r="AC303" s="39"/>
      <c r="AD303" s="39"/>
      <c r="AE303" s="39"/>
      <c r="AR303" s="245" t="s">
        <v>240</v>
      </c>
      <c r="AT303" s="245" t="s">
        <v>290</v>
      </c>
      <c r="AU303" s="245" t="s">
        <v>84</v>
      </c>
      <c r="AY303" s="18" t="s">
        <v>182</v>
      </c>
      <c r="BE303" s="246">
        <f>IF(O303="základní",K303,0)</f>
        <v>0</v>
      </c>
      <c r="BF303" s="246">
        <f>IF(O303="snížená",K303,0)</f>
        <v>0</v>
      </c>
      <c r="BG303" s="246">
        <f>IF(O303="zákl. přenesená",K303,0)</f>
        <v>0</v>
      </c>
      <c r="BH303" s="246">
        <f>IF(O303="sníž. přenesená",K303,0)</f>
        <v>0</v>
      </c>
      <c r="BI303" s="246">
        <f>IF(O303="nulová",K303,0)</f>
        <v>0</v>
      </c>
      <c r="BJ303" s="18" t="s">
        <v>82</v>
      </c>
      <c r="BK303" s="246">
        <f>ROUND(P303*H303,2)</f>
        <v>0</v>
      </c>
      <c r="BL303" s="18" t="s">
        <v>190</v>
      </c>
      <c r="BM303" s="245" t="s">
        <v>1929</v>
      </c>
    </row>
    <row r="304" s="2" customFormat="1">
      <c r="A304" s="39"/>
      <c r="B304" s="40"/>
      <c r="C304" s="41"/>
      <c r="D304" s="247" t="s">
        <v>192</v>
      </c>
      <c r="E304" s="41"/>
      <c r="F304" s="248" t="s">
        <v>1928</v>
      </c>
      <c r="G304" s="41"/>
      <c r="H304" s="41"/>
      <c r="I304" s="249"/>
      <c r="J304" s="249"/>
      <c r="K304" s="41"/>
      <c r="L304" s="41"/>
      <c r="M304" s="45"/>
      <c r="N304" s="250"/>
      <c r="O304" s="251"/>
      <c r="P304" s="92"/>
      <c r="Q304" s="92"/>
      <c r="R304" s="92"/>
      <c r="S304" s="92"/>
      <c r="T304" s="92"/>
      <c r="U304" s="92"/>
      <c r="V304" s="92"/>
      <c r="W304" s="92"/>
      <c r="X304" s="93"/>
      <c r="Y304" s="39"/>
      <c r="Z304" s="39"/>
      <c r="AA304" s="39"/>
      <c r="AB304" s="39"/>
      <c r="AC304" s="39"/>
      <c r="AD304" s="39"/>
      <c r="AE304" s="39"/>
      <c r="AT304" s="18" t="s">
        <v>192</v>
      </c>
      <c r="AU304" s="18" t="s">
        <v>84</v>
      </c>
    </row>
    <row r="305" s="2" customFormat="1">
      <c r="A305" s="39"/>
      <c r="B305" s="40"/>
      <c r="C305" s="286" t="s">
        <v>529</v>
      </c>
      <c r="D305" s="286" t="s">
        <v>290</v>
      </c>
      <c r="E305" s="287" t="s">
        <v>1930</v>
      </c>
      <c r="F305" s="288" t="s">
        <v>1931</v>
      </c>
      <c r="G305" s="289" t="s">
        <v>222</v>
      </c>
      <c r="H305" s="290">
        <v>2</v>
      </c>
      <c r="I305" s="291"/>
      <c r="J305" s="292"/>
      <c r="K305" s="293">
        <f>ROUND(P305*H305,2)</f>
        <v>0</v>
      </c>
      <c r="L305" s="288" t="s">
        <v>189</v>
      </c>
      <c r="M305" s="294"/>
      <c r="N305" s="295" t="s">
        <v>1</v>
      </c>
      <c r="O305" s="241" t="s">
        <v>38</v>
      </c>
      <c r="P305" s="242">
        <f>I305+J305</f>
        <v>0</v>
      </c>
      <c r="Q305" s="242">
        <f>ROUND(I305*H305,2)</f>
        <v>0</v>
      </c>
      <c r="R305" s="242">
        <f>ROUND(J305*H305,2)</f>
        <v>0</v>
      </c>
      <c r="S305" s="92"/>
      <c r="T305" s="243">
        <f>S305*H305</f>
        <v>0</v>
      </c>
      <c r="U305" s="243">
        <v>0.0028999999999999998</v>
      </c>
      <c r="V305" s="243">
        <f>U305*H305</f>
        <v>0.0057999999999999996</v>
      </c>
      <c r="W305" s="243">
        <v>0</v>
      </c>
      <c r="X305" s="244">
        <f>W305*H305</f>
        <v>0</v>
      </c>
      <c r="Y305" s="39"/>
      <c r="Z305" s="39"/>
      <c r="AA305" s="39"/>
      <c r="AB305" s="39"/>
      <c r="AC305" s="39"/>
      <c r="AD305" s="39"/>
      <c r="AE305" s="39"/>
      <c r="AR305" s="245" t="s">
        <v>240</v>
      </c>
      <c r="AT305" s="245" t="s">
        <v>290</v>
      </c>
      <c r="AU305" s="245" t="s">
        <v>84</v>
      </c>
      <c r="AY305" s="18" t="s">
        <v>182</v>
      </c>
      <c r="BE305" s="246">
        <f>IF(O305="základní",K305,0)</f>
        <v>0</v>
      </c>
      <c r="BF305" s="246">
        <f>IF(O305="snížená",K305,0)</f>
        <v>0</v>
      </c>
      <c r="BG305" s="246">
        <f>IF(O305="zákl. přenesená",K305,0)</f>
        <v>0</v>
      </c>
      <c r="BH305" s="246">
        <f>IF(O305="sníž. přenesená",K305,0)</f>
        <v>0</v>
      </c>
      <c r="BI305" s="246">
        <f>IF(O305="nulová",K305,0)</f>
        <v>0</v>
      </c>
      <c r="BJ305" s="18" t="s">
        <v>82</v>
      </c>
      <c r="BK305" s="246">
        <f>ROUND(P305*H305,2)</f>
        <v>0</v>
      </c>
      <c r="BL305" s="18" t="s">
        <v>190</v>
      </c>
      <c r="BM305" s="245" t="s">
        <v>1932</v>
      </c>
    </row>
    <row r="306" s="2" customFormat="1">
      <c r="A306" s="39"/>
      <c r="B306" s="40"/>
      <c r="C306" s="41"/>
      <c r="D306" s="247" t="s">
        <v>192</v>
      </c>
      <c r="E306" s="41"/>
      <c r="F306" s="248" t="s">
        <v>1931</v>
      </c>
      <c r="G306" s="41"/>
      <c r="H306" s="41"/>
      <c r="I306" s="249"/>
      <c r="J306" s="249"/>
      <c r="K306" s="41"/>
      <c r="L306" s="41"/>
      <c r="M306" s="45"/>
      <c r="N306" s="250"/>
      <c r="O306" s="251"/>
      <c r="P306" s="92"/>
      <c r="Q306" s="92"/>
      <c r="R306" s="92"/>
      <c r="S306" s="92"/>
      <c r="T306" s="92"/>
      <c r="U306" s="92"/>
      <c r="V306" s="92"/>
      <c r="W306" s="92"/>
      <c r="X306" s="93"/>
      <c r="Y306" s="39"/>
      <c r="Z306" s="39"/>
      <c r="AA306" s="39"/>
      <c r="AB306" s="39"/>
      <c r="AC306" s="39"/>
      <c r="AD306" s="39"/>
      <c r="AE306" s="39"/>
      <c r="AT306" s="18" t="s">
        <v>192</v>
      </c>
      <c r="AU306" s="18" t="s">
        <v>84</v>
      </c>
    </row>
    <row r="307" s="2" customFormat="1" ht="44.25" customHeight="1">
      <c r="A307" s="39"/>
      <c r="B307" s="40"/>
      <c r="C307" s="233" t="s">
        <v>535</v>
      </c>
      <c r="D307" s="233" t="s">
        <v>185</v>
      </c>
      <c r="E307" s="234" t="s">
        <v>1933</v>
      </c>
      <c r="F307" s="235" t="s">
        <v>1934</v>
      </c>
      <c r="G307" s="236" t="s">
        <v>222</v>
      </c>
      <c r="H307" s="237">
        <v>1</v>
      </c>
      <c r="I307" s="238"/>
      <c r="J307" s="238"/>
      <c r="K307" s="239">
        <f>ROUND(P307*H307,2)</f>
        <v>0</v>
      </c>
      <c r="L307" s="235" t="s">
        <v>1</v>
      </c>
      <c r="M307" s="45"/>
      <c r="N307" s="240" t="s">
        <v>1</v>
      </c>
      <c r="O307" s="241" t="s">
        <v>38</v>
      </c>
      <c r="P307" s="242">
        <f>I307+J307</f>
        <v>0</v>
      </c>
      <c r="Q307" s="242">
        <f>ROUND(I307*H307,2)</f>
        <v>0</v>
      </c>
      <c r="R307" s="242">
        <f>ROUND(J307*H307,2)</f>
        <v>0</v>
      </c>
      <c r="S307" s="92"/>
      <c r="T307" s="243">
        <f>S307*H307</f>
        <v>0</v>
      </c>
      <c r="U307" s="243">
        <v>0.0040000000000000001</v>
      </c>
      <c r="V307" s="243">
        <f>U307*H307</f>
        <v>0.0040000000000000001</v>
      </c>
      <c r="W307" s="243">
        <v>0</v>
      </c>
      <c r="X307" s="244">
        <f>W307*H307</f>
        <v>0</v>
      </c>
      <c r="Y307" s="39"/>
      <c r="Z307" s="39"/>
      <c r="AA307" s="39"/>
      <c r="AB307" s="39"/>
      <c r="AC307" s="39"/>
      <c r="AD307" s="39"/>
      <c r="AE307" s="39"/>
      <c r="AR307" s="245" t="s">
        <v>190</v>
      </c>
      <c r="AT307" s="245" t="s">
        <v>185</v>
      </c>
      <c r="AU307" s="245" t="s">
        <v>84</v>
      </c>
      <c r="AY307" s="18" t="s">
        <v>182</v>
      </c>
      <c r="BE307" s="246">
        <f>IF(O307="základní",K307,0)</f>
        <v>0</v>
      </c>
      <c r="BF307" s="246">
        <f>IF(O307="snížená",K307,0)</f>
        <v>0</v>
      </c>
      <c r="BG307" s="246">
        <f>IF(O307="zákl. přenesená",K307,0)</f>
        <v>0</v>
      </c>
      <c r="BH307" s="246">
        <f>IF(O307="sníž. přenesená",K307,0)</f>
        <v>0</v>
      </c>
      <c r="BI307" s="246">
        <f>IF(O307="nulová",K307,0)</f>
        <v>0</v>
      </c>
      <c r="BJ307" s="18" t="s">
        <v>82</v>
      </c>
      <c r="BK307" s="246">
        <f>ROUND(P307*H307,2)</f>
        <v>0</v>
      </c>
      <c r="BL307" s="18" t="s">
        <v>190</v>
      </c>
      <c r="BM307" s="245" t="s">
        <v>1935</v>
      </c>
    </row>
    <row r="308" s="2" customFormat="1">
      <c r="A308" s="39"/>
      <c r="B308" s="40"/>
      <c r="C308" s="41"/>
      <c r="D308" s="247" t="s">
        <v>192</v>
      </c>
      <c r="E308" s="41"/>
      <c r="F308" s="248" t="s">
        <v>1934</v>
      </c>
      <c r="G308" s="41"/>
      <c r="H308" s="41"/>
      <c r="I308" s="249"/>
      <c r="J308" s="249"/>
      <c r="K308" s="41"/>
      <c r="L308" s="41"/>
      <c r="M308" s="45"/>
      <c r="N308" s="250"/>
      <c r="O308" s="251"/>
      <c r="P308" s="92"/>
      <c r="Q308" s="92"/>
      <c r="R308" s="92"/>
      <c r="S308" s="92"/>
      <c r="T308" s="92"/>
      <c r="U308" s="92"/>
      <c r="V308" s="92"/>
      <c r="W308" s="92"/>
      <c r="X308" s="93"/>
      <c r="Y308" s="39"/>
      <c r="Z308" s="39"/>
      <c r="AA308" s="39"/>
      <c r="AB308" s="39"/>
      <c r="AC308" s="39"/>
      <c r="AD308" s="39"/>
      <c r="AE308" s="39"/>
      <c r="AT308" s="18" t="s">
        <v>192</v>
      </c>
      <c r="AU308" s="18" t="s">
        <v>84</v>
      </c>
    </row>
    <row r="309" s="2" customFormat="1" ht="24.15" customHeight="1">
      <c r="A309" s="39"/>
      <c r="B309" s="40"/>
      <c r="C309" s="233" t="s">
        <v>542</v>
      </c>
      <c r="D309" s="233" t="s">
        <v>185</v>
      </c>
      <c r="E309" s="234" t="s">
        <v>1936</v>
      </c>
      <c r="F309" s="235" t="s">
        <v>1937</v>
      </c>
      <c r="G309" s="236" t="s">
        <v>222</v>
      </c>
      <c r="H309" s="237">
        <v>1</v>
      </c>
      <c r="I309" s="238"/>
      <c r="J309" s="238"/>
      <c r="K309" s="239">
        <f>ROUND(P309*H309,2)</f>
        <v>0</v>
      </c>
      <c r="L309" s="235" t="s">
        <v>1</v>
      </c>
      <c r="M309" s="45"/>
      <c r="N309" s="240" t="s">
        <v>1</v>
      </c>
      <c r="O309" s="241" t="s">
        <v>38</v>
      </c>
      <c r="P309" s="242">
        <f>I309+J309</f>
        <v>0</v>
      </c>
      <c r="Q309" s="242">
        <f>ROUND(I309*H309,2)</f>
        <v>0</v>
      </c>
      <c r="R309" s="242">
        <f>ROUND(J309*H309,2)</f>
        <v>0</v>
      </c>
      <c r="S309" s="92"/>
      <c r="T309" s="243">
        <f>S309*H309</f>
        <v>0</v>
      </c>
      <c r="U309" s="243">
        <v>0</v>
      </c>
      <c r="V309" s="243">
        <f>U309*H309</f>
        <v>0</v>
      </c>
      <c r="W309" s="243">
        <v>0</v>
      </c>
      <c r="X309" s="244">
        <f>W309*H309</f>
        <v>0</v>
      </c>
      <c r="Y309" s="39"/>
      <c r="Z309" s="39"/>
      <c r="AA309" s="39"/>
      <c r="AB309" s="39"/>
      <c r="AC309" s="39"/>
      <c r="AD309" s="39"/>
      <c r="AE309" s="39"/>
      <c r="AR309" s="245" t="s">
        <v>190</v>
      </c>
      <c r="AT309" s="245" t="s">
        <v>185</v>
      </c>
      <c r="AU309" s="245" t="s">
        <v>84</v>
      </c>
      <c r="AY309" s="18" t="s">
        <v>182</v>
      </c>
      <c r="BE309" s="246">
        <f>IF(O309="základní",K309,0)</f>
        <v>0</v>
      </c>
      <c r="BF309" s="246">
        <f>IF(O309="snížená",K309,0)</f>
        <v>0</v>
      </c>
      <c r="BG309" s="246">
        <f>IF(O309="zákl. přenesená",K309,0)</f>
        <v>0</v>
      </c>
      <c r="BH309" s="246">
        <f>IF(O309="sníž. přenesená",K309,0)</f>
        <v>0</v>
      </c>
      <c r="BI309" s="246">
        <f>IF(O309="nulová",K309,0)</f>
        <v>0</v>
      </c>
      <c r="BJ309" s="18" t="s">
        <v>82</v>
      </c>
      <c r="BK309" s="246">
        <f>ROUND(P309*H309,2)</f>
        <v>0</v>
      </c>
      <c r="BL309" s="18" t="s">
        <v>190</v>
      </c>
      <c r="BM309" s="245" t="s">
        <v>1938</v>
      </c>
    </row>
    <row r="310" s="2" customFormat="1">
      <c r="A310" s="39"/>
      <c r="B310" s="40"/>
      <c r="C310" s="41"/>
      <c r="D310" s="247" t="s">
        <v>192</v>
      </c>
      <c r="E310" s="41"/>
      <c r="F310" s="248" t="s">
        <v>1937</v>
      </c>
      <c r="G310" s="41"/>
      <c r="H310" s="41"/>
      <c r="I310" s="249"/>
      <c r="J310" s="249"/>
      <c r="K310" s="41"/>
      <c r="L310" s="41"/>
      <c r="M310" s="45"/>
      <c r="N310" s="250"/>
      <c r="O310" s="251"/>
      <c r="P310" s="92"/>
      <c r="Q310" s="92"/>
      <c r="R310" s="92"/>
      <c r="S310" s="92"/>
      <c r="T310" s="92"/>
      <c r="U310" s="92"/>
      <c r="V310" s="92"/>
      <c r="W310" s="92"/>
      <c r="X310" s="93"/>
      <c r="Y310" s="39"/>
      <c r="Z310" s="39"/>
      <c r="AA310" s="39"/>
      <c r="AB310" s="39"/>
      <c r="AC310" s="39"/>
      <c r="AD310" s="39"/>
      <c r="AE310" s="39"/>
      <c r="AT310" s="18" t="s">
        <v>192</v>
      </c>
      <c r="AU310" s="18" t="s">
        <v>84</v>
      </c>
    </row>
    <row r="311" s="2" customFormat="1" ht="37.8" customHeight="1">
      <c r="A311" s="39"/>
      <c r="B311" s="40"/>
      <c r="C311" s="233" t="s">
        <v>554</v>
      </c>
      <c r="D311" s="233" t="s">
        <v>185</v>
      </c>
      <c r="E311" s="234" t="s">
        <v>1939</v>
      </c>
      <c r="F311" s="235" t="s">
        <v>1940</v>
      </c>
      <c r="G311" s="236" t="s">
        <v>222</v>
      </c>
      <c r="H311" s="237">
        <v>1</v>
      </c>
      <c r="I311" s="238"/>
      <c r="J311" s="238"/>
      <c r="K311" s="239">
        <f>ROUND(P311*H311,2)</f>
        <v>0</v>
      </c>
      <c r="L311" s="235" t="s">
        <v>1</v>
      </c>
      <c r="M311" s="45"/>
      <c r="N311" s="240" t="s">
        <v>1</v>
      </c>
      <c r="O311" s="241" t="s">
        <v>38</v>
      </c>
      <c r="P311" s="242">
        <f>I311+J311</f>
        <v>0</v>
      </c>
      <c r="Q311" s="242">
        <f>ROUND(I311*H311,2)</f>
        <v>0</v>
      </c>
      <c r="R311" s="242">
        <f>ROUND(J311*H311,2)</f>
        <v>0</v>
      </c>
      <c r="S311" s="92"/>
      <c r="T311" s="243">
        <f>S311*H311</f>
        <v>0</v>
      </c>
      <c r="U311" s="243">
        <v>0</v>
      </c>
      <c r="V311" s="243">
        <f>U311*H311</f>
        <v>0</v>
      </c>
      <c r="W311" s="243">
        <v>0</v>
      </c>
      <c r="X311" s="244">
        <f>W311*H311</f>
        <v>0</v>
      </c>
      <c r="Y311" s="39"/>
      <c r="Z311" s="39"/>
      <c r="AA311" s="39"/>
      <c r="AB311" s="39"/>
      <c r="AC311" s="39"/>
      <c r="AD311" s="39"/>
      <c r="AE311" s="39"/>
      <c r="AR311" s="245" t="s">
        <v>190</v>
      </c>
      <c r="AT311" s="245" t="s">
        <v>185</v>
      </c>
      <c r="AU311" s="245" t="s">
        <v>84</v>
      </c>
      <c r="AY311" s="18" t="s">
        <v>182</v>
      </c>
      <c r="BE311" s="246">
        <f>IF(O311="základní",K311,0)</f>
        <v>0</v>
      </c>
      <c r="BF311" s="246">
        <f>IF(O311="snížená",K311,0)</f>
        <v>0</v>
      </c>
      <c r="BG311" s="246">
        <f>IF(O311="zákl. přenesená",K311,0)</f>
        <v>0</v>
      </c>
      <c r="BH311" s="246">
        <f>IF(O311="sníž. přenesená",K311,0)</f>
        <v>0</v>
      </c>
      <c r="BI311" s="246">
        <f>IF(O311="nulová",K311,0)</f>
        <v>0</v>
      </c>
      <c r="BJ311" s="18" t="s">
        <v>82</v>
      </c>
      <c r="BK311" s="246">
        <f>ROUND(P311*H311,2)</f>
        <v>0</v>
      </c>
      <c r="BL311" s="18" t="s">
        <v>190</v>
      </c>
      <c r="BM311" s="245" t="s">
        <v>1941</v>
      </c>
    </row>
    <row r="312" s="2" customFormat="1">
      <c r="A312" s="39"/>
      <c r="B312" s="40"/>
      <c r="C312" s="41"/>
      <c r="D312" s="247" t="s">
        <v>192</v>
      </c>
      <c r="E312" s="41"/>
      <c r="F312" s="248" t="s">
        <v>1940</v>
      </c>
      <c r="G312" s="41"/>
      <c r="H312" s="41"/>
      <c r="I312" s="249"/>
      <c r="J312" s="249"/>
      <c r="K312" s="41"/>
      <c r="L312" s="41"/>
      <c r="M312" s="45"/>
      <c r="N312" s="250"/>
      <c r="O312" s="251"/>
      <c r="P312" s="92"/>
      <c r="Q312" s="92"/>
      <c r="R312" s="92"/>
      <c r="S312" s="92"/>
      <c r="T312" s="92"/>
      <c r="U312" s="92"/>
      <c r="V312" s="92"/>
      <c r="W312" s="92"/>
      <c r="X312" s="93"/>
      <c r="Y312" s="39"/>
      <c r="Z312" s="39"/>
      <c r="AA312" s="39"/>
      <c r="AB312" s="39"/>
      <c r="AC312" s="39"/>
      <c r="AD312" s="39"/>
      <c r="AE312" s="39"/>
      <c r="AT312" s="18" t="s">
        <v>192</v>
      </c>
      <c r="AU312" s="18" t="s">
        <v>84</v>
      </c>
    </row>
    <row r="313" s="2" customFormat="1">
      <c r="A313" s="39"/>
      <c r="B313" s="40"/>
      <c r="C313" s="233" t="s">
        <v>561</v>
      </c>
      <c r="D313" s="233" t="s">
        <v>185</v>
      </c>
      <c r="E313" s="234" t="s">
        <v>1942</v>
      </c>
      <c r="F313" s="235" t="s">
        <v>1943</v>
      </c>
      <c r="G313" s="236" t="s">
        <v>416</v>
      </c>
      <c r="H313" s="237">
        <v>31.5</v>
      </c>
      <c r="I313" s="238"/>
      <c r="J313" s="238"/>
      <c r="K313" s="239">
        <f>ROUND(P313*H313,2)</f>
        <v>0</v>
      </c>
      <c r="L313" s="235" t="s">
        <v>189</v>
      </c>
      <c r="M313" s="45"/>
      <c r="N313" s="240" t="s">
        <v>1</v>
      </c>
      <c r="O313" s="241" t="s">
        <v>38</v>
      </c>
      <c r="P313" s="242">
        <f>I313+J313</f>
        <v>0</v>
      </c>
      <c r="Q313" s="242">
        <f>ROUND(I313*H313,2)</f>
        <v>0</v>
      </c>
      <c r="R313" s="242">
        <f>ROUND(J313*H313,2)</f>
        <v>0</v>
      </c>
      <c r="S313" s="92"/>
      <c r="T313" s="243">
        <f>S313*H313</f>
        <v>0</v>
      </c>
      <c r="U313" s="243">
        <v>0</v>
      </c>
      <c r="V313" s="243">
        <f>U313*H313</f>
        <v>0</v>
      </c>
      <c r="W313" s="243">
        <v>0</v>
      </c>
      <c r="X313" s="244">
        <f>W313*H313</f>
        <v>0</v>
      </c>
      <c r="Y313" s="39"/>
      <c r="Z313" s="39"/>
      <c r="AA313" s="39"/>
      <c r="AB313" s="39"/>
      <c r="AC313" s="39"/>
      <c r="AD313" s="39"/>
      <c r="AE313" s="39"/>
      <c r="AR313" s="245" t="s">
        <v>190</v>
      </c>
      <c r="AT313" s="245" t="s">
        <v>185</v>
      </c>
      <c r="AU313" s="245" t="s">
        <v>84</v>
      </c>
      <c r="AY313" s="18" t="s">
        <v>182</v>
      </c>
      <c r="BE313" s="246">
        <f>IF(O313="základní",K313,0)</f>
        <v>0</v>
      </c>
      <c r="BF313" s="246">
        <f>IF(O313="snížená",K313,0)</f>
        <v>0</v>
      </c>
      <c r="BG313" s="246">
        <f>IF(O313="zákl. přenesená",K313,0)</f>
        <v>0</v>
      </c>
      <c r="BH313" s="246">
        <f>IF(O313="sníž. přenesená",K313,0)</f>
        <v>0</v>
      </c>
      <c r="BI313" s="246">
        <f>IF(O313="nulová",K313,0)</f>
        <v>0</v>
      </c>
      <c r="BJ313" s="18" t="s">
        <v>82</v>
      </c>
      <c r="BK313" s="246">
        <f>ROUND(P313*H313,2)</f>
        <v>0</v>
      </c>
      <c r="BL313" s="18" t="s">
        <v>190</v>
      </c>
      <c r="BM313" s="245" t="s">
        <v>1944</v>
      </c>
    </row>
    <row r="314" s="2" customFormat="1">
      <c r="A314" s="39"/>
      <c r="B314" s="40"/>
      <c r="C314" s="41"/>
      <c r="D314" s="247" t="s">
        <v>192</v>
      </c>
      <c r="E314" s="41"/>
      <c r="F314" s="248" t="s">
        <v>1943</v>
      </c>
      <c r="G314" s="41"/>
      <c r="H314" s="41"/>
      <c r="I314" s="249"/>
      <c r="J314" s="249"/>
      <c r="K314" s="41"/>
      <c r="L314" s="41"/>
      <c r="M314" s="45"/>
      <c r="N314" s="250"/>
      <c r="O314" s="251"/>
      <c r="P314" s="92"/>
      <c r="Q314" s="92"/>
      <c r="R314" s="92"/>
      <c r="S314" s="92"/>
      <c r="T314" s="92"/>
      <c r="U314" s="92"/>
      <c r="V314" s="92"/>
      <c r="W314" s="92"/>
      <c r="X314" s="93"/>
      <c r="Y314" s="39"/>
      <c r="Z314" s="39"/>
      <c r="AA314" s="39"/>
      <c r="AB314" s="39"/>
      <c r="AC314" s="39"/>
      <c r="AD314" s="39"/>
      <c r="AE314" s="39"/>
      <c r="AT314" s="18" t="s">
        <v>192</v>
      </c>
      <c r="AU314" s="18" t="s">
        <v>84</v>
      </c>
    </row>
    <row r="315" s="2" customFormat="1">
      <c r="A315" s="39"/>
      <c r="B315" s="40"/>
      <c r="C315" s="41"/>
      <c r="D315" s="252" t="s">
        <v>194</v>
      </c>
      <c r="E315" s="41"/>
      <c r="F315" s="253" t="s">
        <v>1945</v>
      </c>
      <c r="G315" s="41"/>
      <c r="H315" s="41"/>
      <c r="I315" s="249"/>
      <c r="J315" s="249"/>
      <c r="K315" s="41"/>
      <c r="L315" s="41"/>
      <c r="M315" s="45"/>
      <c r="N315" s="250"/>
      <c r="O315" s="251"/>
      <c r="P315" s="92"/>
      <c r="Q315" s="92"/>
      <c r="R315" s="92"/>
      <c r="S315" s="92"/>
      <c r="T315" s="92"/>
      <c r="U315" s="92"/>
      <c r="V315" s="92"/>
      <c r="W315" s="92"/>
      <c r="X315" s="93"/>
      <c r="Y315" s="39"/>
      <c r="Z315" s="39"/>
      <c r="AA315" s="39"/>
      <c r="AB315" s="39"/>
      <c r="AC315" s="39"/>
      <c r="AD315" s="39"/>
      <c r="AE315" s="39"/>
      <c r="AT315" s="18" t="s">
        <v>194</v>
      </c>
      <c r="AU315" s="18" t="s">
        <v>84</v>
      </c>
    </row>
    <row r="316" s="13" customFormat="1">
      <c r="A316" s="13"/>
      <c r="B316" s="254"/>
      <c r="C316" s="255"/>
      <c r="D316" s="247" t="s">
        <v>196</v>
      </c>
      <c r="E316" s="256" t="s">
        <v>1</v>
      </c>
      <c r="F316" s="257" t="s">
        <v>1946</v>
      </c>
      <c r="G316" s="255"/>
      <c r="H316" s="258">
        <v>31.5</v>
      </c>
      <c r="I316" s="259"/>
      <c r="J316" s="259"/>
      <c r="K316" s="255"/>
      <c r="L316" s="255"/>
      <c r="M316" s="260"/>
      <c r="N316" s="261"/>
      <c r="O316" s="262"/>
      <c r="P316" s="262"/>
      <c r="Q316" s="262"/>
      <c r="R316" s="262"/>
      <c r="S316" s="262"/>
      <c r="T316" s="262"/>
      <c r="U316" s="262"/>
      <c r="V316" s="262"/>
      <c r="W316" s="262"/>
      <c r="X316" s="263"/>
      <c r="Y316" s="13"/>
      <c r="Z316" s="13"/>
      <c r="AA316" s="13"/>
      <c r="AB316" s="13"/>
      <c r="AC316" s="13"/>
      <c r="AD316" s="13"/>
      <c r="AE316" s="13"/>
      <c r="AT316" s="264" t="s">
        <v>196</v>
      </c>
      <c r="AU316" s="264" t="s">
        <v>84</v>
      </c>
      <c r="AV316" s="13" t="s">
        <v>84</v>
      </c>
      <c r="AW316" s="13" t="s">
        <v>5</v>
      </c>
      <c r="AX316" s="13" t="s">
        <v>82</v>
      </c>
      <c r="AY316" s="264" t="s">
        <v>182</v>
      </c>
    </row>
    <row r="317" s="2" customFormat="1">
      <c r="A317" s="39"/>
      <c r="B317" s="40"/>
      <c r="C317" s="233" t="s">
        <v>569</v>
      </c>
      <c r="D317" s="233" t="s">
        <v>185</v>
      </c>
      <c r="E317" s="234" t="s">
        <v>1947</v>
      </c>
      <c r="F317" s="235" t="s">
        <v>1948</v>
      </c>
      <c r="G317" s="236" t="s">
        <v>416</v>
      </c>
      <c r="H317" s="237">
        <v>114</v>
      </c>
      <c r="I317" s="238"/>
      <c r="J317" s="238"/>
      <c r="K317" s="239">
        <f>ROUND(P317*H317,2)</f>
        <v>0</v>
      </c>
      <c r="L317" s="235" t="s">
        <v>189</v>
      </c>
      <c r="M317" s="45"/>
      <c r="N317" s="240" t="s">
        <v>1</v>
      </c>
      <c r="O317" s="241" t="s">
        <v>38</v>
      </c>
      <c r="P317" s="242">
        <f>I317+J317</f>
        <v>0</v>
      </c>
      <c r="Q317" s="242">
        <f>ROUND(I317*H317,2)</f>
        <v>0</v>
      </c>
      <c r="R317" s="242">
        <f>ROUND(J317*H317,2)</f>
        <v>0</v>
      </c>
      <c r="S317" s="92"/>
      <c r="T317" s="243">
        <f>S317*H317</f>
        <v>0</v>
      </c>
      <c r="U317" s="243">
        <v>0</v>
      </c>
      <c r="V317" s="243">
        <f>U317*H317</f>
        <v>0</v>
      </c>
      <c r="W317" s="243">
        <v>0</v>
      </c>
      <c r="X317" s="244">
        <f>W317*H317</f>
        <v>0</v>
      </c>
      <c r="Y317" s="39"/>
      <c r="Z317" s="39"/>
      <c r="AA317" s="39"/>
      <c r="AB317" s="39"/>
      <c r="AC317" s="39"/>
      <c r="AD317" s="39"/>
      <c r="AE317" s="39"/>
      <c r="AR317" s="245" t="s">
        <v>190</v>
      </c>
      <c r="AT317" s="245" t="s">
        <v>185</v>
      </c>
      <c r="AU317" s="245" t="s">
        <v>84</v>
      </c>
      <c r="AY317" s="18" t="s">
        <v>182</v>
      </c>
      <c r="BE317" s="246">
        <f>IF(O317="základní",K317,0)</f>
        <v>0</v>
      </c>
      <c r="BF317" s="246">
        <f>IF(O317="snížená",K317,0)</f>
        <v>0</v>
      </c>
      <c r="BG317" s="246">
        <f>IF(O317="zákl. přenesená",K317,0)</f>
        <v>0</v>
      </c>
      <c r="BH317" s="246">
        <f>IF(O317="sníž. přenesená",K317,0)</f>
        <v>0</v>
      </c>
      <c r="BI317" s="246">
        <f>IF(O317="nulová",K317,0)</f>
        <v>0</v>
      </c>
      <c r="BJ317" s="18" t="s">
        <v>82</v>
      </c>
      <c r="BK317" s="246">
        <f>ROUND(P317*H317,2)</f>
        <v>0</v>
      </c>
      <c r="BL317" s="18" t="s">
        <v>190</v>
      </c>
      <c r="BM317" s="245" t="s">
        <v>1949</v>
      </c>
    </row>
    <row r="318" s="2" customFormat="1">
      <c r="A318" s="39"/>
      <c r="B318" s="40"/>
      <c r="C318" s="41"/>
      <c r="D318" s="247" t="s">
        <v>192</v>
      </c>
      <c r="E318" s="41"/>
      <c r="F318" s="248" t="s">
        <v>1948</v>
      </c>
      <c r="G318" s="41"/>
      <c r="H318" s="41"/>
      <c r="I318" s="249"/>
      <c r="J318" s="249"/>
      <c r="K318" s="41"/>
      <c r="L318" s="41"/>
      <c r="M318" s="45"/>
      <c r="N318" s="250"/>
      <c r="O318" s="251"/>
      <c r="P318" s="92"/>
      <c r="Q318" s="92"/>
      <c r="R318" s="92"/>
      <c r="S318" s="92"/>
      <c r="T318" s="92"/>
      <c r="U318" s="92"/>
      <c r="V318" s="92"/>
      <c r="W318" s="92"/>
      <c r="X318" s="93"/>
      <c r="Y318" s="39"/>
      <c r="Z318" s="39"/>
      <c r="AA318" s="39"/>
      <c r="AB318" s="39"/>
      <c r="AC318" s="39"/>
      <c r="AD318" s="39"/>
      <c r="AE318" s="39"/>
      <c r="AT318" s="18" t="s">
        <v>192</v>
      </c>
      <c r="AU318" s="18" t="s">
        <v>84</v>
      </c>
    </row>
    <row r="319" s="2" customFormat="1">
      <c r="A319" s="39"/>
      <c r="B319" s="40"/>
      <c r="C319" s="41"/>
      <c r="D319" s="252" t="s">
        <v>194</v>
      </c>
      <c r="E319" s="41"/>
      <c r="F319" s="253" t="s">
        <v>1950</v>
      </c>
      <c r="G319" s="41"/>
      <c r="H319" s="41"/>
      <c r="I319" s="249"/>
      <c r="J319" s="249"/>
      <c r="K319" s="41"/>
      <c r="L319" s="41"/>
      <c r="M319" s="45"/>
      <c r="N319" s="250"/>
      <c r="O319" s="251"/>
      <c r="P319" s="92"/>
      <c r="Q319" s="92"/>
      <c r="R319" s="92"/>
      <c r="S319" s="92"/>
      <c r="T319" s="92"/>
      <c r="U319" s="92"/>
      <c r="V319" s="92"/>
      <c r="W319" s="92"/>
      <c r="X319" s="93"/>
      <c r="Y319" s="39"/>
      <c r="Z319" s="39"/>
      <c r="AA319" s="39"/>
      <c r="AB319" s="39"/>
      <c r="AC319" s="39"/>
      <c r="AD319" s="39"/>
      <c r="AE319" s="39"/>
      <c r="AT319" s="18" t="s">
        <v>194</v>
      </c>
      <c r="AU319" s="18" t="s">
        <v>84</v>
      </c>
    </row>
    <row r="320" s="13" customFormat="1">
      <c r="A320" s="13"/>
      <c r="B320" s="254"/>
      <c r="C320" s="255"/>
      <c r="D320" s="247" t="s">
        <v>196</v>
      </c>
      <c r="E320" s="256" t="s">
        <v>1</v>
      </c>
      <c r="F320" s="257" t="s">
        <v>1951</v>
      </c>
      <c r="G320" s="255"/>
      <c r="H320" s="258">
        <v>114</v>
      </c>
      <c r="I320" s="259"/>
      <c r="J320" s="259"/>
      <c r="K320" s="255"/>
      <c r="L320" s="255"/>
      <c r="M320" s="260"/>
      <c r="N320" s="261"/>
      <c r="O320" s="262"/>
      <c r="P320" s="262"/>
      <c r="Q320" s="262"/>
      <c r="R320" s="262"/>
      <c r="S320" s="262"/>
      <c r="T320" s="262"/>
      <c r="U320" s="262"/>
      <c r="V320" s="262"/>
      <c r="W320" s="262"/>
      <c r="X320" s="263"/>
      <c r="Y320" s="13"/>
      <c r="Z320" s="13"/>
      <c r="AA320" s="13"/>
      <c r="AB320" s="13"/>
      <c r="AC320" s="13"/>
      <c r="AD320" s="13"/>
      <c r="AE320" s="13"/>
      <c r="AT320" s="264" t="s">
        <v>196</v>
      </c>
      <c r="AU320" s="264" t="s">
        <v>84</v>
      </c>
      <c r="AV320" s="13" t="s">
        <v>84</v>
      </c>
      <c r="AW320" s="13" t="s">
        <v>5</v>
      </c>
      <c r="AX320" s="13" t="s">
        <v>82</v>
      </c>
      <c r="AY320" s="264" t="s">
        <v>182</v>
      </c>
    </row>
    <row r="321" s="2" customFormat="1" ht="24.15" customHeight="1">
      <c r="A321" s="39"/>
      <c r="B321" s="40"/>
      <c r="C321" s="233" t="s">
        <v>576</v>
      </c>
      <c r="D321" s="233" t="s">
        <v>185</v>
      </c>
      <c r="E321" s="234" t="s">
        <v>1952</v>
      </c>
      <c r="F321" s="235" t="s">
        <v>1953</v>
      </c>
      <c r="G321" s="236" t="s">
        <v>222</v>
      </c>
      <c r="H321" s="237">
        <v>5</v>
      </c>
      <c r="I321" s="238"/>
      <c r="J321" s="238"/>
      <c r="K321" s="239">
        <f>ROUND(P321*H321,2)</f>
        <v>0</v>
      </c>
      <c r="L321" s="235" t="s">
        <v>189</v>
      </c>
      <c r="M321" s="45"/>
      <c r="N321" s="240" t="s">
        <v>1</v>
      </c>
      <c r="O321" s="241" t="s">
        <v>38</v>
      </c>
      <c r="P321" s="242">
        <f>I321+J321</f>
        <v>0</v>
      </c>
      <c r="Q321" s="242">
        <f>ROUND(I321*H321,2)</f>
        <v>0</v>
      </c>
      <c r="R321" s="242">
        <f>ROUND(J321*H321,2)</f>
        <v>0</v>
      </c>
      <c r="S321" s="92"/>
      <c r="T321" s="243">
        <f>S321*H321</f>
        <v>0</v>
      </c>
      <c r="U321" s="243">
        <v>0.41488999999999998</v>
      </c>
      <c r="V321" s="243">
        <f>U321*H321</f>
        <v>2.0744499999999997</v>
      </c>
      <c r="W321" s="243">
        <v>0</v>
      </c>
      <c r="X321" s="244">
        <f>W321*H321</f>
        <v>0</v>
      </c>
      <c r="Y321" s="39"/>
      <c r="Z321" s="39"/>
      <c r="AA321" s="39"/>
      <c r="AB321" s="39"/>
      <c r="AC321" s="39"/>
      <c r="AD321" s="39"/>
      <c r="AE321" s="39"/>
      <c r="AR321" s="245" t="s">
        <v>190</v>
      </c>
      <c r="AT321" s="245" t="s">
        <v>185</v>
      </c>
      <c r="AU321" s="245" t="s">
        <v>84</v>
      </c>
      <c r="AY321" s="18" t="s">
        <v>182</v>
      </c>
      <c r="BE321" s="246">
        <f>IF(O321="základní",K321,0)</f>
        <v>0</v>
      </c>
      <c r="BF321" s="246">
        <f>IF(O321="snížená",K321,0)</f>
        <v>0</v>
      </c>
      <c r="BG321" s="246">
        <f>IF(O321="zákl. přenesená",K321,0)</f>
        <v>0</v>
      </c>
      <c r="BH321" s="246">
        <f>IF(O321="sníž. přenesená",K321,0)</f>
        <v>0</v>
      </c>
      <c r="BI321" s="246">
        <f>IF(O321="nulová",K321,0)</f>
        <v>0</v>
      </c>
      <c r="BJ321" s="18" t="s">
        <v>82</v>
      </c>
      <c r="BK321" s="246">
        <f>ROUND(P321*H321,2)</f>
        <v>0</v>
      </c>
      <c r="BL321" s="18" t="s">
        <v>190</v>
      </c>
      <c r="BM321" s="245" t="s">
        <v>1954</v>
      </c>
    </row>
    <row r="322" s="2" customFormat="1">
      <c r="A322" s="39"/>
      <c r="B322" s="40"/>
      <c r="C322" s="41"/>
      <c r="D322" s="247" t="s">
        <v>192</v>
      </c>
      <c r="E322" s="41"/>
      <c r="F322" s="248" t="s">
        <v>1953</v>
      </c>
      <c r="G322" s="41"/>
      <c r="H322" s="41"/>
      <c r="I322" s="249"/>
      <c r="J322" s="249"/>
      <c r="K322" s="41"/>
      <c r="L322" s="41"/>
      <c r="M322" s="45"/>
      <c r="N322" s="250"/>
      <c r="O322" s="251"/>
      <c r="P322" s="92"/>
      <c r="Q322" s="92"/>
      <c r="R322" s="92"/>
      <c r="S322" s="92"/>
      <c r="T322" s="92"/>
      <c r="U322" s="92"/>
      <c r="V322" s="92"/>
      <c r="W322" s="92"/>
      <c r="X322" s="93"/>
      <c r="Y322" s="39"/>
      <c r="Z322" s="39"/>
      <c r="AA322" s="39"/>
      <c r="AB322" s="39"/>
      <c r="AC322" s="39"/>
      <c r="AD322" s="39"/>
      <c r="AE322" s="39"/>
      <c r="AT322" s="18" t="s">
        <v>192</v>
      </c>
      <c r="AU322" s="18" t="s">
        <v>84</v>
      </c>
    </row>
    <row r="323" s="2" customFormat="1">
      <c r="A323" s="39"/>
      <c r="B323" s="40"/>
      <c r="C323" s="41"/>
      <c r="D323" s="252" t="s">
        <v>194</v>
      </c>
      <c r="E323" s="41"/>
      <c r="F323" s="253" t="s">
        <v>1955</v>
      </c>
      <c r="G323" s="41"/>
      <c r="H323" s="41"/>
      <c r="I323" s="249"/>
      <c r="J323" s="249"/>
      <c r="K323" s="41"/>
      <c r="L323" s="41"/>
      <c r="M323" s="45"/>
      <c r="N323" s="250"/>
      <c r="O323" s="251"/>
      <c r="P323" s="92"/>
      <c r="Q323" s="92"/>
      <c r="R323" s="92"/>
      <c r="S323" s="92"/>
      <c r="T323" s="92"/>
      <c r="U323" s="92"/>
      <c r="V323" s="92"/>
      <c r="W323" s="92"/>
      <c r="X323" s="93"/>
      <c r="Y323" s="39"/>
      <c r="Z323" s="39"/>
      <c r="AA323" s="39"/>
      <c r="AB323" s="39"/>
      <c r="AC323" s="39"/>
      <c r="AD323" s="39"/>
      <c r="AE323" s="39"/>
      <c r="AT323" s="18" t="s">
        <v>194</v>
      </c>
      <c r="AU323" s="18" t="s">
        <v>84</v>
      </c>
    </row>
    <row r="324" s="2" customFormat="1">
      <c r="A324" s="39"/>
      <c r="B324" s="40"/>
      <c r="C324" s="286" t="s">
        <v>585</v>
      </c>
      <c r="D324" s="286" t="s">
        <v>290</v>
      </c>
      <c r="E324" s="287" t="s">
        <v>1956</v>
      </c>
      <c r="F324" s="288" t="s">
        <v>1957</v>
      </c>
      <c r="G324" s="289" t="s">
        <v>222</v>
      </c>
      <c r="H324" s="290">
        <v>5</v>
      </c>
      <c r="I324" s="291"/>
      <c r="J324" s="292"/>
      <c r="K324" s="293">
        <f>ROUND(P324*H324,2)</f>
        <v>0</v>
      </c>
      <c r="L324" s="288" t="s">
        <v>189</v>
      </c>
      <c r="M324" s="294"/>
      <c r="N324" s="295" t="s">
        <v>1</v>
      </c>
      <c r="O324" s="241" t="s">
        <v>38</v>
      </c>
      <c r="P324" s="242">
        <f>I324+J324</f>
        <v>0</v>
      </c>
      <c r="Q324" s="242">
        <f>ROUND(I324*H324,2)</f>
        <v>0</v>
      </c>
      <c r="R324" s="242">
        <f>ROUND(J324*H324,2)</f>
        <v>0</v>
      </c>
      <c r="S324" s="92"/>
      <c r="T324" s="243">
        <f>S324*H324</f>
        <v>0</v>
      </c>
      <c r="U324" s="243">
        <v>1.6000000000000001</v>
      </c>
      <c r="V324" s="243">
        <f>U324*H324</f>
        <v>8</v>
      </c>
      <c r="W324" s="243">
        <v>0</v>
      </c>
      <c r="X324" s="244">
        <f>W324*H324</f>
        <v>0</v>
      </c>
      <c r="Y324" s="39"/>
      <c r="Z324" s="39"/>
      <c r="AA324" s="39"/>
      <c r="AB324" s="39"/>
      <c r="AC324" s="39"/>
      <c r="AD324" s="39"/>
      <c r="AE324" s="39"/>
      <c r="AR324" s="245" t="s">
        <v>240</v>
      </c>
      <c r="AT324" s="245" t="s">
        <v>290</v>
      </c>
      <c r="AU324" s="245" t="s">
        <v>84</v>
      </c>
      <c r="AY324" s="18" t="s">
        <v>182</v>
      </c>
      <c r="BE324" s="246">
        <f>IF(O324="základní",K324,0)</f>
        <v>0</v>
      </c>
      <c r="BF324" s="246">
        <f>IF(O324="snížená",K324,0)</f>
        <v>0</v>
      </c>
      <c r="BG324" s="246">
        <f>IF(O324="zákl. přenesená",K324,0)</f>
        <v>0</v>
      </c>
      <c r="BH324" s="246">
        <f>IF(O324="sníž. přenesená",K324,0)</f>
        <v>0</v>
      </c>
      <c r="BI324" s="246">
        <f>IF(O324="nulová",K324,0)</f>
        <v>0</v>
      </c>
      <c r="BJ324" s="18" t="s">
        <v>82</v>
      </c>
      <c r="BK324" s="246">
        <f>ROUND(P324*H324,2)</f>
        <v>0</v>
      </c>
      <c r="BL324" s="18" t="s">
        <v>190</v>
      </c>
      <c r="BM324" s="245" t="s">
        <v>1958</v>
      </c>
    </row>
    <row r="325" s="2" customFormat="1">
      <c r="A325" s="39"/>
      <c r="B325" s="40"/>
      <c r="C325" s="41"/>
      <c r="D325" s="247" t="s">
        <v>192</v>
      </c>
      <c r="E325" s="41"/>
      <c r="F325" s="248" t="s">
        <v>1957</v>
      </c>
      <c r="G325" s="41"/>
      <c r="H325" s="41"/>
      <c r="I325" s="249"/>
      <c r="J325" s="249"/>
      <c r="K325" s="41"/>
      <c r="L325" s="41"/>
      <c r="M325" s="45"/>
      <c r="N325" s="250"/>
      <c r="O325" s="251"/>
      <c r="P325" s="92"/>
      <c r="Q325" s="92"/>
      <c r="R325" s="92"/>
      <c r="S325" s="92"/>
      <c r="T325" s="92"/>
      <c r="U325" s="92"/>
      <c r="V325" s="92"/>
      <c r="W325" s="92"/>
      <c r="X325" s="93"/>
      <c r="Y325" s="39"/>
      <c r="Z325" s="39"/>
      <c r="AA325" s="39"/>
      <c r="AB325" s="39"/>
      <c r="AC325" s="39"/>
      <c r="AD325" s="39"/>
      <c r="AE325" s="39"/>
      <c r="AT325" s="18" t="s">
        <v>192</v>
      </c>
      <c r="AU325" s="18" t="s">
        <v>84</v>
      </c>
    </row>
    <row r="326" s="2" customFormat="1" ht="24.15" customHeight="1">
      <c r="A326" s="39"/>
      <c r="B326" s="40"/>
      <c r="C326" s="286" t="s">
        <v>592</v>
      </c>
      <c r="D326" s="286" t="s">
        <v>290</v>
      </c>
      <c r="E326" s="287" t="s">
        <v>1959</v>
      </c>
      <c r="F326" s="288" t="s">
        <v>1960</v>
      </c>
      <c r="G326" s="289" t="s">
        <v>222</v>
      </c>
      <c r="H326" s="290">
        <v>11</v>
      </c>
      <c r="I326" s="291"/>
      <c r="J326" s="292"/>
      <c r="K326" s="293">
        <f>ROUND(P326*H326,2)</f>
        <v>0</v>
      </c>
      <c r="L326" s="288" t="s">
        <v>189</v>
      </c>
      <c r="M326" s="294"/>
      <c r="N326" s="295" t="s">
        <v>1</v>
      </c>
      <c r="O326" s="241" t="s">
        <v>38</v>
      </c>
      <c r="P326" s="242">
        <f>I326+J326</f>
        <v>0</v>
      </c>
      <c r="Q326" s="242">
        <f>ROUND(I326*H326,2)</f>
        <v>0</v>
      </c>
      <c r="R326" s="242">
        <f>ROUND(J326*H326,2)</f>
        <v>0</v>
      </c>
      <c r="S326" s="92"/>
      <c r="T326" s="243">
        <f>S326*H326</f>
        <v>0</v>
      </c>
      <c r="U326" s="243">
        <v>0.002</v>
      </c>
      <c r="V326" s="243">
        <f>U326*H326</f>
        <v>0.021999999999999999</v>
      </c>
      <c r="W326" s="243">
        <v>0</v>
      </c>
      <c r="X326" s="244">
        <f>W326*H326</f>
        <v>0</v>
      </c>
      <c r="Y326" s="39"/>
      <c r="Z326" s="39"/>
      <c r="AA326" s="39"/>
      <c r="AB326" s="39"/>
      <c r="AC326" s="39"/>
      <c r="AD326" s="39"/>
      <c r="AE326" s="39"/>
      <c r="AR326" s="245" t="s">
        <v>240</v>
      </c>
      <c r="AT326" s="245" t="s">
        <v>290</v>
      </c>
      <c r="AU326" s="245" t="s">
        <v>84</v>
      </c>
      <c r="AY326" s="18" t="s">
        <v>182</v>
      </c>
      <c r="BE326" s="246">
        <f>IF(O326="základní",K326,0)</f>
        <v>0</v>
      </c>
      <c r="BF326" s="246">
        <f>IF(O326="snížená",K326,0)</f>
        <v>0</v>
      </c>
      <c r="BG326" s="246">
        <f>IF(O326="zákl. přenesená",K326,0)</f>
        <v>0</v>
      </c>
      <c r="BH326" s="246">
        <f>IF(O326="sníž. přenesená",K326,0)</f>
        <v>0</v>
      </c>
      <c r="BI326" s="246">
        <f>IF(O326="nulová",K326,0)</f>
        <v>0</v>
      </c>
      <c r="BJ326" s="18" t="s">
        <v>82</v>
      </c>
      <c r="BK326" s="246">
        <f>ROUND(P326*H326,2)</f>
        <v>0</v>
      </c>
      <c r="BL326" s="18" t="s">
        <v>190</v>
      </c>
      <c r="BM326" s="245" t="s">
        <v>1961</v>
      </c>
    </row>
    <row r="327" s="2" customFormat="1">
      <c r="A327" s="39"/>
      <c r="B327" s="40"/>
      <c r="C327" s="41"/>
      <c r="D327" s="247" t="s">
        <v>192</v>
      </c>
      <c r="E327" s="41"/>
      <c r="F327" s="248" t="s">
        <v>1960</v>
      </c>
      <c r="G327" s="41"/>
      <c r="H327" s="41"/>
      <c r="I327" s="249"/>
      <c r="J327" s="249"/>
      <c r="K327" s="41"/>
      <c r="L327" s="41"/>
      <c r="M327" s="45"/>
      <c r="N327" s="250"/>
      <c r="O327" s="251"/>
      <c r="P327" s="92"/>
      <c r="Q327" s="92"/>
      <c r="R327" s="92"/>
      <c r="S327" s="92"/>
      <c r="T327" s="92"/>
      <c r="U327" s="92"/>
      <c r="V327" s="92"/>
      <c r="W327" s="92"/>
      <c r="X327" s="93"/>
      <c r="Y327" s="39"/>
      <c r="Z327" s="39"/>
      <c r="AA327" s="39"/>
      <c r="AB327" s="39"/>
      <c r="AC327" s="39"/>
      <c r="AD327" s="39"/>
      <c r="AE327" s="39"/>
      <c r="AT327" s="18" t="s">
        <v>192</v>
      </c>
      <c r="AU327" s="18" t="s">
        <v>84</v>
      </c>
    </row>
    <row r="328" s="2" customFormat="1" ht="24.15" customHeight="1">
      <c r="A328" s="39"/>
      <c r="B328" s="40"/>
      <c r="C328" s="233" t="s">
        <v>599</v>
      </c>
      <c r="D328" s="233" t="s">
        <v>185</v>
      </c>
      <c r="E328" s="234" t="s">
        <v>1962</v>
      </c>
      <c r="F328" s="235" t="s">
        <v>1963</v>
      </c>
      <c r="G328" s="236" t="s">
        <v>222</v>
      </c>
      <c r="H328" s="237">
        <v>3</v>
      </c>
      <c r="I328" s="238"/>
      <c r="J328" s="238"/>
      <c r="K328" s="239">
        <f>ROUND(P328*H328,2)</f>
        <v>0</v>
      </c>
      <c r="L328" s="235" t="s">
        <v>189</v>
      </c>
      <c r="M328" s="45"/>
      <c r="N328" s="240" t="s">
        <v>1</v>
      </c>
      <c r="O328" s="241" t="s">
        <v>38</v>
      </c>
      <c r="P328" s="242">
        <f>I328+J328</f>
        <v>0</v>
      </c>
      <c r="Q328" s="242">
        <f>ROUND(I328*H328,2)</f>
        <v>0</v>
      </c>
      <c r="R328" s="242">
        <f>ROUND(J328*H328,2)</f>
        <v>0</v>
      </c>
      <c r="S328" s="92"/>
      <c r="T328" s="243">
        <f>S328*H328</f>
        <v>0</v>
      </c>
      <c r="U328" s="243">
        <v>0.0098899999999999995</v>
      </c>
      <c r="V328" s="243">
        <f>U328*H328</f>
        <v>0.029669999999999998</v>
      </c>
      <c r="W328" s="243">
        <v>0</v>
      </c>
      <c r="X328" s="244">
        <f>W328*H328</f>
        <v>0</v>
      </c>
      <c r="Y328" s="39"/>
      <c r="Z328" s="39"/>
      <c r="AA328" s="39"/>
      <c r="AB328" s="39"/>
      <c r="AC328" s="39"/>
      <c r="AD328" s="39"/>
      <c r="AE328" s="39"/>
      <c r="AR328" s="245" t="s">
        <v>190</v>
      </c>
      <c r="AT328" s="245" t="s">
        <v>185</v>
      </c>
      <c r="AU328" s="245" t="s">
        <v>84</v>
      </c>
      <c r="AY328" s="18" t="s">
        <v>182</v>
      </c>
      <c r="BE328" s="246">
        <f>IF(O328="základní",K328,0)</f>
        <v>0</v>
      </c>
      <c r="BF328" s="246">
        <f>IF(O328="snížená",K328,0)</f>
        <v>0</v>
      </c>
      <c r="BG328" s="246">
        <f>IF(O328="zákl. přenesená",K328,0)</f>
        <v>0</v>
      </c>
      <c r="BH328" s="246">
        <f>IF(O328="sníž. přenesená",K328,0)</f>
        <v>0</v>
      </c>
      <c r="BI328" s="246">
        <f>IF(O328="nulová",K328,0)</f>
        <v>0</v>
      </c>
      <c r="BJ328" s="18" t="s">
        <v>82</v>
      </c>
      <c r="BK328" s="246">
        <f>ROUND(P328*H328,2)</f>
        <v>0</v>
      </c>
      <c r="BL328" s="18" t="s">
        <v>190</v>
      </c>
      <c r="BM328" s="245" t="s">
        <v>1964</v>
      </c>
    </row>
    <row r="329" s="2" customFormat="1">
      <c r="A329" s="39"/>
      <c r="B329" s="40"/>
      <c r="C329" s="41"/>
      <c r="D329" s="247" t="s">
        <v>192</v>
      </c>
      <c r="E329" s="41"/>
      <c r="F329" s="248" t="s">
        <v>1963</v>
      </c>
      <c r="G329" s="41"/>
      <c r="H329" s="41"/>
      <c r="I329" s="249"/>
      <c r="J329" s="249"/>
      <c r="K329" s="41"/>
      <c r="L329" s="41"/>
      <c r="M329" s="45"/>
      <c r="N329" s="250"/>
      <c r="O329" s="251"/>
      <c r="P329" s="92"/>
      <c r="Q329" s="92"/>
      <c r="R329" s="92"/>
      <c r="S329" s="92"/>
      <c r="T329" s="92"/>
      <c r="U329" s="92"/>
      <c r="V329" s="92"/>
      <c r="W329" s="92"/>
      <c r="X329" s="93"/>
      <c r="Y329" s="39"/>
      <c r="Z329" s="39"/>
      <c r="AA329" s="39"/>
      <c r="AB329" s="39"/>
      <c r="AC329" s="39"/>
      <c r="AD329" s="39"/>
      <c r="AE329" s="39"/>
      <c r="AT329" s="18" t="s">
        <v>192</v>
      </c>
      <c r="AU329" s="18" t="s">
        <v>84</v>
      </c>
    </row>
    <row r="330" s="2" customFormat="1">
      <c r="A330" s="39"/>
      <c r="B330" s="40"/>
      <c r="C330" s="41"/>
      <c r="D330" s="252" t="s">
        <v>194</v>
      </c>
      <c r="E330" s="41"/>
      <c r="F330" s="253" t="s">
        <v>1965</v>
      </c>
      <c r="G330" s="41"/>
      <c r="H330" s="41"/>
      <c r="I330" s="249"/>
      <c r="J330" s="249"/>
      <c r="K330" s="41"/>
      <c r="L330" s="41"/>
      <c r="M330" s="45"/>
      <c r="N330" s="250"/>
      <c r="O330" s="251"/>
      <c r="P330" s="92"/>
      <c r="Q330" s="92"/>
      <c r="R330" s="92"/>
      <c r="S330" s="92"/>
      <c r="T330" s="92"/>
      <c r="U330" s="92"/>
      <c r="V330" s="92"/>
      <c r="W330" s="92"/>
      <c r="X330" s="93"/>
      <c r="Y330" s="39"/>
      <c r="Z330" s="39"/>
      <c r="AA330" s="39"/>
      <c r="AB330" s="39"/>
      <c r="AC330" s="39"/>
      <c r="AD330" s="39"/>
      <c r="AE330" s="39"/>
      <c r="AT330" s="18" t="s">
        <v>194</v>
      </c>
      <c r="AU330" s="18" t="s">
        <v>84</v>
      </c>
    </row>
    <row r="331" s="2" customFormat="1" ht="24.15" customHeight="1">
      <c r="A331" s="39"/>
      <c r="B331" s="40"/>
      <c r="C331" s="286" t="s">
        <v>607</v>
      </c>
      <c r="D331" s="286" t="s">
        <v>290</v>
      </c>
      <c r="E331" s="287" t="s">
        <v>1966</v>
      </c>
      <c r="F331" s="288" t="s">
        <v>1967</v>
      </c>
      <c r="G331" s="289" t="s">
        <v>222</v>
      </c>
      <c r="H331" s="290">
        <v>3</v>
      </c>
      <c r="I331" s="291"/>
      <c r="J331" s="292"/>
      <c r="K331" s="293">
        <f>ROUND(P331*H331,2)</f>
        <v>0</v>
      </c>
      <c r="L331" s="288" t="s">
        <v>189</v>
      </c>
      <c r="M331" s="294"/>
      <c r="N331" s="295" t="s">
        <v>1</v>
      </c>
      <c r="O331" s="241" t="s">
        <v>38</v>
      </c>
      <c r="P331" s="242">
        <f>I331+J331</f>
        <v>0</v>
      </c>
      <c r="Q331" s="242">
        <f>ROUND(I331*H331,2)</f>
        <v>0</v>
      </c>
      <c r="R331" s="242">
        <f>ROUND(J331*H331,2)</f>
        <v>0</v>
      </c>
      <c r="S331" s="92"/>
      <c r="T331" s="243">
        <f>S331*H331</f>
        <v>0</v>
      </c>
      <c r="U331" s="243">
        <v>0.26200000000000001</v>
      </c>
      <c r="V331" s="243">
        <f>U331*H331</f>
        <v>0.78600000000000003</v>
      </c>
      <c r="W331" s="243">
        <v>0</v>
      </c>
      <c r="X331" s="244">
        <f>W331*H331</f>
        <v>0</v>
      </c>
      <c r="Y331" s="39"/>
      <c r="Z331" s="39"/>
      <c r="AA331" s="39"/>
      <c r="AB331" s="39"/>
      <c r="AC331" s="39"/>
      <c r="AD331" s="39"/>
      <c r="AE331" s="39"/>
      <c r="AR331" s="245" t="s">
        <v>240</v>
      </c>
      <c r="AT331" s="245" t="s">
        <v>290</v>
      </c>
      <c r="AU331" s="245" t="s">
        <v>84</v>
      </c>
      <c r="AY331" s="18" t="s">
        <v>182</v>
      </c>
      <c r="BE331" s="246">
        <f>IF(O331="základní",K331,0)</f>
        <v>0</v>
      </c>
      <c r="BF331" s="246">
        <f>IF(O331="snížená",K331,0)</f>
        <v>0</v>
      </c>
      <c r="BG331" s="246">
        <f>IF(O331="zákl. přenesená",K331,0)</f>
        <v>0</v>
      </c>
      <c r="BH331" s="246">
        <f>IF(O331="sníž. přenesená",K331,0)</f>
        <v>0</v>
      </c>
      <c r="BI331" s="246">
        <f>IF(O331="nulová",K331,0)</f>
        <v>0</v>
      </c>
      <c r="BJ331" s="18" t="s">
        <v>82</v>
      </c>
      <c r="BK331" s="246">
        <f>ROUND(P331*H331,2)</f>
        <v>0</v>
      </c>
      <c r="BL331" s="18" t="s">
        <v>190</v>
      </c>
      <c r="BM331" s="245" t="s">
        <v>1968</v>
      </c>
    </row>
    <row r="332" s="2" customFormat="1">
      <c r="A332" s="39"/>
      <c r="B332" s="40"/>
      <c r="C332" s="41"/>
      <c r="D332" s="247" t="s">
        <v>192</v>
      </c>
      <c r="E332" s="41"/>
      <c r="F332" s="248" t="s">
        <v>1967</v>
      </c>
      <c r="G332" s="41"/>
      <c r="H332" s="41"/>
      <c r="I332" s="249"/>
      <c r="J332" s="249"/>
      <c r="K332" s="41"/>
      <c r="L332" s="41"/>
      <c r="M332" s="45"/>
      <c r="N332" s="250"/>
      <c r="O332" s="251"/>
      <c r="P332" s="92"/>
      <c r="Q332" s="92"/>
      <c r="R332" s="92"/>
      <c r="S332" s="92"/>
      <c r="T332" s="92"/>
      <c r="U332" s="92"/>
      <c r="V332" s="92"/>
      <c r="W332" s="92"/>
      <c r="X332" s="93"/>
      <c r="Y332" s="39"/>
      <c r="Z332" s="39"/>
      <c r="AA332" s="39"/>
      <c r="AB332" s="39"/>
      <c r="AC332" s="39"/>
      <c r="AD332" s="39"/>
      <c r="AE332" s="39"/>
      <c r="AT332" s="18" t="s">
        <v>192</v>
      </c>
      <c r="AU332" s="18" t="s">
        <v>84</v>
      </c>
    </row>
    <row r="333" s="2" customFormat="1" ht="24.15" customHeight="1">
      <c r="A333" s="39"/>
      <c r="B333" s="40"/>
      <c r="C333" s="233" t="s">
        <v>613</v>
      </c>
      <c r="D333" s="233" t="s">
        <v>185</v>
      </c>
      <c r="E333" s="234" t="s">
        <v>1969</v>
      </c>
      <c r="F333" s="235" t="s">
        <v>1970</v>
      </c>
      <c r="G333" s="236" t="s">
        <v>222</v>
      </c>
      <c r="H333" s="237">
        <v>3</v>
      </c>
      <c r="I333" s="238"/>
      <c r="J333" s="238"/>
      <c r="K333" s="239">
        <f>ROUND(P333*H333,2)</f>
        <v>0</v>
      </c>
      <c r="L333" s="235" t="s">
        <v>189</v>
      </c>
      <c r="M333" s="45"/>
      <c r="N333" s="240" t="s">
        <v>1</v>
      </c>
      <c r="O333" s="241" t="s">
        <v>38</v>
      </c>
      <c r="P333" s="242">
        <f>I333+J333</f>
        <v>0</v>
      </c>
      <c r="Q333" s="242">
        <f>ROUND(I333*H333,2)</f>
        <v>0</v>
      </c>
      <c r="R333" s="242">
        <f>ROUND(J333*H333,2)</f>
        <v>0</v>
      </c>
      <c r="S333" s="92"/>
      <c r="T333" s="243">
        <f>S333*H333</f>
        <v>0</v>
      </c>
      <c r="U333" s="243">
        <v>0.0098899999999999995</v>
      </c>
      <c r="V333" s="243">
        <f>U333*H333</f>
        <v>0.029669999999999998</v>
      </c>
      <c r="W333" s="243">
        <v>0</v>
      </c>
      <c r="X333" s="244">
        <f>W333*H333</f>
        <v>0</v>
      </c>
      <c r="Y333" s="39"/>
      <c r="Z333" s="39"/>
      <c r="AA333" s="39"/>
      <c r="AB333" s="39"/>
      <c r="AC333" s="39"/>
      <c r="AD333" s="39"/>
      <c r="AE333" s="39"/>
      <c r="AR333" s="245" t="s">
        <v>190</v>
      </c>
      <c r="AT333" s="245" t="s">
        <v>185</v>
      </c>
      <c r="AU333" s="245" t="s">
        <v>84</v>
      </c>
      <c r="AY333" s="18" t="s">
        <v>182</v>
      </c>
      <c r="BE333" s="246">
        <f>IF(O333="základní",K333,0)</f>
        <v>0</v>
      </c>
      <c r="BF333" s="246">
        <f>IF(O333="snížená",K333,0)</f>
        <v>0</v>
      </c>
      <c r="BG333" s="246">
        <f>IF(O333="zákl. přenesená",K333,0)</f>
        <v>0</v>
      </c>
      <c r="BH333" s="246">
        <f>IF(O333="sníž. přenesená",K333,0)</f>
        <v>0</v>
      </c>
      <c r="BI333" s="246">
        <f>IF(O333="nulová",K333,0)</f>
        <v>0</v>
      </c>
      <c r="BJ333" s="18" t="s">
        <v>82</v>
      </c>
      <c r="BK333" s="246">
        <f>ROUND(P333*H333,2)</f>
        <v>0</v>
      </c>
      <c r="BL333" s="18" t="s">
        <v>190</v>
      </c>
      <c r="BM333" s="245" t="s">
        <v>1971</v>
      </c>
    </row>
    <row r="334" s="2" customFormat="1">
      <c r="A334" s="39"/>
      <c r="B334" s="40"/>
      <c r="C334" s="41"/>
      <c r="D334" s="247" t="s">
        <v>192</v>
      </c>
      <c r="E334" s="41"/>
      <c r="F334" s="248" t="s">
        <v>1970</v>
      </c>
      <c r="G334" s="41"/>
      <c r="H334" s="41"/>
      <c r="I334" s="249"/>
      <c r="J334" s="249"/>
      <c r="K334" s="41"/>
      <c r="L334" s="41"/>
      <c r="M334" s="45"/>
      <c r="N334" s="250"/>
      <c r="O334" s="251"/>
      <c r="P334" s="92"/>
      <c r="Q334" s="92"/>
      <c r="R334" s="92"/>
      <c r="S334" s="92"/>
      <c r="T334" s="92"/>
      <c r="U334" s="92"/>
      <c r="V334" s="92"/>
      <c r="W334" s="92"/>
      <c r="X334" s="93"/>
      <c r="Y334" s="39"/>
      <c r="Z334" s="39"/>
      <c r="AA334" s="39"/>
      <c r="AB334" s="39"/>
      <c r="AC334" s="39"/>
      <c r="AD334" s="39"/>
      <c r="AE334" s="39"/>
      <c r="AT334" s="18" t="s">
        <v>192</v>
      </c>
      <c r="AU334" s="18" t="s">
        <v>84</v>
      </c>
    </row>
    <row r="335" s="2" customFormat="1">
      <c r="A335" s="39"/>
      <c r="B335" s="40"/>
      <c r="C335" s="41"/>
      <c r="D335" s="252" t="s">
        <v>194</v>
      </c>
      <c r="E335" s="41"/>
      <c r="F335" s="253" t="s">
        <v>1972</v>
      </c>
      <c r="G335" s="41"/>
      <c r="H335" s="41"/>
      <c r="I335" s="249"/>
      <c r="J335" s="249"/>
      <c r="K335" s="41"/>
      <c r="L335" s="41"/>
      <c r="M335" s="45"/>
      <c r="N335" s="250"/>
      <c r="O335" s="251"/>
      <c r="P335" s="92"/>
      <c r="Q335" s="92"/>
      <c r="R335" s="92"/>
      <c r="S335" s="92"/>
      <c r="T335" s="92"/>
      <c r="U335" s="92"/>
      <c r="V335" s="92"/>
      <c r="W335" s="92"/>
      <c r="X335" s="93"/>
      <c r="Y335" s="39"/>
      <c r="Z335" s="39"/>
      <c r="AA335" s="39"/>
      <c r="AB335" s="39"/>
      <c r="AC335" s="39"/>
      <c r="AD335" s="39"/>
      <c r="AE335" s="39"/>
      <c r="AT335" s="18" t="s">
        <v>194</v>
      </c>
      <c r="AU335" s="18" t="s">
        <v>84</v>
      </c>
    </row>
    <row r="336" s="2" customFormat="1" ht="24.15" customHeight="1">
      <c r="A336" s="39"/>
      <c r="B336" s="40"/>
      <c r="C336" s="286" t="s">
        <v>620</v>
      </c>
      <c r="D336" s="286" t="s">
        <v>290</v>
      </c>
      <c r="E336" s="287" t="s">
        <v>1973</v>
      </c>
      <c r="F336" s="288" t="s">
        <v>1974</v>
      </c>
      <c r="G336" s="289" t="s">
        <v>222</v>
      </c>
      <c r="H336" s="290">
        <v>3</v>
      </c>
      <c r="I336" s="291"/>
      <c r="J336" s="292"/>
      <c r="K336" s="293">
        <f>ROUND(P336*H336,2)</f>
        <v>0</v>
      </c>
      <c r="L336" s="288" t="s">
        <v>189</v>
      </c>
      <c r="M336" s="294"/>
      <c r="N336" s="295" t="s">
        <v>1</v>
      </c>
      <c r="O336" s="241" t="s">
        <v>38</v>
      </c>
      <c r="P336" s="242">
        <f>I336+J336</f>
        <v>0</v>
      </c>
      <c r="Q336" s="242">
        <f>ROUND(I336*H336,2)</f>
        <v>0</v>
      </c>
      <c r="R336" s="242">
        <f>ROUND(J336*H336,2)</f>
        <v>0</v>
      </c>
      <c r="S336" s="92"/>
      <c r="T336" s="243">
        <f>S336*H336</f>
        <v>0</v>
      </c>
      <c r="U336" s="243">
        <v>0.52600000000000002</v>
      </c>
      <c r="V336" s="243">
        <f>U336*H336</f>
        <v>1.5780000000000001</v>
      </c>
      <c r="W336" s="243">
        <v>0</v>
      </c>
      <c r="X336" s="244">
        <f>W336*H336</f>
        <v>0</v>
      </c>
      <c r="Y336" s="39"/>
      <c r="Z336" s="39"/>
      <c r="AA336" s="39"/>
      <c r="AB336" s="39"/>
      <c r="AC336" s="39"/>
      <c r="AD336" s="39"/>
      <c r="AE336" s="39"/>
      <c r="AR336" s="245" t="s">
        <v>240</v>
      </c>
      <c r="AT336" s="245" t="s">
        <v>290</v>
      </c>
      <c r="AU336" s="245" t="s">
        <v>84</v>
      </c>
      <c r="AY336" s="18" t="s">
        <v>182</v>
      </c>
      <c r="BE336" s="246">
        <f>IF(O336="základní",K336,0)</f>
        <v>0</v>
      </c>
      <c r="BF336" s="246">
        <f>IF(O336="snížená",K336,0)</f>
        <v>0</v>
      </c>
      <c r="BG336" s="246">
        <f>IF(O336="zákl. přenesená",K336,0)</f>
        <v>0</v>
      </c>
      <c r="BH336" s="246">
        <f>IF(O336="sníž. přenesená",K336,0)</f>
        <v>0</v>
      </c>
      <c r="BI336" s="246">
        <f>IF(O336="nulová",K336,0)</f>
        <v>0</v>
      </c>
      <c r="BJ336" s="18" t="s">
        <v>82</v>
      </c>
      <c r="BK336" s="246">
        <f>ROUND(P336*H336,2)</f>
        <v>0</v>
      </c>
      <c r="BL336" s="18" t="s">
        <v>190</v>
      </c>
      <c r="BM336" s="245" t="s">
        <v>1975</v>
      </c>
    </row>
    <row r="337" s="2" customFormat="1">
      <c r="A337" s="39"/>
      <c r="B337" s="40"/>
      <c r="C337" s="41"/>
      <c r="D337" s="247" t="s">
        <v>192</v>
      </c>
      <c r="E337" s="41"/>
      <c r="F337" s="248" t="s">
        <v>1974</v>
      </c>
      <c r="G337" s="41"/>
      <c r="H337" s="41"/>
      <c r="I337" s="249"/>
      <c r="J337" s="249"/>
      <c r="K337" s="41"/>
      <c r="L337" s="41"/>
      <c r="M337" s="45"/>
      <c r="N337" s="250"/>
      <c r="O337" s="251"/>
      <c r="P337" s="92"/>
      <c r="Q337" s="92"/>
      <c r="R337" s="92"/>
      <c r="S337" s="92"/>
      <c r="T337" s="92"/>
      <c r="U337" s="92"/>
      <c r="V337" s="92"/>
      <c r="W337" s="92"/>
      <c r="X337" s="93"/>
      <c r="Y337" s="39"/>
      <c r="Z337" s="39"/>
      <c r="AA337" s="39"/>
      <c r="AB337" s="39"/>
      <c r="AC337" s="39"/>
      <c r="AD337" s="39"/>
      <c r="AE337" s="39"/>
      <c r="AT337" s="18" t="s">
        <v>192</v>
      </c>
      <c r="AU337" s="18" t="s">
        <v>84</v>
      </c>
    </row>
    <row r="338" s="2" customFormat="1" ht="24.15" customHeight="1">
      <c r="A338" s="39"/>
      <c r="B338" s="40"/>
      <c r="C338" s="233" t="s">
        <v>628</v>
      </c>
      <c r="D338" s="233" t="s">
        <v>185</v>
      </c>
      <c r="E338" s="234" t="s">
        <v>1976</v>
      </c>
      <c r="F338" s="235" t="s">
        <v>1977</v>
      </c>
      <c r="G338" s="236" t="s">
        <v>222</v>
      </c>
      <c r="H338" s="237">
        <v>6</v>
      </c>
      <c r="I338" s="238"/>
      <c r="J338" s="238"/>
      <c r="K338" s="239">
        <f>ROUND(P338*H338,2)</f>
        <v>0</v>
      </c>
      <c r="L338" s="235" t="s">
        <v>189</v>
      </c>
      <c r="M338" s="45"/>
      <c r="N338" s="240" t="s">
        <v>1</v>
      </c>
      <c r="O338" s="241" t="s">
        <v>38</v>
      </c>
      <c r="P338" s="242">
        <f>I338+J338</f>
        <v>0</v>
      </c>
      <c r="Q338" s="242">
        <f>ROUND(I338*H338,2)</f>
        <v>0</v>
      </c>
      <c r="R338" s="242">
        <f>ROUND(J338*H338,2)</f>
        <v>0</v>
      </c>
      <c r="S338" s="92"/>
      <c r="T338" s="243">
        <f>S338*H338</f>
        <v>0</v>
      </c>
      <c r="U338" s="243">
        <v>0.01218</v>
      </c>
      <c r="V338" s="243">
        <f>U338*H338</f>
        <v>0.073080000000000006</v>
      </c>
      <c r="W338" s="243">
        <v>0</v>
      </c>
      <c r="X338" s="244">
        <f>W338*H338</f>
        <v>0</v>
      </c>
      <c r="Y338" s="39"/>
      <c r="Z338" s="39"/>
      <c r="AA338" s="39"/>
      <c r="AB338" s="39"/>
      <c r="AC338" s="39"/>
      <c r="AD338" s="39"/>
      <c r="AE338" s="39"/>
      <c r="AR338" s="245" t="s">
        <v>190</v>
      </c>
      <c r="AT338" s="245" t="s">
        <v>185</v>
      </c>
      <c r="AU338" s="245" t="s">
        <v>84</v>
      </c>
      <c r="AY338" s="18" t="s">
        <v>182</v>
      </c>
      <c r="BE338" s="246">
        <f>IF(O338="základní",K338,0)</f>
        <v>0</v>
      </c>
      <c r="BF338" s="246">
        <f>IF(O338="snížená",K338,0)</f>
        <v>0</v>
      </c>
      <c r="BG338" s="246">
        <f>IF(O338="zákl. přenesená",K338,0)</f>
        <v>0</v>
      </c>
      <c r="BH338" s="246">
        <f>IF(O338="sníž. přenesená",K338,0)</f>
        <v>0</v>
      </c>
      <c r="BI338" s="246">
        <f>IF(O338="nulová",K338,0)</f>
        <v>0</v>
      </c>
      <c r="BJ338" s="18" t="s">
        <v>82</v>
      </c>
      <c r="BK338" s="246">
        <f>ROUND(P338*H338,2)</f>
        <v>0</v>
      </c>
      <c r="BL338" s="18" t="s">
        <v>190</v>
      </c>
      <c r="BM338" s="245" t="s">
        <v>1978</v>
      </c>
    </row>
    <row r="339" s="2" customFormat="1">
      <c r="A339" s="39"/>
      <c r="B339" s="40"/>
      <c r="C339" s="41"/>
      <c r="D339" s="247" t="s">
        <v>192</v>
      </c>
      <c r="E339" s="41"/>
      <c r="F339" s="248" t="s">
        <v>1977</v>
      </c>
      <c r="G339" s="41"/>
      <c r="H339" s="41"/>
      <c r="I339" s="249"/>
      <c r="J339" s="249"/>
      <c r="K339" s="41"/>
      <c r="L339" s="41"/>
      <c r="M339" s="45"/>
      <c r="N339" s="250"/>
      <c r="O339" s="251"/>
      <c r="P339" s="92"/>
      <c r="Q339" s="92"/>
      <c r="R339" s="92"/>
      <c r="S339" s="92"/>
      <c r="T339" s="92"/>
      <c r="U339" s="92"/>
      <c r="V339" s="92"/>
      <c r="W339" s="92"/>
      <c r="X339" s="93"/>
      <c r="Y339" s="39"/>
      <c r="Z339" s="39"/>
      <c r="AA339" s="39"/>
      <c r="AB339" s="39"/>
      <c r="AC339" s="39"/>
      <c r="AD339" s="39"/>
      <c r="AE339" s="39"/>
      <c r="AT339" s="18" t="s">
        <v>192</v>
      </c>
      <c r="AU339" s="18" t="s">
        <v>84</v>
      </c>
    </row>
    <row r="340" s="2" customFormat="1">
      <c r="A340" s="39"/>
      <c r="B340" s="40"/>
      <c r="C340" s="41"/>
      <c r="D340" s="252" t="s">
        <v>194</v>
      </c>
      <c r="E340" s="41"/>
      <c r="F340" s="253" t="s">
        <v>1979</v>
      </c>
      <c r="G340" s="41"/>
      <c r="H340" s="41"/>
      <c r="I340" s="249"/>
      <c r="J340" s="249"/>
      <c r="K340" s="41"/>
      <c r="L340" s="41"/>
      <c r="M340" s="45"/>
      <c r="N340" s="250"/>
      <c r="O340" s="251"/>
      <c r="P340" s="92"/>
      <c r="Q340" s="92"/>
      <c r="R340" s="92"/>
      <c r="S340" s="92"/>
      <c r="T340" s="92"/>
      <c r="U340" s="92"/>
      <c r="V340" s="92"/>
      <c r="W340" s="92"/>
      <c r="X340" s="93"/>
      <c r="Y340" s="39"/>
      <c r="Z340" s="39"/>
      <c r="AA340" s="39"/>
      <c r="AB340" s="39"/>
      <c r="AC340" s="39"/>
      <c r="AD340" s="39"/>
      <c r="AE340" s="39"/>
      <c r="AT340" s="18" t="s">
        <v>194</v>
      </c>
      <c r="AU340" s="18" t="s">
        <v>84</v>
      </c>
    </row>
    <row r="341" s="2" customFormat="1" ht="24.15" customHeight="1">
      <c r="A341" s="39"/>
      <c r="B341" s="40"/>
      <c r="C341" s="286" t="s">
        <v>635</v>
      </c>
      <c r="D341" s="286" t="s">
        <v>290</v>
      </c>
      <c r="E341" s="287" t="s">
        <v>1980</v>
      </c>
      <c r="F341" s="288" t="s">
        <v>1981</v>
      </c>
      <c r="G341" s="289" t="s">
        <v>222</v>
      </c>
      <c r="H341" s="290">
        <v>6</v>
      </c>
      <c r="I341" s="291"/>
      <c r="J341" s="292"/>
      <c r="K341" s="293">
        <f>ROUND(P341*H341,2)</f>
        <v>0</v>
      </c>
      <c r="L341" s="288" t="s">
        <v>189</v>
      </c>
      <c r="M341" s="294"/>
      <c r="N341" s="295" t="s">
        <v>1</v>
      </c>
      <c r="O341" s="241" t="s">
        <v>38</v>
      </c>
      <c r="P341" s="242">
        <f>I341+J341</f>
        <v>0</v>
      </c>
      <c r="Q341" s="242">
        <f>ROUND(I341*H341,2)</f>
        <v>0</v>
      </c>
      <c r="R341" s="242">
        <f>ROUND(J341*H341,2)</f>
        <v>0</v>
      </c>
      <c r="S341" s="92"/>
      <c r="T341" s="243">
        <f>S341*H341</f>
        <v>0</v>
      </c>
      <c r="U341" s="243">
        <v>0.58499999999999996</v>
      </c>
      <c r="V341" s="243">
        <f>U341*H341</f>
        <v>3.5099999999999998</v>
      </c>
      <c r="W341" s="243">
        <v>0</v>
      </c>
      <c r="X341" s="244">
        <f>W341*H341</f>
        <v>0</v>
      </c>
      <c r="Y341" s="39"/>
      <c r="Z341" s="39"/>
      <c r="AA341" s="39"/>
      <c r="AB341" s="39"/>
      <c r="AC341" s="39"/>
      <c r="AD341" s="39"/>
      <c r="AE341" s="39"/>
      <c r="AR341" s="245" t="s">
        <v>240</v>
      </c>
      <c r="AT341" s="245" t="s">
        <v>290</v>
      </c>
      <c r="AU341" s="245" t="s">
        <v>84</v>
      </c>
      <c r="AY341" s="18" t="s">
        <v>182</v>
      </c>
      <c r="BE341" s="246">
        <f>IF(O341="základní",K341,0)</f>
        <v>0</v>
      </c>
      <c r="BF341" s="246">
        <f>IF(O341="snížená",K341,0)</f>
        <v>0</v>
      </c>
      <c r="BG341" s="246">
        <f>IF(O341="zákl. přenesená",K341,0)</f>
        <v>0</v>
      </c>
      <c r="BH341" s="246">
        <f>IF(O341="sníž. přenesená",K341,0)</f>
        <v>0</v>
      </c>
      <c r="BI341" s="246">
        <f>IF(O341="nulová",K341,0)</f>
        <v>0</v>
      </c>
      <c r="BJ341" s="18" t="s">
        <v>82</v>
      </c>
      <c r="BK341" s="246">
        <f>ROUND(P341*H341,2)</f>
        <v>0</v>
      </c>
      <c r="BL341" s="18" t="s">
        <v>190</v>
      </c>
      <c r="BM341" s="245" t="s">
        <v>1982</v>
      </c>
    </row>
    <row r="342" s="2" customFormat="1">
      <c r="A342" s="39"/>
      <c r="B342" s="40"/>
      <c r="C342" s="41"/>
      <c r="D342" s="247" t="s">
        <v>192</v>
      </c>
      <c r="E342" s="41"/>
      <c r="F342" s="248" t="s">
        <v>1981</v>
      </c>
      <c r="G342" s="41"/>
      <c r="H342" s="41"/>
      <c r="I342" s="249"/>
      <c r="J342" s="249"/>
      <c r="K342" s="41"/>
      <c r="L342" s="41"/>
      <c r="M342" s="45"/>
      <c r="N342" s="250"/>
      <c r="O342" s="251"/>
      <c r="P342" s="92"/>
      <c r="Q342" s="92"/>
      <c r="R342" s="92"/>
      <c r="S342" s="92"/>
      <c r="T342" s="92"/>
      <c r="U342" s="92"/>
      <c r="V342" s="92"/>
      <c r="W342" s="92"/>
      <c r="X342" s="93"/>
      <c r="Y342" s="39"/>
      <c r="Z342" s="39"/>
      <c r="AA342" s="39"/>
      <c r="AB342" s="39"/>
      <c r="AC342" s="39"/>
      <c r="AD342" s="39"/>
      <c r="AE342" s="39"/>
      <c r="AT342" s="18" t="s">
        <v>192</v>
      </c>
      <c r="AU342" s="18" t="s">
        <v>84</v>
      </c>
    </row>
    <row r="343" s="2" customFormat="1" ht="24.15" customHeight="1">
      <c r="A343" s="39"/>
      <c r="B343" s="40"/>
      <c r="C343" s="233" t="s">
        <v>642</v>
      </c>
      <c r="D343" s="233" t="s">
        <v>185</v>
      </c>
      <c r="E343" s="234" t="s">
        <v>1983</v>
      </c>
      <c r="F343" s="235" t="s">
        <v>1984</v>
      </c>
      <c r="G343" s="236" t="s">
        <v>222</v>
      </c>
      <c r="H343" s="237">
        <v>1</v>
      </c>
      <c r="I343" s="238"/>
      <c r="J343" s="238"/>
      <c r="K343" s="239">
        <f>ROUND(P343*H343,2)</f>
        <v>0</v>
      </c>
      <c r="L343" s="235" t="s">
        <v>189</v>
      </c>
      <c r="M343" s="45"/>
      <c r="N343" s="240" t="s">
        <v>1</v>
      </c>
      <c r="O343" s="241" t="s">
        <v>38</v>
      </c>
      <c r="P343" s="242">
        <f>I343+J343</f>
        <v>0</v>
      </c>
      <c r="Q343" s="242">
        <f>ROUND(I343*H343,2)</f>
        <v>0</v>
      </c>
      <c r="R343" s="242">
        <f>ROUND(J343*H343,2)</f>
        <v>0</v>
      </c>
      <c r="S343" s="92"/>
      <c r="T343" s="243">
        <f>S343*H343</f>
        <v>0</v>
      </c>
      <c r="U343" s="243">
        <v>0.0098899999999999995</v>
      </c>
      <c r="V343" s="243">
        <f>U343*H343</f>
        <v>0.0098899999999999995</v>
      </c>
      <c r="W343" s="243">
        <v>0</v>
      </c>
      <c r="X343" s="244">
        <f>W343*H343</f>
        <v>0</v>
      </c>
      <c r="Y343" s="39"/>
      <c r="Z343" s="39"/>
      <c r="AA343" s="39"/>
      <c r="AB343" s="39"/>
      <c r="AC343" s="39"/>
      <c r="AD343" s="39"/>
      <c r="AE343" s="39"/>
      <c r="AR343" s="245" t="s">
        <v>190</v>
      </c>
      <c r="AT343" s="245" t="s">
        <v>185</v>
      </c>
      <c r="AU343" s="245" t="s">
        <v>84</v>
      </c>
      <c r="AY343" s="18" t="s">
        <v>182</v>
      </c>
      <c r="BE343" s="246">
        <f>IF(O343="základní",K343,0)</f>
        <v>0</v>
      </c>
      <c r="BF343" s="246">
        <f>IF(O343="snížená",K343,0)</f>
        <v>0</v>
      </c>
      <c r="BG343" s="246">
        <f>IF(O343="zákl. přenesená",K343,0)</f>
        <v>0</v>
      </c>
      <c r="BH343" s="246">
        <f>IF(O343="sníž. přenesená",K343,0)</f>
        <v>0</v>
      </c>
      <c r="BI343" s="246">
        <f>IF(O343="nulová",K343,0)</f>
        <v>0</v>
      </c>
      <c r="BJ343" s="18" t="s">
        <v>82</v>
      </c>
      <c r="BK343" s="246">
        <f>ROUND(P343*H343,2)</f>
        <v>0</v>
      </c>
      <c r="BL343" s="18" t="s">
        <v>190</v>
      </c>
      <c r="BM343" s="245" t="s">
        <v>1985</v>
      </c>
    </row>
    <row r="344" s="2" customFormat="1">
      <c r="A344" s="39"/>
      <c r="B344" s="40"/>
      <c r="C344" s="41"/>
      <c r="D344" s="247" t="s">
        <v>192</v>
      </c>
      <c r="E344" s="41"/>
      <c r="F344" s="248" t="s">
        <v>1984</v>
      </c>
      <c r="G344" s="41"/>
      <c r="H344" s="41"/>
      <c r="I344" s="249"/>
      <c r="J344" s="249"/>
      <c r="K344" s="41"/>
      <c r="L344" s="41"/>
      <c r="M344" s="45"/>
      <c r="N344" s="250"/>
      <c r="O344" s="251"/>
      <c r="P344" s="92"/>
      <c r="Q344" s="92"/>
      <c r="R344" s="92"/>
      <c r="S344" s="92"/>
      <c r="T344" s="92"/>
      <c r="U344" s="92"/>
      <c r="V344" s="92"/>
      <c r="W344" s="92"/>
      <c r="X344" s="93"/>
      <c r="Y344" s="39"/>
      <c r="Z344" s="39"/>
      <c r="AA344" s="39"/>
      <c r="AB344" s="39"/>
      <c r="AC344" s="39"/>
      <c r="AD344" s="39"/>
      <c r="AE344" s="39"/>
      <c r="AT344" s="18" t="s">
        <v>192</v>
      </c>
      <c r="AU344" s="18" t="s">
        <v>84</v>
      </c>
    </row>
    <row r="345" s="2" customFormat="1">
      <c r="A345" s="39"/>
      <c r="B345" s="40"/>
      <c r="C345" s="41"/>
      <c r="D345" s="252" t="s">
        <v>194</v>
      </c>
      <c r="E345" s="41"/>
      <c r="F345" s="253" t="s">
        <v>1986</v>
      </c>
      <c r="G345" s="41"/>
      <c r="H345" s="41"/>
      <c r="I345" s="249"/>
      <c r="J345" s="249"/>
      <c r="K345" s="41"/>
      <c r="L345" s="41"/>
      <c r="M345" s="45"/>
      <c r="N345" s="250"/>
      <c r="O345" s="251"/>
      <c r="P345" s="92"/>
      <c r="Q345" s="92"/>
      <c r="R345" s="92"/>
      <c r="S345" s="92"/>
      <c r="T345" s="92"/>
      <c r="U345" s="92"/>
      <c r="V345" s="92"/>
      <c r="W345" s="92"/>
      <c r="X345" s="93"/>
      <c r="Y345" s="39"/>
      <c r="Z345" s="39"/>
      <c r="AA345" s="39"/>
      <c r="AB345" s="39"/>
      <c r="AC345" s="39"/>
      <c r="AD345" s="39"/>
      <c r="AE345" s="39"/>
      <c r="AT345" s="18" t="s">
        <v>194</v>
      </c>
      <c r="AU345" s="18" t="s">
        <v>84</v>
      </c>
    </row>
    <row r="346" s="2" customFormat="1" ht="24.15" customHeight="1">
      <c r="A346" s="39"/>
      <c r="B346" s="40"/>
      <c r="C346" s="286" t="s">
        <v>1277</v>
      </c>
      <c r="D346" s="286" t="s">
        <v>290</v>
      </c>
      <c r="E346" s="287" t="s">
        <v>1987</v>
      </c>
      <c r="F346" s="288" t="s">
        <v>1988</v>
      </c>
      <c r="G346" s="289" t="s">
        <v>222</v>
      </c>
      <c r="H346" s="290">
        <v>1</v>
      </c>
      <c r="I346" s="291"/>
      <c r="J346" s="292"/>
      <c r="K346" s="293">
        <f>ROUND(P346*H346,2)</f>
        <v>0</v>
      </c>
      <c r="L346" s="288" t="s">
        <v>189</v>
      </c>
      <c r="M346" s="294"/>
      <c r="N346" s="295" t="s">
        <v>1</v>
      </c>
      <c r="O346" s="241" t="s">
        <v>38</v>
      </c>
      <c r="P346" s="242">
        <f>I346+J346</f>
        <v>0</v>
      </c>
      <c r="Q346" s="242">
        <f>ROUND(I346*H346,2)</f>
        <v>0</v>
      </c>
      <c r="R346" s="242">
        <f>ROUND(J346*H346,2)</f>
        <v>0</v>
      </c>
      <c r="S346" s="92"/>
      <c r="T346" s="243">
        <f>S346*H346</f>
        <v>0</v>
      </c>
      <c r="U346" s="243">
        <v>0.44900000000000001</v>
      </c>
      <c r="V346" s="243">
        <f>U346*H346</f>
        <v>0.44900000000000001</v>
      </c>
      <c r="W346" s="243">
        <v>0</v>
      </c>
      <c r="X346" s="244">
        <f>W346*H346</f>
        <v>0</v>
      </c>
      <c r="Y346" s="39"/>
      <c r="Z346" s="39"/>
      <c r="AA346" s="39"/>
      <c r="AB346" s="39"/>
      <c r="AC346" s="39"/>
      <c r="AD346" s="39"/>
      <c r="AE346" s="39"/>
      <c r="AR346" s="245" t="s">
        <v>240</v>
      </c>
      <c r="AT346" s="245" t="s">
        <v>290</v>
      </c>
      <c r="AU346" s="245" t="s">
        <v>84</v>
      </c>
      <c r="AY346" s="18" t="s">
        <v>182</v>
      </c>
      <c r="BE346" s="246">
        <f>IF(O346="základní",K346,0)</f>
        <v>0</v>
      </c>
      <c r="BF346" s="246">
        <f>IF(O346="snížená",K346,0)</f>
        <v>0</v>
      </c>
      <c r="BG346" s="246">
        <f>IF(O346="zákl. přenesená",K346,0)</f>
        <v>0</v>
      </c>
      <c r="BH346" s="246">
        <f>IF(O346="sníž. přenesená",K346,0)</f>
        <v>0</v>
      </c>
      <c r="BI346" s="246">
        <f>IF(O346="nulová",K346,0)</f>
        <v>0</v>
      </c>
      <c r="BJ346" s="18" t="s">
        <v>82</v>
      </c>
      <c r="BK346" s="246">
        <f>ROUND(P346*H346,2)</f>
        <v>0</v>
      </c>
      <c r="BL346" s="18" t="s">
        <v>190</v>
      </c>
      <c r="BM346" s="245" t="s">
        <v>1989</v>
      </c>
    </row>
    <row r="347" s="2" customFormat="1">
      <c r="A347" s="39"/>
      <c r="B347" s="40"/>
      <c r="C347" s="41"/>
      <c r="D347" s="247" t="s">
        <v>192</v>
      </c>
      <c r="E347" s="41"/>
      <c r="F347" s="248" t="s">
        <v>1988</v>
      </c>
      <c r="G347" s="41"/>
      <c r="H347" s="41"/>
      <c r="I347" s="249"/>
      <c r="J347" s="249"/>
      <c r="K347" s="41"/>
      <c r="L347" s="41"/>
      <c r="M347" s="45"/>
      <c r="N347" s="250"/>
      <c r="O347" s="251"/>
      <c r="P347" s="92"/>
      <c r="Q347" s="92"/>
      <c r="R347" s="92"/>
      <c r="S347" s="92"/>
      <c r="T347" s="92"/>
      <c r="U347" s="92"/>
      <c r="V347" s="92"/>
      <c r="W347" s="92"/>
      <c r="X347" s="93"/>
      <c r="Y347" s="39"/>
      <c r="Z347" s="39"/>
      <c r="AA347" s="39"/>
      <c r="AB347" s="39"/>
      <c r="AC347" s="39"/>
      <c r="AD347" s="39"/>
      <c r="AE347" s="39"/>
      <c r="AT347" s="18" t="s">
        <v>192</v>
      </c>
      <c r="AU347" s="18" t="s">
        <v>84</v>
      </c>
    </row>
    <row r="348" s="2" customFormat="1" ht="44.25" customHeight="1">
      <c r="A348" s="39"/>
      <c r="B348" s="40"/>
      <c r="C348" s="233" t="s">
        <v>915</v>
      </c>
      <c r="D348" s="233" t="s">
        <v>185</v>
      </c>
      <c r="E348" s="234" t="s">
        <v>1990</v>
      </c>
      <c r="F348" s="235" t="s">
        <v>1991</v>
      </c>
      <c r="G348" s="236" t="s">
        <v>222</v>
      </c>
      <c r="H348" s="237">
        <v>2</v>
      </c>
      <c r="I348" s="238"/>
      <c r="J348" s="238"/>
      <c r="K348" s="239">
        <f>ROUND(P348*H348,2)</f>
        <v>0</v>
      </c>
      <c r="L348" s="235" t="s">
        <v>1</v>
      </c>
      <c r="M348" s="45"/>
      <c r="N348" s="240" t="s">
        <v>1</v>
      </c>
      <c r="O348" s="241" t="s">
        <v>38</v>
      </c>
      <c r="P348" s="242">
        <f>I348+J348</f>
        <v>0</v>
      </c>
      <c r="Q348" s="242">
        <f>ROUND(I348*H348,2)</f>
        <v>0</v>
      </c>
      <c r="R348" s="242">
        <f>ROUND(J348*H348,2)</f>
        <v>0</v>
      </c>
      <c r="S348" s="92"/>
      <c r="T348" s="243">
        <f>S348*H348</f>
        <v>0</v>
      </c>
      <c r="U348" s="243">
        <v>0.028539999999999999</v>
      </c>
      <c r="V348" s="243">
        <f>U348*H348</f>
        <v>0.057079999999999999</v>
      </c>
      <c r="W348" s="243">
        <v>0</v>
      </c>
      <c r="X348" s="244">
        <f>W348*H348</f>
        <v>0</v>
      </c>
      <c r="Y348" s="39"/>
      <c r="Z348" s="39"/>
      <c r="AA348" s="39"/>
      <c r="AB348" s="39"/>
      <c r="AC348" s="39"/>
      <c r="AD348" s="39"/>
      <c r="AE348" s="39"/>
      <c r="AR348" s="245" t="s">
        <v>190</v>
      </c>
      <c r="AT348" s="245" t="s">
        <v>185</v>
      </c>
      <c r="AU348" s="245" t="s">
        <v>84</v>
      </c>
      <c r="AY348" s="18" t="s">
        <v>182</v>
      </c>
      <c r="BE348" s="246">
        <f>IF(O348="základní",K348,0)</f>
        <v>0</v>
      </c>
      <c r="BF348" s="246">
        <f>IF(O348="snížená",K348,0)</f>
        <v>0</v>
      </c>
      <c r="BG348" s="246">
        <f>IF(O348="zákl. přenesená",K348,0)</f>
        <v>0</v>
      </c>
      <c r="BH348" s="246">
        <f>IF(O348="sníž. přenesená",K348,0)</f>
        <v>0</v>
      </c>
      <c r="BI348" s="246">
        <f>IF(O348="nulová",K348,0)</f>
        <v>0</v>
      </c>
      <c r="BJ348" s="18" t="s">
        <v>82</v>
      </c>
      <c r="BK348" s="246">
        <f>ROUND(P348*H348,2)</f>
        <v>0</v>
      </c>
      <c r="BL348" s="18" t="s">
        <v>190</v>
      </c>
      <c r="BM348" s="245" t="s">
        <v>1992</v>
      </c>
    </row>
    <row r="349" s="2" customFormat="1">
      <c r="A349" s="39"/>
      <c r="B349" s="40"/>
      <c r="C349" s="41"/>
      <c r="D349" s="247" t="s">
        <v>192</v>
      </c>
      <c r="E349" s="41"/>
      <c r="F349" s="248" t="s">
        <v>1991</v>
      </c>
      <c r="G349" s="41"/>
      <c r="H349" s="41"/>
      <c r="I349" s="249"/>
      <c r="J349" s="249"/>
      <c r="K349" s="41"/>
      <c r="L349" s="41"/>
      <c r="M349" s="45"/>
      <c r="N349" s="250"/>
      <c r="O349" s="251"/>
      <c r="P349" s="92"/>
      <c r="Q349" s="92"/>
      <c r="R349" s="92"/>
      <c r="S349" s="92"/>
      <c r="T349" s="92"/>
      <c r="U349" s="92"/>
      <c r="V349" s="92"/>
      <c r="W349" s="92"/>
      <c r="X349" s="93"/>
      <c r="Y349" s="39"/>
      <c r="Z349" s="39"/>
      <c r="AA349" s="39"/>
      <c r="AB349" s="39"/>
      <c r="AC349" s="39"/>
      <c r="AD349" s="39"/>
      <c r="AE349" s="39"/>
      <c r="AT349" s="18" t="s">
        <v>192</v>
      </c>
      <c r="AU349" s="18" t="s">
        <v>84</v>
      </c>
    </row>
    <row r="350" s="13" customFormat="1">
      <c r="A350" s="13"/>
      <c r="B350" s="254"/>
      <c r="C350" s="255"/>
      <c r="D350" s="247" t="s">
        <v>196</v>
      </c>
      <c r="E350" s="256" t="s">
        <v>1</v>
      </c>
      <c r="F350" s="257" t="s">
        <v>1993</v>
      </c>
      <c r="G350" s="255"/>
      <c r="H350" s="258">
        <v>2</v>
      </c>
      <c r="I350" s="259"/>
      <c r="J350" s="259"/>
      <c r="K350" s="255"/>
      <c r="L350" s="255"/>
      <c r="M350" s="260"/>
      <c r="N350" s="261"/>
      <c r="O350" s="262"/>
      <c r="P350" s="262"/>
      <c r="Q350" s="262"/>
      <c r="R350" s="262"/>
      <c r="S350" s="262"/>
      <c r="T350" s="262"/>
      <c r="U350" s="262"/>
      <c r="V350" s="262"/>
      <c r="W350" s="262"/>
      <c r="X350" s="263"/>
      <c r="Y350" s="13"/>
      <c r="Z350" s="13"/>
      <c r="AA350" s="13"/>
      <c r="AB350" s="13"/>
      <c r="AC350" s="13"/>
      <c r="AD350" s="13"/>
      <c r="AE350" s="13"/>
      <c r="AT350" s="264" t="s">
        <v>196</v>
      </c>
      <c r="AU350" s="264" t="s">
        <v>84</v>
      </c>
      <c r="AV350" s="13" t="s">
        <v>84</v>
      </c>
      <c r="AW350" s="13" t="s">
        <v>5</v>
      </c>
      <c r="AX350" s="13" t="s">
        <v>82</v>
      </c>
      <c r="AY350" s="264" t="s">
        <v>182</v>
      </c>
    </row>
    <row r="351" s="2" customFormat="1" ht="24.15" customHeight="1">
      <c r="A351" s="39"/>
      <c r="B351" s="40"/>
      <c r="C351" s="286" t="s">
        <v>1302</v>
      </c>
      <c r="D351" s="286" t="s">
        <v>290</v>
      </c>
      <c r="E351" s="287" t="s">
        <v>1994</v>
      </c>
      <c r="F351" s="288" t="s">
        <v>1995</v>
      </c>
      <c r="G351" s="289" t="s">
        <v>222</v>
      </c>
      <c r="H351" s="290">
        <v>2</v>
      </c>
      <c r="I351" s="291"/>
      <c r="J351" s="292"/>
      <c r="K351" s="293">
        <f>ROUND(P351*H351,2)</f>
        <v>0</v>
      </c>
      <c r="L351" s="288" t="s">
        <v>1</v>
      </c>
      <c r="M351" s="294"/>
      <c r="N351" s="295" t="s">
        <v>1</v>
      </c>
      <c r="O351" s="241" t="s">
        <v>38</v>
      </c>
      <c r="P351" s="242">
        <f>I351+J351</f>
        <v>0</v>
      </c>
      <c r="Q351" s="242">
        <f>ROUND(I351*H351,2)</f>
        <v>0</v>
      </c>
      <c r="R351" s="242">
        <f>ROUND(J351*H351,2)</f>
        <v>0</v>
      </c>
      <c r="S351" s="92"/>
      <c r="T351" s="243">
        <f>S351*H351</f>
        <v>0</v>
      </c>
      <c r="U351" s="243">
        <v>1.752</v>
      </c>
      <c r="V351" s="243">
        <f>U351*H351</f>
        <v>3.504</v>
      </c>
      <c r="W351" s="243">
        <v>0</v>
      </c>
      <c r="X351" s="244">
        <f>W351*H351</f>
        <v>0</v>
      </c>
      <c r="Y351" s="39"/>
      <c r="Z351" s="39"/>
      <c r="AA351" s="39"/>
      <c r="AB351" s="39"/>
      <c r="AC351" s="39"/>
      <c r="AD351" s="39"/>
      <c r="AE351" s="39"/>
      <c r="AR351" s="245" t="s">
        <v>240</v>
      </c>
      <c r="AT351" s="245" t="s">
        <v>290</v>
      </c>
      <c r="AU351" s="245" t="s">
        <v>84</v>
      </c>
      <c r="AY351" s="18" t="s">
        <v>182</v>
      </c>
      <c r="BE351" s="246">
        <f>IF(O351="základní",K351,0)</f>
        <v>0</v>
      </c>
      <c r="BF351" s="246">
        <f>IF(O351="snížená",K351,0)</f>
        <v>0</v>
      </c>
      <c r="BG351" s="246">
        <f>IF(O351="zákl. přenesená",K351,0)</f>
        <v>0</v>
      </c>
      <c r="BH351" s="246">
        <f>IF(O351="sníž. přenesená",K351,0)</f>
        <v>0</v>
      </c>
      <c r="BI351" s="246">
        <f>IF(O351="nulová",K351,0)</f>
        <v>0</v>
      </c>
      <c r="BJ351" s="18" t="s">
        <v>82</v>
      </c>
      <c r="BK351" s="246">
        <f>ROUND(P351*H351,2)</f>
        <v>0</v>
      </c>
      <c r="BL351" s="18" t="s">
        <v>190</v>
      </c>
      <c r="BM351" s="245" t="s">
        <v>1996</v>
      </c>
    </row>
    <row r="352" s="2" customFormat="1">
      <c r="A352" s="39"/>
      <c r="B352" s="40"/>
      <c r="C352" s="41"/>
      <c r="D352" s="247" t="s">
        <v>192</v>
      </c>
      <c r="E352" s="41"/>
      <c r="F352" s="248" t="s">
        <v>1995</v>
      </c>
      <c r="G352" s="41"/>
      <c r="H352" s="41"/>
      <c r="I352" s="249"/>
      <c r="J352" s="249"/>
      <c r="K352" s="41"/>
      <c r="L352" s="41"/>
      <c r="M352" s="45"/>
      <c r="N352" s="250"/>
      <c r="O352" s="251"/>
      <c r="P352" s="92"/>
      <c r="Q352" s="92"/>
      <c r="R352" s="92"/>
      <c r="S352" s="92"/>
      <c r="T352" s="92"/>
      <c r="U352" s="92"/>
      <c r="V352" s="92"/>
      <c r="W352" s="92"/>
      <c r="X352" s="93"/>
      <c r="Y352" s="39"/>
      <c r="Z352" s="39"/>
      <c r="AA352" s="39"/>
      <c r="AB352" s="39"/>
      <c r="AC352" s="39"/>
      <c r="AD352" s="39"/>
      <c r="AE352" s="39"/>
      <c r="AT352" s="18" t="s">
        <v>192</v>
      </c>
      <c r="AU352" s="18" t="s">
        <v>84</v>
      </c>
    </row>
    <row r="353" s="2" customFormat="1" ht="44.25" customHeight="1">
      <c r="A353" s="39"/>
      <c r="B353" s="40"/>
      <c r="C353" s="233" t="s">
        <v>919</v>
      </c>
      <c r="D353" s="233" t="s">
        <v>185</v>
      </c>
      <c r="E353" s="234" t="s">
        <v>1997</v>
      </c>
      <c r="F353" s="235" t="s">
        <v>1998</v>
      </c>
      <c r="G353" s="236" t="s">
        <v>222</v>
      </c>
      <c r="H353" s="237">
        <v>2</v>
      </c>
      <c r="I353" s="238"/>
      <c r="J353" s="238"/>
      <c r="K353" s="239">
        <f>ROUND(P353*H353,2)</f>
        <v>0</v>
      </c>
      <c r="L353" s="235" t="s">
        <v>189</v>
      </c>
      <c r="M353" s="45"/>
      <c r="N353" s="240" t="s">
        <v>1</v>
      </c>
      <c r="O353" s="241" t="s">
        <v>38</v>
      </c>
      <c r="P353" s="242">
        <f>I353+J353</f>
        <v>0</v>
      </c>
      <c r="Q353" s="242">
        <f>ROUND(I353*H353,2)</f>
        <v>0</v>
      </c>
      <c r="R353" s="242">
        <f>ROUND(J353*H353,2)</f>
        <v>0</v>
      </c>
      <c r="S353" s="92"/>
      <c r="T353" s="243">
        <f>S353*H353</f>
        <v>0</v>
      </c>
      <c r="U353" s="243">
        <v>0.10661</v>
      </c>
      <c r="V353" s="243">
        <f>U353*H353</f>
        <v>0.21321999999999999</v>
      </c>
      <c r="W353" s="243">
        <v>0</v>
      </c>
      <c r="X353" s="244">
        <f>W353*H353</f>
        <v>0</v>
      </c>
      <c r="Y353" s="39"/>
      <c r="Z353" s="39"/>
      <c r="AA353" s="39"/>
      <c r="AB353" s="39"/>
      <c r="AC353" s="39"/>
      <c r="AD353" s="39"/>
      <c r="AE353" s="39"/>
      <c r="AR353" s="245" t="s">
        <v>190</v>
      </c>
      <c r="AT353" s="245" t="s">
        <v>185</v>
      </c>
      <c r="AU353" s="245" t="s">
        <v>84</v>
      </c>
      <c r="AY353" s="18" t="s">
        <v>182</v>
      </c>
      <c r="BE353" s="246">
        <f>IF(O353="základní",K353,0)</f>
        <v>0</v>
      </c>
      <c r="BF353" s="246">
        <f>IF(O353="snížená",K353,0)</f>
        <v>0</v>
      </c>
      <c r="BG353" s="246">
        <f>IF(O353="zákl. přenesená",K353,0)</f>
        <v>0</v>
      </c>
      <c r="BH353" s="246">
        <f>IF(O353="sníž. přenesená",K353,0)</f>
        <v>0</v>
      </c>
      <c r="BI353" s="246">
        <f>IF(O353="nulová",K353,0)</f>
        <v>0</v>
      </c>
      <c r="BJ353" s="18" t="s">
        <v>82</v>
      </c>
      <c r="BK353" s="246">
        <f>ROUND(P353*H353,2)</f>
        <v>0</v>
      </c>
      <c r="BL353" s="18" t="s">
        <v>190</v>
      </c>
      <c r="BM353" s="245" t="s">
        <v>1999</v>
      </c>
    </row>
    <row r="354" s="2" customFormat="1">
      <c r="A354" s="39"/>
      <c r="B354" s="40"/>
      <c r="C354" s="41"/>
      <c r="D354" s="247" t="s">
        <v>192</v>
      </c>
      <c r="E354" s="41"/>
      <c r="F354" s="248" t="s">
        <v>1998</v>
      </c>
      <c r="G354" s="41"/>
      <c r="H354" s="41"/>
      <c r="I354" s="249"/>
      <c r="J354" s="249"/>
      <c r="K354" s="41"/>
      <c r="L354" s="41"/>
      <c r="M354" s="45"/>
      <c r="N354" s="250"/>
      <c r="O354" s="251"/>
      <c r="P354" s="92"/>
      <c r="Q354" s="92"/>
      <c r="R354" s="92"/>
      <c r="S354" s="92"/>
      <c r="T354" s="92"/>
      <c r="U354" s="92"/>
      <c r="V354" s="92"/>
      <c r="W354" s="92"/>
      <c r="X354" s="93"/>
      <c r="Y354" s="39"/>
      <c r="Z354" s="39"/>
      <c r="AA354" s="39"/>
      <c r="AB354" s="39"/>
      <c r="AC354" s="39"/>
      <c r="AD354" s="39"/>
      <c r="AE354" s="39"/>
      <c r="AT354" s="18" t="s">
        <v>192</v>
      </c>
      <c r="AU354" s="18" t="s">
        <v>84</v>
      </c>
    </row>
    <row r="355" s="2" customFormat="1">
      <c r="A355" s="39"/>
      <c r="B355" s="40"/>
      <c r="C355" s="41"/>
      <c r="D355" s="252" t="s">
        <v>194</v>
      </c>
      <c r="E355" s="41"/>
      <c r="F355" s="253" t="s">
        <v>2000</v>
      </c>
      <c r="G355" s="41"/>
      <c r="H355" s="41"/>
      <c r="I355" s="249"/>
      <c r="J355" s="249"/>
      <c r="K355" s="41"/>
      <c r="L355" s="41"/>
      <c r="M355" s="45"/>
      <c r="N355" s="250"/>
      <c r="O355" s="251"/>
      <c r="P355" s="92"/>
      <c r="Q355" s="92"/>
      <c r="R355" s="92"/>
      <c r="S355" s="92"/>
      <c r="T355" s="92"/>
      <c r="U355" s="92"/>
      <c r="V355" s="92"/>
      <c r="W355" s="92"/>
      <c r="X355" s="93"/>
      <c r="Y355" s="39"/>
      <c r="Z355" s="39"/>
      <c r="AA355" s="39"/>
      <c r="AB355" s="39"/>
      <c r="AC355" s="39"/>
      <c r="AD355" s="39"/>
      <c r="AE355" s="39"/>
      <c r="AT355" s="18" t="s">
        <v>194</v>
      </c>
      <c r="AU355" s="18" t="s">
        <v>84</v>
      </c>
    </row>
    <row r="356" s="2" customFormat="1" ht="44.25" customHeight="1">
      <c r="A356" s="39"/>
      <c r="B356" s="40"/>
      <c r="C356" s="233" t="s">
        <v>1306</v>
      </c>
      <c r="D356" s="233" t="s">
        <v>185</v>
      </c>
      <c r="E356" s="234" t="s">
        <v>2001</v>
      </c>
      <c r="F356" s="235" t="s">
        <v>2002</v>
      </c>
      <c r="G356" s="236" t="s">
        <v>222</v>
      </c>
      <c r="H356" s="237">
        <v>1</v>
      </c>
      <c r="I356" s="238"/>
      <c r="J356" s="238"/>
      <c r="K356" s="239">
        <f>ROUND(P356*H356,2)</f>
        <v>0</v>
      </c>
      <c r="L356" s="235" t="s">
        <v>189</v>
      </c>
      <c r="M356" s="45"/>
      <c r="N356" s="240" t="s">
        <v>1</v>
      </c>
      <c r="O356" s="241" t="s">
        <v>38</v>
      </c>
      <c r="P356" s="242">
        <f>I356+J356</f>
        <v>0</v>
      </c>
      <c r="Q356" s="242">
        <f>ROUND(I356*H356,2)</f>
        <v>0</v>
      </c>
      <c r="R356" s="242">
        <f>ROUND(J356*H356,2)</f>
        <v>0</v>
      </c>
      <c r="S356" s="92"/>
      <c r="T356" s="243">
        <f>S356*H356</f>
        <v>0</v>
      </c>
      <c r="U356" s="243">
        <v>0.10863</v>
      </c>
      <c r="V356" s="243">
        <f>U356*H356</f>
        <v>0.10863</v>
      </c>
      <c r="W356" s="243">
        <v>0</v>
      </c>
      <c r="X356" s="244">
        <f>W356*H356</f>
        <v>0</v>
      </c>
      <c r="Y356" s="39"/>
      <c r="Z356" s="39"/>
      <c r="AA356" s="39"/>
      <c r="AB356" s="39"/>
      <c r="AC356" s="39"/>
      <c r="AD356" s="39"/>
      <c r="AE356" s="39"/>
      <c r="AR356" s="245" t="s">
        <v>190</v>
      </c>
      <c r="AT356" s="245" t="s">
        <v>185</v>
      </c>
      <c r="AU356" s="245" t="s">
        <v>84</v>
      </c>
      <c r="AY356" s="18" t="s">
        <v>182</v>
      </c>
      <c r="BE356" s="246">
        <f>IF(O356="základní",K356,0)</f>
        <v>0</v>
      </c>
      <c r="BF356" s="246">
        <f>IF(O356="snížená",K356,0)</f>
        <v>0</v>
      </c>
      <c r="BG356" s="246">
        <f>IF(O356="zákl. přenesená",K356,0)</f>
        <v>0</v>
      </c>
      <c r="BH356" s="246">
        <f>IF(O356="sníž. přenesená",K356,0)</f>
        <v>0</v>
      </c>
      <c r="BI356" s="246">
        <f>IF(O356="nulová",K356,0)</f>
        <v>0</v>
      </c>
      <c r="BJ356" s="18" t="s">
        <v>82</v>
      </c>
      <c r="BK356" s="246">
        <f>ROUND(P356*H356,2)</f>
        <v>0</v>
      </c>
      <c r="BL356" s="18" t="s">
        <v>190</v>
      </c>
      <c r="BM356" s="245" t="s">
        <v>2003</v>
      </c>
    </row>
    <row r="357" s="2" customFormat="1">
      <c r="A357" s="39"/>
      <c r="B357" s="40"/>
      <c r="C357" s="41"/>
      <c r="D357" s="247" t="s">
        <v>192</v>
      </c>
      <c r="E357" s="41"/>
      <c r="F357" s="248" t="s">
        <v>2002</v>
      </c>
      <c r="G357" s="41"/>
      <c r="H357" s="41"/>
      <c r="I357" s="249"/>
      <c r="J357" s="249"/>
      <c r="K357" s="41"/>
      <c r="L357" s="41"/>
      <c r="M357" s="45"/>
      <c r="N357" s="250"/>
      <c r="O357" s="251"/>
      <c r="P357" s="92"/>
      <c r="Q357" s="92"/>
      <c r="R357" s="92"/>
      <c r="S357" s="92"/>
      <c r="T357" s="92"/>
      <c r="U357" s="92"/>
      <c r="V357" s="92"/>
      <c r="W357" s="92"/>
      <c r="X357" s="93"/>
      <c r="Y357" s="39"/>
      <c r="Z357" s="39"/>
      <c r="AA357" s="39"/>
      <c r="AB357" s="39"/>
      <c r="AC357" s="39"/>
      <c r="AD357" s="39"/>
      <c r="AE357" s="39"/>
      <c r="AT357" s="18" t="s">
        <v>192</v>
      </c>
      <c r="AU357" s="18" t="s">
        <v>84</v>
      </c>
    </row>
    <row r="358" s="2" customFormat="1">
      <c r="A358" s="39"/>
      <c r="B358" s="40"/>
      <c r="C358" s="41"/>
      <c r="D358" s="252" t="s">
        <v>194</v>
      </c>
      <c r="E358" s="41"/>
      <c r="F358" s="253" t="s">
        <v>2004</v>
      </c>
      <c r="G358" s="41"/>
      <c r="H358" s="41"/>
      <c r="I358" s="249"/>
      <c r="J358" s="249"/>
      <c r="K358" s="41"/>
      <c r="L358" s="41"/>
      <c r="M358" s="45"/>
      <c r="N358" s="250"/>
      <c r="O358" s="251"/>
      <c r="P358" s="92"/>
      <c r="Q358" s="92"/>
      <c r="R358" s="92"/>
      <c r="S358" s="92"/>
      <c r="T358" s="92"/>
      <c r="U358" s="92"/>
      <c r="V358" s="92"/>
      <c r="W358" s="92"/>
      <c r="X358" s="93"/>
      <c r="Y358" s="39"/>
      <c r="Z358" s="39"/>
      <c r="AA358" s="39"/>
      <c r="AB358" s="39"/>
      <c r="AC358" s="39"/>
      <c r="AD358" s="39"/>
      <c r="AE358" s="39"/>
      <c r="AT358" s="18" t="s">
        <v>194</v>
      </c>
      <c r="AU358" s="18" t="s">
        <v>84</v>
      </c>
    </row>
    <row r="359" s="2" customFormat="1" ht="37.8" customHeight="1">
      <c r="A359" s="39"/>
      <c r="B359" s="40"/>
      <c r="C359" s="233" t="s">
        <v>922</v>
      </c>
      <c r="D359" s="233" t="s">
        <v>185</v>
      </c>
      <c r="E359" s="234" t="s">
        <v>2005</v>
      </c>
      <c r="F359" s="235" t="s">
        <v>2006</v>
      </c>
      <c r="G359" s="236" t="s">
        <v>222</v>
      </c>
      <c r="H359" s="237">
        <v>3</v>
      </c>
      <c r="I359" s="238"/>
      <c r="J359" s="238"/>
      <c r="K359" s="239">
        <f>ROUND(P359*H359,2)</f>
        <v>0</v>
      </c>
      <c r="L359" s="235" t="s">
        <v>189</v>
      </c>
      <c r="M359" s="45"/>
      <c r="N359" s="240" t="s">
        <v>1</v>
      </c>
      <c r="O359" s="241" t="s">
        <v>38</v>
      </c>
      <c r="P359" s="242">
        <f>I359+J359</f>
        <v>0</v>
      </c>
      <c r="Q359" s="242">
        <f>ROUND(I359*H359,2)</f>
        <v>0</v>
      </c>
      <c r="R359" s="242">
        <f>ROUND(J359*H359,2)</f>
        <v>0</v>
      </c>
      <c r="S359" s="92"/>
      <c r="T359" s="243">
        <f>S359*H359</f>
        <v>0</v>
      </c>
      <c r="U359" s="243">
        <v>0.012120000000000001</v>
      </c>
      <c r="V359" s="243">
        <f>U359*H359</f>
        <v>0.036360000000000003</v>
      </c>
      <c r="W359" s="243">
        <v>0</v>
      </c>
      <c r="X359" s="244">
        <f>W359*H359</f>
        <v>0</v>
      </c>
      <c r="Y359" s="39"/>
      <c r="Z359" s="39"/>
      <c r="AA359" s="39"/>
      <c r="AB359" s="39"/>
      <c r="AC359" s="39"/>
      <c r="AD359" s="39"/>
      <c r="AE359" s="39"/>
      <c r="AR359" s="245" t="s">
        <v>190</v>
      </c>
      <c r="AT359" s="245" t="s">
        <v>185</v>
      </c>
      <c r="AU359" s="245" t="s">
        <v>84</v>
      </c>
      <c r="AY359" s="18" t="s">
        <v>182</v>
      </c>
      <c r="BE359" s="246">
        <f>IF(O359="základní",K359,0)</f>
        <v>0</v>
      </c>
      <c r="BF359" s="246">
        <f>IF(O359="snížená",K359,0)</f>
        <v>0</v>
      </c>
      <c r="BG359" s="246">
        <f>IF(O359="zákl. přenesená",K359,0)</f>
        <v>0</v>
      </c>
      <c r="BH359" s="246">
        <f>IF(O359="sníž. přenesená",K359,0)</f>
        <v>0</v>
      </c>
      <c r="BI359" s="246">
        <f>IF(O359="nulová",K359,0)</f>
        <v>0</v>
      </c>
      <c r="BJ359" s="18" t="s">
        <v>82</v>
      </c>
      <c r="BK359" s="246">
        <f>ROUND(P359*H359,2)</f>
        <v>0</v>
      </c>
      <c r="BL359" s="18" t="s">
        <v>190</v>
      </c>
      <c r="BM359" s="245" t="s">
        <v>2007</v>
      </c>
    </row>
    <row r="360" s="2" customFormat="1">
      <c r="A360" s="39"/>
      <c r="B360" s="40"/>
      <c r="C360" s="41"/>
      <c r="D360" s="247" t="s">
        <v>192</v>
      </c>
      <c r="E360" s="41"/>
      <c r="F360" s="248" t="s">
        <v>2006</v>
      </c>
      <c r="G360" s="41"/>
      <c r="H360" s="41"/>
      <c r="I360" s="249"/>
      <c r="J360" s="249"/>
      <c r="K360" s="41"/>
      <c r="L360" s="41"/>
      <c r="M360" s="45"/>
      <c r="N360" s="250"/>
      <c r="O360" s="251"/>
      <c r="P360" s="92"/>
      <c r="Q360" s="92"/>
      <c r="R360" s="92"/>
      <c r="S360" s="92"/>
      <c r="T360" s="92"/>
      <c r="U360" s="92"/>
      <c r="V360" s="92"/>
      <c r="W360" s="92"/>
      <c r="X360" s="93"/>
      <c r="Y360" s="39"/>
      <c r="Z360" s="39"/>
      <c r="AA360" s="39"/>
      <c r="AB360" s="39"/>
      <c r="AC360" s="39"/>
      <c r="AD360" s="39"/>
      <c r="AE360" s="39"/>
      <c r="AT360" s="18" t="s">
        <v>192</v>
      </c>
      <c r="AU360" s="18" t="s">
        <v>84</v>
      </c>
    </row>
    <row r="361" s="2" customFormat="1">
      <c r="A361" s="39"/>
      <c r="B361" s="40"/>
      <c r="C361" s="41"/>
      <c r="D361" s="252" t="s">
        <v>194</v>
      </c>
      <c r="E361" s="41"/>
      <c r="F361" s="253" t="s">
        <v>2008</v>
      </c>
      <c r="G361" s="41"/>
      <c r="H361" s="41"/>
      <c r="I361" s="249"/>
      <c r="J361" s="249"/>
      <c r="K361" s="41"/>
      <c r="L361" s="41"/>
      <c r="M361" s="45"/>
      <c r="N361" s="250"/>
      <c r="O361" s="251"/>
      <c r="P361" s="92"/>
      <c r="Q361" s="92"/>
      <c r="R361" s="92"/>
      <c r="S361" s="92"/>
      <c r="T361" s="92"/>
      <c r="U361" s="92"/>
      <c r="V361" s="92"/>
      <c r="W361" s="92"/>
      <c r="X361" s="93"/>
      <c r="Y361" s="39"/>
      <c r="Z361" s="39"/>
      <c r="AA361" s="39"/>
      <c r="AB361" s="39"/>
      <c r="AC361" s="39"/>
      <c r="AD361" s="39"/>
      <c r="AE361" s="39"/>
      <c r="AT361" s="18" t="s">
        <v>194</v>
      </c>
      <c r="AU361" s="18" t="s">
        <v>84</v>
      </c>
    </row>
    <row r="362" s="2" customFormat="1" ht="37.8" customHeight="1">
      <c r="A362" s="39"/>
      <c r="B362" s="40"/>
      <c r="C362" s="233" t="s">
        <v>1314</v>
      </c>
      <c r="D362" s="233" t="s">
        <v>185</v>
      </c>
      <c r="E362" s="234" t="s">
        <v>2009</v>
      </c>
      <c r="F362" s="235" t="s">
        <v>2010</v>
      </c>
      <c r="G362" s="236" t="s">
        <v>222</v>
      </c>
      <c r="H362" s="237">
        <v>3</v>
      </c>
      <c r="I362" s="238"/>
      <c r="J362" s="238"/>
      <c r="K362" s="239">
        <f>ROUND(P362*H362,2)</f>
        <v>0</v>
      </c>
      <c r="L362" s="235" t="s">
        <v>189</v>
      </c>
      <c r="M362" s="45"/>
      <c r="N362" s="240" t="s">
        <v>1</v>
      </c>
      <c r="O362" s="241" t="s">
        <v>38</v>
      </c>
      <c r="P362" s="242">
        <f>I362+J362</f>
        <v>0</v>
      </c>
      <c r="Q362" s="242">
        <f>ROUND(I362*H362,2)</f>
        <v>0</v>
      </c>
      <c r="R362" s="242">
        <f>ROUND(J362*H362,2)</f>
        <v>0</v>
      </c>
      <c r="S362" s="92"/>
      <c r="T362" s="243">
        <f>S362*H362</f>
        <v>0</v>
      </c>
      <c r="U362" s="243">
        <v>0</v>
      </c>
      <c r="V362" s="243">
        <f>U362*H362</f>
        <v>0</v>
      </c>
      <c r="W362" s="243">
        <v>0</v>
      </c>
      <c r="X362" s="244">
        <f>W362*H362</f>
        <v>0</v>
      </c>
      <c r="Y362" s="39"/>
      <c r="Z362" s="39"/>
      <c r="AA362" s="39"/>
      <c r="AB362" s="39"/>
      <c r="AC362" s="39"/>
      <c r="AD362" s="39"/>
      <c r="AE362" s="39"/>
      <c r="AR362" s="245" t="s">
        <v>190</v>
      </c>
      <c r="AT362" s="245" t="s">
        <v>185</v>
      </c>
      <c r="AU362" s="245" t="s">
        <v>84</v>
      </c>
      <c r="AY362" s="18" t="s">
        <v>182</v>
      </c>
      <c r="BE362" s="246">
        <f>IF(O362="základní",K362,0)</f>
        <v>0</v>
      </c>
      <c r="BF362" s="246">
        <f>IF(O362="snížená",K362,0)</f>
        <v>0</v>
      </c>
      <c r="BG362" s="246">
        <f>IF(O362="zákl. přenesená",K362,0)</f>
        <v>0</v>
      </c>
      <c r="BH362" s="246">
        <f>IF(O362="sníž. přenesená",K362,0)</f>
        <v>0</v>
      </c>
      <c r="BI362" s="246">
        <f>IF(O362="nulová",K362,0)</f>
        <v>0</v>
      </c>
      <c r="BJ362" s="18" t="s">
        <v>82</v>
      </c>
      <c r="BK362" s="246">
        <f>ROUND(P362*H362,2)</f>
        <v>0</v>
      </c>
      <c r="BL362" s="18" t="s">
        <v>190</v>
      </c>
      <c r="BM362" s="245" t="s">
        <v>2011</v>
      </c>
    </row>
    <row r="363" s="2" customFormat="1">
      <c r="A363" s="39"/>
      <c r="B363" s="40"/>
      <c r="C363" s="41"/>
      <c r="D363" s="247" t="s">
        <v>192</v>
      </c>
      <c r="E363" s="41"/>
      <c r="F363" s="248" t="s">
        <v>2010</v>
      </c>
      <c r="G363" s="41"/>
      <c r="H363" s="41"/>
      <c r="I363" s="249"/>
      <c r="J363" s="249"/>
      <c r="K363" s="41"/>
      <c r="L363" s="41"/>
      <c r="M363" s="45"/>
      <c r="N363" s="250"/>
      <c r="O363" s="251"/>
      <c r="P363" s="92"/>
      <c r="Q363" s="92"/>
      <c r="R363" s="92"/>
      <c r="S363" s="92"/>
      <c r="T363" s="92"/>
      <c r="U363" s="92"/>
      <c r="V363" s="92"/>
      <c r="W363" s="92"/>
      <c r="X363" s="93"/>
      <c r="Y363" s="39"/>
      <c r="Z363" s="39"/>
      <c r="AA363" s="39"/>
      <c r="AB363" s="39"/>
      <c r="AC363" s="39"/>
      <c r="AD363" s="39"/>
      <c r="AE363" s="39"/>
      <c r="AT363" s="18" t="s">
        <v>192</v>
      </c>
      <c r="AU363" s="18" t="s">
        <v>84</v>
      </c>
    </row>
    <row r="364" s="2" customFormat="1">
      <c r="A364" s="39"/>
      <c r="B364" s="40"/>
      <c r="C364" s="41"/>
      <c r="D364" s="252" t="s">
        <v>194</v>
      </c>
      <c r="E364" s="41"/>
      <c r="F364" s="253" t="s">
        <v>2012</v>
      </c>
      <c r="G364" s="41"/>
      <c r="H364" s="41"/>
      <c r="I364" s="249"/>
      <c r="J364" s="249"/>
      <c r="K364" s="41"/>
      <c r="L364" s="41"/>
      <c r="M364" s="45"/>
      <c r="N364" s="250"/>
      <c r="O364" s="251"/>
      <c r="P364" s="92"/>
      <c r="Q364" s="92"/>
      <c r="R364" s="92"/>
      <c r="S364" s="92"/>
      <c r="T364" s="92"/>
      <c r="U364" s="92"/>
      <c r="V364" s="92"/>
      <c r="W364" s="92"/>
      <c r="X364" s="93"/>
      <c r="Y364" s="39"/>
      <c r="Z364" s="39"/>
      <c r="AA364" s="39"/>
      <c r="AB364" s="39"/>
      <c r="AC364" s="39"/>
      <c r="AD364" s="39"/>
      <c r="AE364" s="39"/>
      <c r="AT364" s="18" t="s">
        <v>194</v>
      </c>
      <c r="AU364" s="18" t="s">
        <v>84</v>
      </c>
    </row>
    <row r="365" s="2" customFormat="1" ht="37.8" customHeight="1">
      <c r="A365" s="39"/>
      <c r="B365" s="40"/>
      <c r="C365" s="233" t="s">
        <v>932</v>
      </c>
      <c r="D365" s="233" t="s">
        <v>185</v>
      </c>
      <c r="E365" s="234" t="s">
        <v>2013</v>
      </c>
      <c r="F365" s="235" t="s">
        <v>2014</v>
      </c>
      <c r="G365" s="236" t="s">
        <v>222</v>
      </c>
      <c r="H365" s="237">
        <v>3</v>
      </c>
      <c r="I365" s="238"/>
      <c r="J365" s="238"/>
      <c r="K365" s="239">
        <f>ROUND(P365*H365,2)</f>
        <v>0</v>
      </c>
      <c r="L365" s="235" t="s">
        <v>189</v>
      </c>
      <c r="M365" s="45"/>
      <c r="N365" s="240" t="s">
        <v>1</v>
      </c>
      <c r="O365" s="241" t="s">
        <v>38</v>
      </c>
      <c r="P365" s="242">
        <f>I365+J365</f>
        <v>0</v>
      </c>
      <c r="Q365" s="242">
        <f>ROUND(I365*H365,2)</f>
        <v>0</v>
      </c>
      <c r="R365" s="242">
        <f>ROUND(J365*H365,2)</f>
        <v>0</v>
      </c>
      <c r="S365" s="92"/>
      <c r="T365" s="243">
        <f>S365*H365</f>
        <v>0</v>
      </c>
      <c r="U365" s="243">
        <v>0.21007999999999999</v>
      </c>
      <c r="V365" s="243">
        <f>U365*H365</f>
        <v>0.63023999999999991</v>
      </c>
      <c r="W365" s="243">
        <v>0</v>
      </c>
      <c r="X365" s="244">
        <f>W365*H365</f>
        <v>0</v>
      </c>
      <c r="Y365" s="39"/>
      <c r="Z365" s="39"/>
      <c r="AA365" s="39"/>
      <c r="AB365" s="39"/>
      <c r="AC365" s="39"/>
      <c r="AD365" s="39"/>
      <c r="AE365" s="39"/>
      <c r="AR365" s="245" t="s">
        <v>190</v>
      </c>
      <c r="AT365" s="245" t="s">
        <v>185</v>
      </c>
      <c r="AU365" s="245" t="s">
        <v>84</v>
      </c>
      <c r="AY365" s="18" t="s">
        <v>182</v>
      </c>
      <c r="BE365" s="246">
        <f>IF(O365="základní",K365,0)</f>
        <v>0</v>
      </c>
      <c r="BF365" s="246">
        <f>IF(O365="snížená",K365,0)</f>
        <v>0</v>
      </c>
      <c r="BG365" s="246">
        <f>IF(O365="zákl. přenesená",K365,0)</f>
        <v>0</v>
      </c>
      <c r="BH365" s="246">
        <f>IF(O365="sníž. přenesená",K365,0)</f>
        <v>0</v>
      </c>
      <c r="BI365" s="246">
        <f>IF(O365="nulová",K365,0)</f>
        <v>0</v>
      </c>
      <c r="BJ365" s="18" t="s">
        <v>82</v>
      </c>
      <c r="BK365" s="246">
        <f>ROUND(P365*H365,2)</f>
        <v>0</v>
      </c>
      <c r="BL365" s="18" t="s">
        <v>190</v>
      </c>
      <c r="BM365" s="245" t="s">
        <v>2015</v>
      </c>
    </row>
    <row r="366" s="2" customFormat="1">
      <c r="A366" s="39"/>
      <c r="B366" s="40"/>
      <c r="C366" s="41"/>
      <c r="D366" s="247" t="s">
        <v>192</v>
      </c>
      <c r="E366" s="41"/>
      <c r="F366" s="248" t="s">
        <v>2014</v>
      </c>
      <c r="G366" s="41"/>
      <c r="H366" s="41"/>
      <c r="I366" s="249"/>
      <c r="J366" s="249"/>
      <c r="K366" s="41"/>
      <c r="L366" s="41"/>
      <c r="M366" s="45"/>
      <c r="N366" s="250"/>
      <c r="O366" s="251"/>
      <c r="P366" s="92"/>
      <c r="Q366" s="92"/>
      <c r="R366" s="92"/>
      <c r="S366" s="92"/>
      <c r="T366" s="92"/>
      <c r="U366" s="92"/>
      <c r="V366" s="92"/>
      <c r="W366" s="92"/>
      <c r="X366" s="93"/>
      <c r="Y366" s="39"/>
      <c r="Z366" s="39"/>
      <c r="AA366" s="39"/>
      <c r="AB366" s="39"/>
      <c r="AC366" s="39"/>
      <c r="AD366" s="39"/>
      <c r="AE366" s="39"/>
      <c r="AT366" s="18" t="s">
        <v>192</v>
      </c>
      <c r="AU366" s="18" t="s">
        <v>84</v>
      </c>
    </row>
    <row r="367" s="2" customFormat="1">
      <c r="A367" s="39"/>
      <c r="B367" s="40"/>
      <c r="C367" s="41"/>
      <c r="D367" s="252" t="s">
        <v>194</v>
      </c>
      <c r="E367" s="41"/>
      <c r="F367" s="253" t="s">
        <v>2016</v>
      </c>
      <c r="G367" s="41"/>
      <c r="H367" s="41"/>
      <c r="I367" s="249"/>
      <c r="J367" s="249"/>
      <c r="K367" s="41"/>
      <c r="L367" s="41"/>
      <c r="M367" s="45"/>
      <c r="N367" s="250"/>
      <c r="O367" s="251"/>
      <c r="P367" s="92"/>
      <c r="Q367" s="92"/>
      <c r="R367" s="92"/>
      <c r="S367" s="92"/>
      <c r="T367" s="92"/>
      <c r="U367" s="92"/>
      <c r="V367" s="92"/>
      <c r="W367" s="92"/>
      <c r="X367" s="93"/>
      <c r="Y367" s="39"/>
      <c r="Z367" s="39"/>
      <c r="AA367" s="39"/>
      <c r="AB367" s="39"/>
      <c r="AC367" s="39"/>
      <c r="AD367" s="39"/>
      <c r="AE367" s="39"/>
      <c r="AT367" s="18" t="s">
        <v>194</v>
      </c>
      <c r="AU367" s="18" t="s">
        <v>84</v>
      </c>
    </row>
    <row r="368" s="2" customFormat="1" ht="24.15" customHeight="1">
      <c r="A368" s="39"/>
      <c r="B368" s="40"/>
      <c r="C368" s="233" t="s">
        <v>1332</v>
      </c>
      <c r="D368" s="233" t="s">
        <v>185</v>
      </c>
      <c r="E368" s="234" t="s">
        <v>2017</v>
      </c>
      <c r="F368" s="235" t="s">
        <v>2018</v>
      </c>
      <c r="G368" s="236" t="s">
        <v>222</v>
      </c>
      <c r="H368" s="237">
        <v>3</v>
      </c>
      <c r="I368" s="238"/>
      <c r="J368" s="238"/>
      <c r="K368" s="239">
        <f>ROUND(P368*H368,2)</f>
        <v>0</v>
      </c>
      <c r="L368" s="235" t="s">
        <v>189</v>
      </c>
      <c r="M368" s="45"/>
      <c r="N368" s="240" t="s">
        <v>1</v>
      </c>
      <c r="O368" s="241" t="s">
        <v>38</v>
      </c>
      <c r="P368" s="242">
        <f>I368+J368</f>
        <v>0</v>
      </c>
      <c r="Q368" s="242">
        <f>ROUND(I368*H368,2)</f>
        <v>0</v>
      </c>
      <c r="R368" s="242">
        <f>ROUND(J368*H368,2)</f>
        <v>0</v>
      </c>
      <c r="S368" s="92"/>
      <c r="T368" s="243">
        <f>S368*H368</f>
        <v>0</v>
      </c>
      <c r="U368" s="243">
        <v>0.12526000000000001</v>
      </c>
      <c r="V368" s="243">
        <f>U368*H368</f>
        <v>0.37578</v>
      </c>
      <c r="W368" s="243">
        <v>0</v>
      </c>
      <c r="X368" s="244">
        <f>W368*H368</f>
        <v>0</v>
      </c>
      <c r="Y368" s="39"/>
      <c r="Z368" s="39"/>
      <c r="AA368" s="39"/>
      <c r="AB368" s="39"/>
      <c r="AC368" s="39"/>
      <c r="AD368" s="39"/>
      <c r="AE368" s="39"/>
      <c r="AR368" s="245" t="s">
        <v>190</v>
      </c>
      <c r="AT368" s="245" t="s">
        <v>185</v>
      </c>
      <c r="AU368" s="245" t="s">
        <v>84</v>
      </c>
      <c r="AY368" s="18" t="s">
        <v>182</v>
      </c>
      <c r="BE368" s="246">
        <f>IF(O368="základní",K368,0)</f>
        <v>0</v>
      </c>
      <c r="BF368" s="246">
        <f>IF(O368="snížená",K368,0)</f>
        <v>0</v>
      </c>
      <c r="BG368" s="246">
        <f>IF(O368="zákl. přenesená",K368,0)</f>
        <v>0</v>
      </c>
      <c r="BH368" s="246">
        <f>IF(O368="sníž. přenesená",K368,0)</f>
        <v>0</v>
      </c>
      <c r="BI368" s="246">
        <f>IF(O368="nulová",K368,0)</f>
        <v>0</v>
      </c>
      <c r="BJ368" s="18" t="s">
        <v>82</v>
      </c>
      <c r="BK368" s="246">
        <f>ROUND(P368*H368,2)</f>
        <v>0</v>
      </c>
      <c r="BL368" s="18" t="s">
        <v>190</v>
      </c>
      <c r="BM368" s="245" t="s">
        <v>2019</v>
      </c>
    </row>
    <row r="369" s="2" customFormat="1">
      <c r="A369" s="39"/>
      <c r="B369" s="40"/>
      <c r="C369" s="41"/>
      <c r="D369" s="247" t="s">
        <v>192</v>
      </c>
      <c r="E369" s="41"/>
      <c r="F369" s="248" t="s">
        <v>2018</v>
      </c>
      <c r="G369" s="41"/>
      <c r="H369" s="41"/>
      <c r="I369" s="249"/>
      <c r="J369" s="249"/>
      <c r="K369" s="41"/>
      <c r="L369" s="41"/>
      <c r="M369" s="45"/>
      <c r="N369" s="250"/>
      <c r="O369" s="251"/>
      <c r="P369" s="92"/>
      <c r="Q369" s="92"/>
      <c r="R369" s="92"/>
      <c r="S369" s="92"/>
      <c r="T369" s="92"/>
      <c r="U369" s="92"/>
      <c r="V369" s="92"/>
      <c r="W369" s="92"/>
      <c r="X369" s="93"/>
      <c r="Y369" s="39"/>
      <c r="Z369" s="39"/>
      <c r="AA369" s="39"/>
      <c r="AB369" s="39"/>
      <c r="AC369" s="39"/>
      <c r="AD369" s="39"/>
      <c r="AE369" s="39"/>
      <c r="AT369" s="18" t="s">
        <v>192</v>
      </c>
      <c r="AU369" s="18" t="s">
        <v>84</v>
      </c>
    </row>
    <row r="370" s="2" customFormat="1">
      <c r="A370" s="39"/>
      <c r="B370" s="40"/>
      <c r="C370" s="41"/>
      <c r="D370" s="252" t="s">
        <v>194</v>
      </c>
      <c r="E370" s="41"/>
      <c r="F370" s="253" t="s">
        <v>2020</v>
      </c>
      <c r="G370" s="41"/>
      <c r="H370" s="41"/>
      <c r="I370" s="249"/>
      <c r="J370" s="249"/>
      <c r="K370" s="41"/>
      <c r="L370" s="41"/>
      <c r="M370" s="45"/>
      <c r="N370" s="250"/>
      <c r="O370" s="251"/>
      <c r="P370" s="92"/>
      <c r="Q370" s="92"/>
      <c r="R370" s="92"/>
      <c r="S370" s="92"/>
      <c r="T370" s="92"/>
      <c r="U370" s="92"/>
      <c r="V370" s="92"/>
      <c r="W370" s="92"/>
      <c r="X370" s="93"/>
      <c r="Y370" s="39"/>
      <c r="Z370" s="39"/>
      <c r="AA370" s="39"/>
      <c r="AB370" s="39"/>
      <c r="AC370" s="39"/>
      <c r="AD370" s="39"/>
      <c r="AE370" s="39"/>
      <c r="AT370" s="18" t="s">
        <v>194</v>
      </c>
      <c r="AU370" s="18" t="s">
        <v>84</v>
      </c>
    </row>
    <row r="371" s="2" customFormat="1">
      <c r="A371" s="39"/>
      <c r="B371" s="40"/>
      <c r="C371" s="286" t="s">
        <v>936</v>
      </c>
      <c r="D371" s="286" t="s">
        <v>290</v>
      </c>
      <c r="E371" s="287" t="s">
        <v>2021</v>
      </c>
      <c r="F371" s="288" t="s">
        <v>2022</v>
      </c>
      <c r="G371" s="289" t="s">
        <v>222</v>
      </c>
      <c r="H371" s="290">
        <v>3</v>
      </c>
      <c r="I371" s="291"/>
      <c r="J371" s="292"/>
      <c r="K371" s="293">
        <f>ROUND(P371*H371,2)</f>
        <v>0</v>
      </c>
      <c r="L371" s="288" t="s">
        <v>189</v>
      </c>
      <c r="M371" s="294"/>
      <c r="N371" s="295" t="s">
        <v>1</v>
      </c>
      <c r="O371" s="241" t="s">
        <v>38</v>
      </c>
      <c r="P371" s="242">
        <f>I371+J371</f>
        <v>0</v>
      </c>
      <c r="Q371" s="242">
        <f>ROUND(I371*H371,2)</f>
        <v>0</v>
      </c>
      <c r="R371" s="242">
        <f>ROUND(J371*H371,2)</f>
        <v>0</v>
      </c>
      <c r="S371" s="92"/>
      <c r="T371" s="243">
        <f>S371*H371</f>
        <v>0</v>
      </c>
      <c r="U371" s="243">
        <v>0.17499999999999999</v>
      </c>
      <c r="V371" s="243">
        <f>U371*H371</f>
        <v>0.52499999999999991</v>
      </c>
      <c r="W371" s="243">
        <v>0</v>
      </c>
      <c r="X371" s="244">
        <f>W371*H371</f>
        <v>0</v>
      </c>
      <c r="Y371" s="39"/>
      <c r="Z371" s="39"/>
      <c r="AA371" s="39"/>
      <c r="AB371" s="39"/>
      <c r="AC371" s="39"/>
      <c r="AD371" s="39"/>
      <c r="AE371" s="39"/>
      <c r="AR371" s="245" t="s">
        <v>240</v>
      </c>
      <c r="AT371" s="245" t="s">
        <v>290</v>
      </c>
      <c r="AU371" s="245" t="s">
        <v>84</v>
      </c>
      <c r="AY371" s="18" t="s">
        <v>182</v>
      </c>
      <c r="BE371" s="246">
        <f>IF(O371="základní",K371,0)</f>
        <v>0</v>
      </c>
      <c r="BF371" s="246">
        <f>IF(O371="snížená",K371,0)</f>
        <v>0</v>
      </c>
      <c r="BG371" s="246">
        <f>IF(O371="zákl. přenesená",K371,0)</f>
        <v>0</v>
      </c>
      <c r="BH371" s="246">
        <f>IF(O371="sníž. přenesená",K371,0)</f>
        <v>0</v>
      </c>
      <c r="BI371" s="246">
        <f>IF(O371="nulová",K371,0)</f>
        <v>0</v>
      </c>
      <c r="BJ371" s="18" t="s">
        <v>82</v>
      </c>
      <c r="BK371" s="246">
        <f>ROUND(P371*H371,2)</f>
        <v>0</v>
      </c>
      <c r="BL371" s="18" t="s">
        <v>190</v>
      </c>
      <c r="BM371" s="245" t="s">
        <v>2023</v>
      </c>
    </row>
    <row r="372" s="2" customFormat="1">
      <c r="A372" s="39"/>
      <c r="B372" s="40"/>
      <c r="C372" s="41"/>
      <c r="D372" s="247" t="s">
        <v>192</v>
      </c>
      <c r="E372" s="41"/>
      <c r="F372" s="248" t="s">
        <v>2022</v>
      </c>
      <c r="G372" s="41"/>
      <c r="H372" s="41"/>
      <c r="I372" s="249"/>
      <c r="J372" s="249"/>
      <c r="K372" s="41"/>
      <c r="L372" s="41"/>
      <c r="M372" s="45"/>
      <c r="N372" s="250"/>
      <c r="O372" s="251"/>
      <c r="P372" s="92"/>
      <c r="Q372" s="92"/>
      <c r="R372" s="92"/>
      <c r="S372" s="92"/>
      <c r="T372" s="92"/>
      <c r="U372" s="92"/>
      <c r="V372" s="92"/>
      <c r="W372" s="92"/>
      <c r="X372" s="93"/>
      <c r="Y372" s="39"/>
      <c r="Z372" s="39"/>
      <c r="AA372" s="39"/>
      <c r="AB372" s="39"/>
      <c r="AC372" s="39"/>
      <c r="AD372" s="39"/>
      <c r="AE372" s="39"/>
      <c r="AT372" s="18" t="s">
        <v>192</v>
      </c>
      <c r="AU372" s="18" t="s">
        <v>84</v>
      </c>
    </row>
    <row r="373" s="2" customFormat="1" ht="24.15" customHeight="1">
      <c r="A373" s="39"/>
      <c r="B373" s="40"/>
      <c r="C373" s="233" t="s">
        <v>1341</v>
      </c>
      <c r="D373" s="233" t="s">
        <v>185</v>
      </c>
      <c r="E373" s="234" t="s">
        <v>2024</v>
      </c>
      <c r="F373" s="235" t="s">
        <v>2025</v>
      </c>
      <c r="G373" s="236" t="s">
        <v>222</v>
      </c>
      <c r="H373" s="237">
        <v>3</v>
      </c>
      <c r="I373" s="238"/>
      <c r="J373" s="238"/>
      <c r="K373" s="239">
        <f>ROUND(P373*H373,2)</f>
        <v>0</v>
      </c>
      <c r="L373" s="235" t="s">
        <v>189</v>
      </c>
      <c r="M373" s="45"/>
      <c r="N373" s="240" t="s">
        <v>1</v>
      </c>
      <c r="O373" s="241" t="s">
        <v>38</v>
      </c>
      <c r="P373" s="242">
        <f>I373+J373</f>
        <v>0</v>
      </c>
      <c r="Q373" s="242">
        <f>ROUND(I373*H373,2)</f>
        <v>0</v>
      </c>
      <c r="R373" s="242">
        <f>ROUND(J373*H373,2)</f>
        <v>0</v>
      </c>
      <c r="S373" s="92"/>
      <c r="T373" s="243">
        <f>S373*H373</f>
        <v>0</v>
      </c>
      <c r="U373" s="243">
        <v>0.030759999999999999</v>
      </c>
      <c r="V373" s="243">
        <f>U373*H373</f>
        <v>0.092280000000000001</v>
      </c>
      <c r="W373" s="243">
        <v>0</v>
      </c>
      <c r="X373" s="244">
        <f>W373*H373</f>
        <v>0</v>
      </c>
      <c r="Y373" s="39"/>
      <c r="Z373" s="39"/>
      <c r="AA373" s="39"/>
      <c r="AB373" s="39"/>
      <c r="AC373" s="39"/>
      <c r="AD373" s="39"/>
      <c r="AE373" s="39"/>
      <c r="AR373" s="245" t="s">
        <v>190</v>
      </c>
      <c r="AT373" s="245" t="s">
        <v>185</v>
      </c>
      <c r="AU373" s="245" t="s">
        <v>84</v>
      </c>
      <c r="AY373" s="18" t="s">
        <v>182</v>
      </c>
      <c r="BE373" s="246">
        <f>IF(O373="základní",K373,0)</f>
        <v>0</v>
      </c>
      <c r="BF373" s="246">
        <f>IF(O373="snížená",K373,0)</f>
        <v>0</v>
      </c>
      <c r="BG373" s="246">
        <f>IF(O373="zákl. přenesená",K373,0)</f>
        <v>0</v>
      </c>
      <c r="BH373" s="246">
        <f>IF(O373="sníž. přenesená",K373,0)</f>
        <v>0</v>
      </c>
      <c r="BI373" s="246">
        <f>IF(O373="nulová",K373,0)</f>
        <v>0</v>
      </c>
      <c r="BJ373" s="18" t="s">
        <v>82</v>
      </c>
      <c r="BK373" s="246">
        <f>ROUND(P373*H373,2)</f>
        <v>0</v>
      </c>
      <c r="BL373" s="18" t="s">
        <v>190</v>
      </c>
      <c r="BM373" s="245" t="s">
        <v>2026</v>
      </c>
    </row>
    <row r="374" s="2" customFormat="1">
      <c r="A374" s="39"/>
      <c r="B374" s="40"/>
      <c r="C374" s="41"/>
      <c r="D374" s="247" t="s">
        <v>192</v>
      </c>
      <c r="E374" s="41"/>
      <c r="F374" s="248" t="s">
        <v>2025</v>
      </c>
      <c r="G374" s="41"/>
      <c r="H374" s="41"/>
      <c r="I374" s="249"/>
      <c r="J374" s="249"/>
      <c r="K374" s="41"/>
      <c r="L374" s="41"/>
      <c r="M374" s="45"/>
      <c r="N374" s="250"/>
      <c r="O374" s="251"/>
      <c r="P374" s="92"/>
      <c r="Q374" s="92"/>
      <c r="R374" s="92"/>
      <c r="S374" s="92"/>
      <c r="T374" s="92"/>
      <c r="U374" s="92"/>
      <c r="V374" s="92"/>
      <c r="W374" s="92"/>
      <c r="X374" s="93"/>
      <c r="Y374" s="39"/>
      <c r="Z374" s="39"/>
      <c r="AA374" s="39"/>
      <c r="AB374" s="39"/>
      <c r="AC374" s="39"/>
      <c r="AD374" s="39"/>
      <c r="AE374" s="39"/>
      <c r="AT374" s="18" t="s">
        <v>192</v>
      </c>
      <c r="AU374" s="18" t="s">
        <v>84</v>
      </c>
    </row>
    <row r="375" s="2" customFormat="1">
      <c r="A375" s="39"/>
      <c r="B375" s="40"/>
      <c r="C375" s="41"/>
      <c r="D375" s="252" t="s">
        <v>194</v>
      </c>
      <c r="E375" s="41"/>
      <c r="F375" s="253" t="s">
        <v>2027</v>
      </c>
      <c r="G375" s="41"/>
      <c r="H375" s="41"/>
      <c r="I375" s="249"/>
      <c r="J375" s="249"/>
      <c r="K375" s="41"/>
      <c r="L375" s="41"/>
      <c r="M375" s="45"/>
      <c r="N375" s="250"/>
      <c r="O375" s="251"/>
      <c r="P375" s="92"/>
      <c r="Q375" s="92"/>
      <c r="R375" s="92"/>
      <c r="S375" s="92"/>
      <c r="T375" s="92"/>
      <c r="U375" s="92"/>
      <c r="V375" s="92"/>
      <c r="W375" s="92"/>
      <c r="X375" s="93"/>
      <c r="Y375" s="39"/>
      <c r="Z375" s="39"/>
      <c r="AA375" s="39"/>
      <c r="AB375" s="39"/>
      <c r="AC375" s="39"/>
      <c r="AD375" s="39"/>
      <c r="AE375" s="39"/>
      <c r="AT375" s="18" t="s">
        <v>194</v>
      </c>
      <c r="AU375" s="18" t="s">
        <v>84</v>
      </c>
    </row>
    <row r="376" s="2" customFormat="1" ht="24.15" customHeight="1">
      <c r="A376" s="39"/>
      <c r="B376" s="40"/>
      <c r="C376" s="286" t="s">
        <v>940</v>
      </c>
      <c r="D376" s="286" t="s">
        <v>290</v>
      </c>
      <c r="E376" s="287" t="s">
        <v>2028</v>
      </c>
      <c r="F376" s="288" t="s">
        <v>2029</v>
      </c>
      <c r="G376" s="289" t="s">
        <v>222</v>
      </c>
      <c r="H376" s="290">
        <v>3</v>
      </c>
      <c r="I376" s="291"/>
      <c r="J376" s="292"/>
      <c r="K376" s="293">
        <f>ROUND(P376*H376,2)</f>
        <v>0</v>
      </c>
      <c r="L376" s="288" t="s">
        <v>189</v>
      </c>
      <c r="M376" s="294"/>
      <c r="N376" s="295" t="s">
        <v>1</v>
      </c>
      <c r="O376" s="241" t="s">
        <v>38</v>
      </c>
      <c r="P376" s="242">
        <f>I376+J376</f>
        <v>0</v>
      </c>
      <c r="Q376" s="242">
        <f>ROUND(I376*H376,2)</f>
        <v>0</v>
      </c>
      <c r="R376" s="242">
        <f>ROUND(J376*H376,2)</f>
        <v>0</v>
      </c>
      <c r="S376" s="92"/>
      <c r="T376" s="243">
        <f>S376*H376</f>
        <v>0</v>
      </c>
      <c r="U376" s="243">
        <v>0.070000000000000007</v>
      </c>
      <c r="V376" s="243">
        <f>U376*H376</f>
        <v>0.21000000000000002</v>
      </c>
      <c r="W376" s="243">
        <v>0</v>
      </c>
      <c r="X376" s="244">
        <f>W376*H376</f>
        <v>0</v>
      </c>
      <c r="Y376" s="39"/>
      <c r="Z376" s="39"/>
      <c r="AA376" s="39"/>
      <c r="AB376" s="39"/>
      <c r="AC376" s="39"/>
      <c r="AD376" s="39"/>
      <c r="AE376" s="39"/>
      <c r="AR376" s="245" t="s">
        <v>240</v>
      </c>
      <c r="AT376" s="245" t="s">
        <v>290</v>
      </c>
      <c r="AU376" s="245" t="s">
        <v>84</v>
      </c>
      <c r="AY376" s="18" t="s">
        <v>182</v>
      </c>
      <c r="BE376" s="246">
        <f>IF(O376="základní",K376,0)</f>
        <v>0</v>
      </c>
      <c r="BF376" s="246">
        <f>IF(O376="snížená",K376,0)</f>
        <v>0</v>
      </c>
      <c r="BG376" s="246">
        <f>IF(O376="zákl. přenesená",K376,0)</f>
        <v>0</v>
      </c>
      <c r="BH376" s="246">
        <f>IF(O376="sníž. přenesená",K376,0)</f>
        <v>0</v>
      </c>
      <c r="BI376" s="246">
        <f>IF(O376="nulová",K376,0)</f>
        <v>0</v>
      </c>
      <c r="BJ376" s="18" t="s">
        <v>82</v>
      </c>
      <c r="BK376" s="246">
        <f>ROUND(P376*H376,2)</f>
        <v>0</v>
      </c>
      <c r="BL376" s="18" t="s">
        <v>190</v>
      </c>
      <c r="BM376" s="245" t="s">
        <v>2030</v>
      </c>
    </row>
    <row r="377" s="2" customFormat="1">
      <c r="A377" s="39"/>
      <c r="B377" s="40"/>
      <c r="C377" s="41"/>
      <c r="D377" s="247" t="s">
        <v>192</v>
      </c>
      <c r="E377" s="41"/>
      <c r="F377" s="248" t="s">
        <v>2029</v>
      </c>
      <c r="G377" s="41"/>
      <c r="H377" s="41"/>
      <c r="I377" s="249"/>
      <c r="J377" s="249"/>
      <c r="K377" s="41"/>
      <c r="L377" s="41"/>
      <c r="M377" s="45"/>
      <c r="N377" s="250"/>
      <c r="O377" s="251"/>
      <c r="P377" s="92"/>
      <c r="Q377" s="92"/>
      <c r="R377" s="92"/>
      <c r="S377" s="92"/>
      <c r="T377" s="92"/>
      <c r="U377" s="92"/>
      <c r="V377" s="92"/>
      <c r="W377" s="92"/>
      <c r="X377" s="93"/>
      <c r="Y377" s="39"/>
      <c r="Z377" s="39"/>
      <c r="AA377" s="39"/>
      <c r="AB377" s="39"/>
      <c r="AC377" s="39"/>
      <c r="AD377" s="39"/>
      <c r="AE377" s="39"/>
      <c r="AT377" s="18" t="s">
        <v>192</v>
      </c>
      <c r="AU377" s="18" t="s">
        <v>84</v>
      </c>
    </row>
    <row r="378" s="2" customFormat="1" ht="24.15" customHeight="1">
      <c r="A378" s="39"/>
      <c r="B378" s="40"/>
      <c r="C378" s="233" t="s">
        <v>1358</v>
      </c>
      <c r="D378" s="233" t="s">
        <v>185</v>
      </c>
      <c r="E378" s="234" t="s">
        <v>2031</v>
      </c>
      <c r="F378" s="235" t="s">
        <v>2032</v>
      </c>
      <c r="G378" s="236" t="s">
        <v>222</v>
      </c>
      <c r="H378" s="237">
        <v>3</v>
      </c>
      <c r="I378" s="238"/>
      <c r="J378" s="238"/>
      <c r="K378" s="239">
        <f>ROUND(P378*H378,2)</f>
        <v>0</v>
      </c>
      <c r="L378" s="235" t="s">
        <v>189</v>
      </c>
      <c r="M378" s="45"/>
      <c r="N378" s="240" t="s">
        <v>1</v>
      </c>
      <c r="O378" s="241" t="s">
        <v>38</v>
      </c>
      <c r="P378" s="242">
        <f>I378+J378</f>
        <v>0</v>
      </c>
      <c r="Q378" s="242">
        <f>ROUND(I378*H378,2)</f>
        <v>0</v>
      </c>
      <c r="R378" s="242">
        <f>ROUND(J378*H378,2)</f>
        <v>0</v>
      </c>
      <c r="S378" s="92"/>
      <c r="T378" s="243">
        <f>S378*H378</f>
        <v>0</v>
      </c>
      <c r="U378" s="243">
        <v>0.030759999999999999</v>
      </c>
      <c r="V378" s="243">
        <f>U378*H378</f>
        <v>0.092280000000000001</v>
      </c>
      <c r="W378" s="243">
        <v>0</v>
      </c>
      <c r="X378" s="244">
        <f>W378*H378</f>
        <v>0</v>
      </c>
      <c r="Y378" s="39"/>
      <c r="Z378" s="39"/>
      <c r="AA378" s="39"/>
      <c r="AB378" s="39"/>
      <c r="AC378" s="39"/>
      <c r="AD378" s="39"/>
      <c r="AE378" s="39"/>
      <c r="AR378" s="245" t="s">
        <v>190</v>
      </c>
      <c r="AT378" s="245" t="s">
        <v>185</v>
      </c>
      <c r="AU378" s="245" t="s">
        <v>84</v>
      </c>
      <c r="AY378" s="18" t="s">
        <v>182</v>
      </c>
      <c r="BE378" s="246">
        <f>IF(O378="základní",K378,0)</f>
        <v>0</v>
      </c>
      <c r="BF378" s="246">
        <f>IF(O378="snížená",K378,0)</f>
        <v>0</v>
      </c>
      <c r="BG378" s="246">
        <f>IF(O378="zákl. přenesená",K378,0)</f>
        <v>0</v>
      </c>
      <c r="BH378" s="246">
        <f>IF(O378="sníž. přenesená",K378,0)</f>
        <v>0</v>
      </c>
      <c r="BI378" s="246">
        <f>IF(O378="nulová",K378,0)</f>
        <v>0</v>
      </c>
      <c r="BJ378" s="18" t="s">
        <v>82</v>
      </c>
      <c r="BK378" s="246">
        <f>ROUND(P378*H378,2)</f>
        <v>0</v>
      </c>
      <c r="BL378" s="18" t="s">
        <v>190</v>
      </c>
      <c r="BM378" s="245" t="s">
        <v>2033</v>
      </c>
    </row>
    <row r="379" s="2" customFormat="1">
      <c r="A379" s="39"/>
      <c r="B379" s="40"/>
      <c r="C379" s="41"/>
      <c r="D379" s="247" t="s">
        <v>192</v>
      </c>
      <c r="E379" s="41"/>
      <c r="F379" s="248" t="s">
        <v>2032</v>
      </c>
      <c r="G379" s="41"/>
      <c r="H379" s="41"/>
      <c r="I379" s="249"/>
      <c r="J379" s="249"/>
      <c r="K379" s="41"/>
      <c r="L379" s="41"/>
      <c r="M379" s="45"/>
      <c r="N379" s="250"/>
      <c r="O379" s="251"/>
      <c r="P379" s="92"/>
      <c r="Q379" s="92"/>
      <c r="R379" s="92"/>
      <c r="S379" s="92"/>
      <c r="T379" s="92"/>
      <c r="U379" s="92"/>
      <c r="V379" s="92"/>
      <c r="W379" s="92"/>
      <c r="X379" s="93"/>
      <c r="Y379" s="39"/>
      <c r="Z379" s="39"/>
      <c r="AA379" s="39"/>
      <c r="AB379" s="39"/>
      <c r="AC379" s="39"/>
      <c r="AD379" s="39"/>
      <c r="AE379" s="39"/>
      <c r="AT379" s="18" t="s">
        <v>192</v>
      </c>
      <c r="AU379" s="18" t="s">
        <v>84</v>
      </c>
    </row>
    <row r="380" s="2" customFormat="1">
      <c r="A380" s="39"/>
      <c r="B380" s="40"/>
      <c r="C380" s="41"/>
      <c r="D380" s="252" t="s">
        <v>194</v>
      </c>
      <c r="E380" s="41"/>
      <c r="F380" s="253" t="s">
        <v>2034</v>
      </c>
      <c r="G380" s="41"/>
      <c r="H380" s="41"/>
      <c r="I380" s="249"/>
      <c r="J380" s="249"/>
      <c r="K380" s="41"/>
      <c r="L380" s="41"/>
      <c r="M380" s="45"/>
      <c r="N380" s="250"/>
      <c r="O380" s="251"/>
      <c r="P380" s="92"/>
      <c r="Q380" s="92"/>
      <c r="R380" s="92"/>
      <c r="S380" s="92"/>
      <c r="T380" s="92"/>
      <c r="U380" s="92"/>
      <c r="V380" s="92"/>
      <c r="W380" s="92"/>
      <c r="X380" s="93"/>
      <c r="Y380" s="39"/>
      <c r="Z380" s="39"/>
      <c r="AA380" s="39"/>
      <c r="AB380" s="39"/>
      <c r="AC380" s="39"/>
      <c r="AD380" s="39"/>
      <c r="AE380" s="39"/>
      <c r="AT380" s="18" t="s">
        <v>194</v>
      </c>
      <c r="AU380" s="18" t="s">
        <v>84</v>
      </c>
    </row>
    <row r="381" s="2" customFormat="1" ht="33" customHeight="1">
      <c r="A381" s="39"/>
      <c r="B381" s="40"/>
      <c r="C381" s="286" t="s">
        <v>945</v>
      </c>
      <c r="D381" s="286" t="s">
        <v>290</v>
      </c>
      <c r="E381" s="287" t="s">
        <v>2035</v>
      </c>
      <c r="F381" s="288" t="s">
        <v>2036</v>
      </c>
      <c r="G381" s="289" t="s">
        <v>222</v>
      </c>
      <c r="H381" s="290">
        <v>3</v>
      </c>
      <c r="I381" s="291"/>
      <c r="J381" s="292"/>
      <c r="K381" s="293">
        <f>ROUND(P381*H381,2)</f>
        <v>0</v>
      </c>
      <c r="L381" s="288" t="s">
        <v>189</v>
      </c>
      <c r="M381" s="294"/>
      <c r="N381" s="295" t="s">
        <v>1</v>
      </c>
      <c r="O381" s="241" t="s">
        <v>38</v>
      </c>
      <c r="P381" s="242">
        <f>I381+J381</f>
        <v>0</v>
      </c>
      <c r="Q381" s="242">
        <f>ROUND(I381*H381,2)</f>
        <v>0</v>
      </c>
      <c r="R381" s="242">
        <f>ROUND(J381*H381,2)</f>
        <v>0</v>
      </c>
      <c r="S381" s="92"/>
      <c r="T381" s="243">
        <f>S381*H381</f>
        <v>0</v>
      </c>
      <c r="U381" s="243">
        <v>0.34999999999999998</v>
      </c>
      <c r="V381" s="243">
        <f>U381*H381</f>
        <v>1.0499999999999998</v>
      </c>
      <c r="W381" s="243">
        <v>0</v>
      </c>
      <c r="X381" s="244">
        <f>W381*H381</f>
        <v>0</v>
      </c>
      <c r="Y381" s="39"/>
      <c r="Z381" s="39"/>
      <c r="AA381" s="39"/>
      <c r="AB381" s="39"/>
      <c r="AC381" s="39"/>
      <c r="AD381" s="39"/>
      <c r="AE381" s="39"/>
      <c r="AR381" s="245" t="s">
        <v>240</v>
      </c>
      <c r="AT381" s="245" t="s">
        <v>290</v>
      </c>
      <c r="AU381" s="245" t="s">
        <v>84</v>
      </c>
      <c r="AY381" s="18" t="s">
        <v>182</v>
      </c>
      <c r="BE381" s="246">
        <f>IF(O381="základní",K381,0)</f>
        <v>0</v>
      </c>
      <c r="BF381" s="246">
        <f>IF(O381="snížená",K381,0)</f>
        <v>0</v>
      </c>
      <c r="BG381" s="246">
        <f>IF(O381="zákl. přenesená",K381,0)</f>
        <v>0</v>
      </c>
      <c r="BH381" s="246">
        <f>IF(O381="sníž. přenesená",K381,0)</f>
        <v>0</v>
      </c>
      <c r="BI381" s="246">
        <f>IF(O381="nulová",K381,0)</f>
        <v>0</v>
      </c>
      <c r="BJ381" s="18" t="s">
        <v>82</v>
      </c>
      <c r="BK381" s="246">
        <f>ROUND(P381*H381,2)</f>
        <v>0</v>
      </c>
      <c r="BL381" s="18" t="s">
        <v>190</v>
      </c>
      <c r="BM381" s="245" t="s">
        <v>2037</v>
      </c>
    </row>
    <row r="382" s="2" customFormat="1">
      <c r="A382" s="39"/>
      <c r="B382" s="40"/>
      <c r="C382" s="41"/>
      <c r="D382" s="247" t="s">
        <v>192</v>
      </c>
      <c r="E382" s="41"/>
      <c r="F382" s="248" t="s">
        <v>2036</v>
      </c>
      <c r="G382" s="41"/>
      <c r="H382" s="41"/>
      <c r="I382" s="249"/>
      <c r="J382" s="249"/>
      <c r="K382" s="41"/>
      <c r="L382" s="41"/>
      <c r="M382" s="45"/>
      <c r="N382" s="250"/>
      <c r="O382" s="251"/>
      <c r="P382" s="92"/>
      <c r="Q382" s="92"/>
      <c r="R382" s="92"/>
      <c r="S382" s="92"/>
      <c r="T382" s="92"/>
      <c r="U382" s="92"/>
      <c r="V382" s="92"/>
      <c r="W382" s="92"/>
      <c r="X382" s="93"/>
      <c r="Y382" s="39"/>
      <c r="Z382" s="39"/>
      <c r="AA382" s="39"/>
      <c r="AB382" s="39"/>
      <c r="AC382" s="39"/>
      <c r="AD382" s="39"/>
      <c r="AE382" s="39"/>
      <c r="AT382" s="18" t="s">
        <v>192</v>
      </c>
      <c r="AU382" s="18" t="s">
        <v>84</v>
      </c>
    </row>
    <row r="383" s="2" customFormat="1" ht="49.05" customHeight="1">
      <c r="A383" s="39"/>
      <c r="B383" s="40"/>
      <c r="C383" s="233" t="s">
        <v>1371</v>
      </c>
      <c r="D383" s="233" t="s">
        <v>185</v>
      </c>
      <c r="E383" s="234" t="s">
        <v>2038</v>
      </c>
      <c r="F383" s="235" t="s">
        <v>2039</v>
      </c>
      <c r="G383" s="236" t="s">
        <v>664</v>
      </c>
      <c r="H383" s="237">
        <v>16.896000000000001</v>
      </c>
      <c r="I383" s="238"/>
      <c r="J383" s="238"/>
      <c r="K383" s="239">
        <f>ROUND(P383*H383,2)</f>
        <v>0</v>
      </c>
      <c r="L383" s="235" t="s">
        <v>189</v>
      </c>
      <c r="M383" s="45"/>
      <c r="N383" s="240" t="s">
        <v>1</v>
      </c>
      <c r="O383" s="241" t="s">
        <v>38</v>
      </c>
      <c r="P383" s="242">
        <f>I383+J383</f>
        <v>0</v>
      </c>
      <c r="Q383" s="242">
        <f>ROUND(I383*H383,2)</f>
        <v>0</v>
      </c>
      <c r="R383" s="242">
        <f>ROUND(J383*H383,2)</f>
        <v>0</v>
      </c>
      <c r="S383" s="92"/>
      <c r="T383" s="243">
        <f>S383*H383</f>
        <v>0</v>
      </c>
      <c r="U383" s="243">
        <v>0.061199999999999997</v>
      </c>
      <c r="V383" s="243">
        <f>U383*H383</f>
        <v>1.0340351999999999</v>
      </c>
      <c r="W383" s="243">
        <v>0</v>
      </c>
      <c r="X383" s="244">
        <f>W383*H383</f>
        <v>0</v>
      </c>
      <c r="Y383" s="39"/>
      <c r="Z383" s="39"/>
      <c r="AA383" s="39"/>
      <c r="AB383" s="39"/>
      <c r="AC383" s="39"/>
      <c r="AD383" s="39"/>
      <c r="AE383" s="39"/>
      <c r="AR383" s="245" t="s">
        <v>190</v>
      </c>
      <c r="AT383" s="245" t="s">
        <v>185</v>
      </c>
      <c r="AU383" s="245" t="s">
        <v>84</v>
      </c>
      <c r="AY383" s="18" t="s">
        <v>182</v>
      </c>
      <c r="BE383" s="246">
        <f>IF(O383="základní",K383,0)</f>
        <v>0</v>
      </c>
      <c r="BF383" s="246">
        <f>IF(O383="snížená",K383,0)</f>
        <v>0</v>
      </c>
      <c r="BG383" s="246">
        <f>IF(O383="zákl. přenesená",K383,0)</f>
        <v>0</v>
      </c>
      <c r="BH383" s="246">
        <f>IF(O383="sníž. přenesená",K383,0)</f>
        <v>0</v>
      </c>
      <c r="BI383" s="246">
        <f>IF(O383="nulová",K383,0)</f>
        <v>0</v>
      </c>
      <c r="BJ383" s="18" t="s">
        <v>82</v>
      </c>
      <c r="BK383" s="246">
        <f>ROUND(P383*H383,2)</f>
        <v>0</v>
      </c>
      <c r="BL383" s="18" t="s">
        <v>190</v>
      </c>
      <c r="BM383" s="245" t="s">
        <v>2040</v>
      </c>
    </row>
    <row r="384" s="2" customFormat="1">
      <c r="A384" s="39"/>
      <c r="B384" s="40"/>
      <c r="C384" s="41"/>
      <c r="D384" s="247" t="s">
        <v>192</v>
      </c>
      <c r="E384" s="41"/>
      <c r="F384" s="248" t="s">
        <v>2039</v>
      </c>
      <c r="G384" s="41"/>
      <c r="H384" s="41"/>
      <c r="I384" s="249"/>
      <c r="J384" s="249"/>
      <c r="K384" s="41"/>
      <c r="L384" s="41"/>
      <c r="M384" s="45"/>
      <c r="N384" s="250"/>
      <c r="O384" s="251"/>
      <c r="P384" s="92"/>
      <c r="Q384" s="92"/>
      <c r="R384" s="92"/>
      <c r="S384" s="92"/>
      <c r="T384" s="92"/>
      <c r="U384" s="92"/>
      <c r="V384" s="92"/>
      <c r="W384" s="92"/>
      <c r="X384" s="93"/>
      <c r="Y384" s="39"/>
      <c r="Z384" s="39"/>
      <c r="AA384" s="39"/>
      <c r="AB384" s="39"/>
      <c r="AC384" s="39"/>
      <c r="AD384" s="39"/>
      <c r="AE384" s="39"/>
      <c r="AT384" s="18" t="s">
        <v>192</v>
      </c>
      <c r="AU384" s="18" t="s">
        <v>84</v>
      </c>
    </row>
    <row r="385" s="2" customFormat="1">
      <c r="A385" s="39"/>
      <c r="B385" s="40"/>
      <c r="C385" s="41"/>
      <c r="D385" s="252" t="s">
        <v>194</v>
      </c>
      <c r="E385" s="41"/>
      <c r="F385" s="253" t="s">
        <v>2041</v>
      </c>
      <c r="G385" s="41"/>
      <c r="H385" s="41"/>
      <c r="I385" s="249"/>
      <c r="J385" s="249"/>
      <c r="K385" s="41"/>
      <c r="L385" s="41"/>
      <c r="M385" s="45"/>
      <c r="N385" s="250"/>
      <c r="O385" s="251"/>
      <c r="P385" s="92"/>
      <c r="Q385" s="92"/>
      <c r="R385" s="92"/>
      <c r="S385" s="92"/>
      <c r="T385" s="92"/>
      <c r="U385" s="92"/>
      <c r="V385" s="92"/>
      <c r="W385" s="92"/>
      <c r="X385" s="93"/>
      <c r="Y385" s="39"/>
      <c r="Z385" s="39"/>
      <c r="AA385" s="39"/>
      <c r="AB385" s="39"/>
      <c r="AC385" s="39"/>
      <c r="AD385" s="39"/>
      <c r="AE385" s="39"/>
      <c r="AT385" s="18" t="s">
        <v>194</v>
      </c>
      <c r="AU385" s="18" t="s">
        <v>84</v>
      </c>
    </row>
    <row r="386" s="13" customFormat="1">
      <c r="A386" s="13"/>
      <c r="B386" s="254"/>
      <c r="C386" s="255"/>
      <c r="D386" s="247" t="s">
        <v>196</v>
      </c>
      <c r="E386" s="256" t="s">
        <v>1</v>
      </c>
      <c r="F386" s="257" t="s">
        <v>2042</v>
      </c>
      <c r="G386" s="255"/>
      <c r="H386" s="258">
        <v>16.896000000000001</v>
      </c>
      <c r="I386" s="259"/>
      <c r="J386" s="259"/>
      <c r="K386" s="255"/>
      <c r="L386" s="255"/>
      <c r="M386" s="260"/>
      <c r="N386" s="261"/>
      <c r="O386" s="262"/>
      <c r="P386" s="262"/>
      <c r="Q386" s="262"/>
      <c r="R386" s="262"/>
      <c r="S386" s="262"/>
      <c r="T386" s="262"/>
      <c r="U386" s="262"/>
      <c r="V386" s="262"/>
      <c r="W386" s="262"/>
      <c r="X386" s="263"/>
      <c r="Y386" s="13"/>
      <c r="Z386" s="13"/>
      <c r="AA386" s="13"/>
      <c r="AB386" s="13"/>
      <c r="AC386" s="13"/>
      <c r="AD386" s="13"/>
      <c r="AE386" s="13"/>
      <c r="AT386" s="264" t="s">
        <v>196</v>
      </c>
      <c r="AU386" s="264" t="s">
        <v>84</v>
      </c>
      <c r="AV386" s="13" t="s">
        <v>84</v>
      </c>
      <c r="AW386" s="13" t="s">
        <v>5</v>
      </c>
      <c r="AX386" s="13" t="s">
        <v>82</v>
      </c>
      <c r="AY386" s="264" t="s">
        <v>182</v>
      </c>
    </row>
    <row r="387" s="2" customFormat="1" ht="37.8" customHeight="1">
      <c r="A387" s="39"/>
      <c r="B387" s="40"/>
      <c r="C387" s="233" t="s">
        <v>949</v>
      </c>
      <c r="D387" s="233" t="s">
        <v>185</v>
      </c>
      <c r="E387" s="234" t="s">
        <v>2043</v>
      </c>
      <c r="F387" s="235" t="s">
        <v>2044</v>
      </c>
      <c r="G387" s="236" t="s">
        <v>222</v>
      </c>
      <c r="H387" s="237">
        <v>7</v>
      </c>
      <c r="I387" s="238"/>
      <c r="J387" s="238"/>
      <c r="K387" s="239">
        <f>ROUND(P387*H387,2)</f>
        <v>0</v>
      </c>
      <c r="L387" s="235" t="s">
        <v>189</v>
      </c>
      <c r="M387" s="45"/>
      <c r="N387" s="240" t="s">
        <v>1</v>
      </c>
      <c r="O387" s="241" t="s">
        <v>38</v>
      </c>
      <c r="P387" s="242">
        <f>I387+J387</f>
        <v>0</v>
      </c>
      <c r="Q387" s="242">
        <f>ROUND(I387*H387,2)</f>
        <v>0</v>
      </c>
      <c r="R387" s="242">
        <f>ROUND(J387*H387,2)</f>
        <v>0</v>
      </c>
      <c r="S387" s="92"/>
      <c r="T387" s="243">
        <f>S387*H387</f>
        <v>0</v>
      </c>
      <c r="U387" s="243">
        <v>0.089999999999999997</v>
      </c>
      <c r="V387" s="243">
        <f>U387*H387</f>
        <v>0.63</v>
      </c>
      <c r="W387" s="243">
        <v>0</v>
      </c>
      <c r="X387" s="244">
        <f>W387*H387</f>
        <v>0</v>
      </c>
      <c r="Y387" s="39"/>
      <c r="Z387" s="39"/>
      <c r="AA387" s="39"/>
      <c r="AB387" s="39"/>
      <c r="AC387" s="39"/>
      <c r="AD387" s="39"/>
      <c r="AE387" s="39"/>
      <c r="AR387" s="245" t="s">
        <v>190</v>
      </c>
      <c r="AT387" s="245" t="s">
        <v>185</v>
      </c>
      <c r="AU387" s="245" t="s">
        <v>84</v>
      </c>
      <c r="AY387" s="18" t="s">
        <v>182</v>
      </c>
      <c r="BE387" s="246">
        <f>IF(O387="základní",K387,0)</f>
        <v>0</v>
      </c>
      <c r="BF387" s="246">
        <f>IF(O387="snížená",K387,0)</f>
        <v>0</v>
      </c>
      <c r="BG387" s="246">
        <f>IF(O387="zákl. přenesená",K387,0)</f>
        <v>0</v>
      </c>
      <c r="BH387" s="246">
        <f>IF(O387="sníž. přenesená",K387,0)</f>
        <v>0</v>
      </c>
      <c r="BI387" s="246">
        <f>IF(O387="nulová",K387,0)</f>
        <v>0</v>
      </c>
      <c r="BJ387" s="18" t="s">
        <v>82</v>
      </c>
      <c r="BK387" s="246">
        <f>ROUND(P387*H387,2)</f>
        <v>0</v>
      </c>
      <c r="BL387" s="18" t="s">
        <v>190</v>
      </c>
      <c r="BM387" s="245" t="s">
        <v>2045</v>
      </c>
    </row>
    <row r="388" s="2" customFormat="1">
      <c r="A388" s="39"/>
      <c r="B388" s="40"/>
      <c r="C388" s="41"/>
      <c r="D388" s="247" t="s">
        <v>192</v>
      </c>
      <c r="E388" s="41"/>
      <c r="F388" s="248" t="s">
        <v>2044</v>
      </c>
      <c r="G388" s="41"/>
      <c r="H388" s="41"/>
      <c r="I388" s="249"/>
      <c r="J388" s="249"/>
      <c r="K388" s="41"/>
      <c r="L388" s="41"/>
      <c r="M388" s="45"/>
      <c r="N388" s="250"/>
      <c r="O388" s="251"/>
      <c r="P388" s="92"/>
      <c r="Q388" s="92"/>
      <c r="R388" s="92"/>
      <c r="S388" s="92"/>
      <c r="T388" s="92"/>
      <c r="U388" s="92"/>
      <c r="V388" s="92"/>
      <c r="W388" s="92"/>
      <c r="X388" s="93"/>
      <c r="Y388" s="39"/>
      <c r="Z388" s="39"/>
      <c r="AA388" s="39"/>
      <c r="AB388" s="39"/>
      <c r="AC388" s="39"/>
      <c r="AD388" s="39"/>
      <c r="AE388" s="39"/>
      <c r="AT388" s="18" t="s">
        <v>192</v>
      </c>
      <c r="AU388" s="18" t="s">
        <v>84</v>
      </c>
    </row>
    <row r="389" s="2" customFormat="1">
      <c r="A389" s="39"/>
      <c r="B389" s="40"/>
      <c r="C389" s="41"/>
      <c r="D389" s="252" t="s">
        <v>194</v>
      </c>
      <c r="E389" s="41"/>
      <c r="F389" s="253" t="s">
        <v>2046</v>
      </c>
      <c r="G389" s="41"/>
      <c r="H389" s="41"/>
      <c r="I389" s="249"/>
      <c r="J389" s="249"/>
      <c r="K389" s="41"/>
      <c r="L389" s="41"/>
      <c r="M389" s="45"/>
      <c r="N389" s="250"/>
      <c r="O389" s="251"/>
      <c r="P389" s="92"/>
      <c r="Q389" s="92"/>
      <c r="R389" s="92"/>
      <c r="S389" s="92"/>
      <c r="T389" s="92"/>
      <c r="U389" s="92"/>
      <c r="V389" s="92"/>
      <c r="W389" s="92"/>
      <c r="X389" s="93"/>
      <c r="Y389" s="39"/>
      <c r="Z389" s="39"/>
      <c r="AA389" s="39"/>
      <c r="AB389" s="39"/>
      <c r="AC389" s="39"/>
      <c r="AD389" s="39"/>
      <c r="AE389" s="39"/>
      <c r="AT389" s="18" t="s">
        <v>194</v>
      </c>
      <c r="AU389" s="18" t="s">
        <v>84</v>
      </c>
    </row>
    <row r="390" s="2" customFormat="1" ht="37.8" customHeight="1">
      <c r="A390" s="39"/>
      <c r="B390" s="40"/>
      <c r="C390" s="286" t="s">
        <v>1385</v>
      </c>
      <c r="D390" s="286" t="s">
        <v>290</v>
      </c>
      <c r="E390" s="287" t="s">
        <v>2047</v>
      </c>
      <c r="F390" s="288" t="s">
        <v>2048</v>
      </c>
      <c r="G390" s="289" t="s">
        <v>222</v>
      </c>
      <c r="H390" s="290">
        <v>7</v>
      </c>
      <c r="I390" s="291"/>
      <c r="J390" s="292"/>
      <c r="K390" s="293">
        <f>ROUND(P390*H390,2)</f>
        <v>0</v>
      </c>
      <c r="L390" s="288" t="s">
        <v>1</v>
      </c>
      <c r="M390" s="294"/>
      <c r="N390" s="295" t="s">
        <v>1</v>
      </c>
      <c r="O390" s="241" t="s">
        <v>38</v>
      </c>
      <c r="P390" s="242">
        <f>I390+J390</f>
        <v>0</v>
      </c>
      <c r="Q390" s="242">
        <f>ROUND(I390*H390,2)</f>
        <v>0</v>
      </c>
      <c r="R390" s="242">
        <f>ROUND(J390*H390,2)</f>
        <v>0</v>
      </c>
      <c r="S390" s="92"/>
      <c r="T390" s="243">
        <f>S390*H390</f>
        <v>0</v>
      </c>
      <c r="U390" s="243">
        <v>0.16200000000000001</v>
      </c>
      <c r="V390" s="243">
        <f>U390*H390</f>
        <v>1.1340000000000001</v>
      </c>
      <c r="W390" s="243">
        <v>0</v>
      </c>
      <c r="X390" s="244">
        <f>W390*H390</f>
        <v>0</v>
      </c>
      <c r="Y390" s="39"/>
      <c r="Z390" s="39"/>
      <c r="AA390" s="39"/>
      <c r="AB390" s="39"/>
      <c r="AC390" s="39"/>
      <c r="AD390" s="39"/>
      <c r="AE390" s="39"/>
      <c r="AR390" s="245" t="s">
        <v>240</v>
      </c>
      <c r="AT390" s="245" t="s">
        <v>290</v>
      </c>
      <c r="AU390" s="245" t="s">
        <v>84</v>
      </c>
      <c r="AY390" s="18" t="s">
        <v>182</v>
      </c>
      <c r="BE390" s="246">
        <f>IF(O390="základní",K390,0)</f>
        <v>0</v>
      </c>
      <c r="BF390" s="246">
        <f>IF(O390="snížená",K390,0)</f>
        <v>0</v>
      </c>
      <c r="BG390" s="246">
        <f>IF(O390="zákl. přenesená",K390,0)</f>
        <v>0</v>
      </c>
      <c r="BH390" s="246">
        <f>IF(O390="sníž. přenesená",K390,0)</f>
        <v>0</v>
      </c>
      <c r="BI390" s="246">
        <f>IF(O390="nulová",K390,0)</f>
        <v>0</v>
      </c>
      <c r="BJ390" s="18" t="s">
        <v>82</v>
      </c>
      <c r="BK390" s="246">
        <f>ROUND(P390*H390,2)</f>
        <v>0</v>
      </c>
      <c r="BL390" s="18" t="s">
        <v>190</v>
      </c>
      <c r="BM390" s="245" t="s">
        <v>2049</v>
      </c>
    </row>
    <row r="391" s="2" customFormat="1">
      <c r="A391" s="39"/>
      <c r="B391" s="40"/>
      <c r="C391" s="41"/>
      <c r="D391" s="247" t="s">
        <v>192</v>
      </c>
      <c r="E391" s="41"/>
      <c r="F391" s="248" t="s">
        <v>2048</v>
      </c>
      <c r="G391" s="41"/>
      <c r="H391" s="41"/>
      <c r="I391" s="249"/>
      <c r="J391" s="249"/>
      <c r="K391" s="41"/>
      <c r="L391" s="41"/>
      <c r="M391" s="45"/>
      <c r="N391" s="250"/>
      <c r="O391" s="251"/>
      <c r="P391" s="92"/>
      <c r="Q391" s="92"/>
      <c r="R391" s="92"/>
      <c r="S391" s="92"/>
      <c r="T391" s="92"/>
      <c r="U391" s="92"/>
      <c r="V391" s="92"/>
      <c r="W391" s="92"/>
      <c r="X391" s="93"/>
      <c r="Y391" s="39"/>
      <c r="Z391" s="39"/>
      <c r="AA391" s="39"/>
      <c r="AB391" s="39"/>
      <c r="AC391" s="39"/>
      <c r="AD391" s="39"/>
      <c r="AE391" s="39"/>
      <c r="AT391" s="18" t="s">
        <v>192</v>
      </c>
      <c r="AU391" s="18" t="s">
        <v>84</v>
      </c>
    </row>
    <row r="392" s="2" customFormat="1" ht="24.15" customHeight="1">
      <c r="A392" s="39"/>
      <c r="B392" s="40"/>
      <c r="C392" s="233" t="s">
        <v>953</v>
      </c>
      <c r="D392" s="233" t="s">
        <v>185</v>
      </c>
      <c r="E392" s="234" t="s">
        <v>2050</v>
      </c>
      <c r="F392" s="235" t="s">
        <v>2051</v>
      </c>
      <c r="G392" s="236" t="s">
        <v>222</v>
      </c>
      <c r="H392" s="237">
        <v>3</v>
      </c>
      <c r="I392" s="238"/>
      <c r="J392" s="238"/>
      <c r="K392" s="239">
        <f>ROUND(P392*H392,2)</f>
        <v>0</v>
      </c>
      <c r="L392" s="235" t="s">
        <v>189</v>
      </c>
      <c r="M392" s="45"/>
      <c r="N392" s="240" t="s">
        <v>1</v>
      </c>
      <c r="O392" s="241" t="s">
        <v>38</v>
      </c>
      <c r="P392" s="242">
        <f>I392+J392</f>
        <v>0</v>
      </c>
      <c r="Q392" s="242">
        <f>ROUND(I392*H392,2)</f>
        <v>0</v>
      </c>
      <c r="R392" s="242">
        <f>ROUND(J392*H392,2)</f>
        <v>0</v>
      </c>
      <c r="S392" s="92"/>
      <c r="T392" s="243">
        <f>S392*H392</f>
        <v>0</v>
      </c>
      <c r="U392" s="243">
        <v>0.21734000000000001</v>
      </c>
      <c r="V392" s="243">
        <f>U392*H392</f>
        <v>0.65202000000000004</v>
      </c>
      <c r="W392" s="243">
        <v>0</v>
      </c>
      <c r="X392" s="244">
        <f>W392*H392</f>
        <v>0</v>
      </c>
      <c r="Y392" s="39"/>
      <c r="Z392" s="39"/>
      <c r="AA392" s="39"/>
      <c r="AB392" s="39"/>
      <c r="AC392" s="39"/>
      <c r="AD392" s="39"/>
      <c r="AE392" s="39"/>
      <c r="AR392" s="245" t="s">
        <v>190</v>
      </c>
      <c r="AT392" s="245" t="s">
        <v>185</v>
      </c>
      <c r="AU392" s="245" t="s">
        <v>84</v>
      </c>
      <c r="AY392" s="18" t="s">
        <v>182</v>
      </c>
      <c r="BE392" s="246">
        <f>IF(O392="základní",K392,0)</f>
        <v>0</v>
      </c>
      <c r="BF392" s="246">
        <f>IF(O392="snížená",K392,0)</f>
        <v>0</v>
      </c>
      <c r="BG392" s="246">
        <f>IF(O392="zákl. přenesená",K392,0)</f>
        <v>0</v>
      </c>
      <c r="BH392" s="246">
        <f>IF(O392="sníž. přenesená",K392,0)</f>
        <v>0</v>
      </c>
      <c r="BI392" s="246">
        <f>IF(O392="nulová",K392,0)</f>
        <v>0</v>
      </c>
      <c r="BJ392" s="18" t="s">
        <v>82</v>
      </c>
      <c r="BK392" s="246">
        <f>ROUND(P392*H392,2)</f>
        <v>0</v>
      </c>
      <c r="BL392" s="18" t="s">
        <v>190</v>
      </c>
      <c r="BM392" s="245" t="s">
        <v>2052</v>
      </c>
    </row>
    <row r="393" s="2" customFormat="1">
      <c r="A393" s="39"/>
      <c r="B393" s="40"/>
      <c r="C393" s="41"/>
      <c r="D393" s="247" t="s">
        <v>192</v>
      </c>
      <c r="E393" s="41"/>
      <c r="F393" s="248" t="s">
        <v>2051</v>
      </c>
      <c r="G393" s="41"/>
      <c r="H393" s="41"/>
      <c r="I393" s="249"/>
      <c r="J393" s="249"/>
      <c r="K393" s="41"/>
      <c r="L393" s="41"/>
      <c r="M393" s="45"/>
      <c r="N393" s="250"/>
      <c r="O393" s="251"/>
      <c r="P393" s="92"/>
      <c r="Q393" s="92"/>
      <c r="R393" s="92"/>
      <c r="S393" s="92"/>
      <c r="T393" s="92"/>
      <c r="U393" s="92"/>
      <c r="V393" s="92"/>
      <c r="W393" s="92"/>
      <c r="X393" s="93"/>
      <c r="Y393" s="39"/>
      <c r="Z393" s="39"/>
      <c r="AA393" s="39"/>
      <c r="AB393" s="39"/>
      <c r="AC393" s="39"/>
      <c r="AD393" s="39"/>
      <c r="AE393" s="39"/>
      <c r="AT393" s="18" t="s">
        <v>192</v>
      </c>
      <c r="AU393" s="18" t="s">
        <v>84</v>
      </c>
    </row>
    <row r="394" s="2" customFormat="1">
      <c r="A394" s="39"/>
      <c r="B394" s="40"/>
      <c r="C394" s="41"/>
      <c r="D394" s="252" t="s">
        <v>194</v>
      </c>
      <c r="E394" s="41"/>
      <c r="F394" s="253" t="s">
        <v>2053</v>
      </c>
      <c r="G394" s="41"/>
      <c r="H394" s="41"/>
      <c r="I394" s="249"/>
      <c r="J394" s="249"/>
      <c r="K394" s="41"/>
      <c r="L394" s="41"/>
      <c r="M394" s="45"/>
      <c r="N394" s="250"/>
      <c r="O394" s="251"/>
      <c r="P394" s="92"/>
      <c r="Q394" s="92"/>
      <c r="R394" s="92"/>
      <c r="S394" s="92"/>
      <c r="T394" s="92"/>
      <c r="U394" s="92"/>
      <c r="V394" s="92"/>
      <c r="W394" s="92"/>
      <c r="X394" s="93"/>
      <c r="Y394" s="39"/>
      <c r="Z394" s="39"/>
      <c r="AA394" s="39"/>
      <c r="AB394" s="39"/>
      <c r="AC394" s="39"/>
      <c r="AD394" s="39"/>
      <c r="AE394" s="39"/>
      <c r="AT394" s="18" t="s">
        <v>194</v>
      </c>
      <c r="AU394" s="18" t="s">
        <v>84</v>
      </c>
    </row>
    <row r="395" s="2" customFormat="1" ht="24.15" customHeight="1">
      <c r="A395" s="39"/>
      <c r="B395" s="40"/>
      <c r="C395" s="286" t="s">
        <v>1393</v>
      </c>
      <c r="D395" s="286" t="s">
        <v>290</v>
      </c>
      <c r="E395" s="287" t="s">
        <v>2054</v>
      </c>
      <c r="F395" s="288" t="s">
        <v>2055</v>
      </c>
      <c r="G395" s="289" t="s">
        <v>222</v>
      </c>
      <c r="H395" s="290">
        <v>3</v>
      </c>
      <c r="I395" s="291"/>
      <c r="J395" s="292"/>
      <c r="K395" s="293">
        <f>ROUND(P395*H395,2)</f>
        <v>0</v>
      </c>
      <c r="L395" s="288" t="s">
        <v>189</v>
      </c>
      <c r="M395" s="294"/>
      <c r="N395" s="295" t="s">
        <v>1</v>
      </c>
      <c r="O395" s="241" t="s">
        <v>38</v>
      </c>
      <c r="P395" s="242">
        <f>I395+J395</f>
        <v>0</v>
      </c>
      <c r="Q395" s="242">
        <f>ROUND(I395*H395,2)</f>
        <v>0</v>
      </c>
      <c r="R395" s="242">
        <f>ROUND(J395*H395,2)</f>
        <v>0</v>
      </c>
      <c r="S395" s="92"/>
      <c r="T395" s="243">
        <f>S395*H395</f>
        <v>0</v>
      </c>
      <c r="U395" s="243">
        <v>0.108</v>
      </c>
      <c r="V395" s="243">
        <f>U395*H395</f>
        <v>0.32400000000000001</v>
      </c>
      <c r="W395" s="243">
        <v>0</v>
      </c>
      <c r="X395" s="244">
        <f>W395*H395</f>
        <v>0</v>
      </c>
      <c r="Y395" s="39"/>
      <c r="Z395" s="39"/>
      <c r="AA395" s="39"/>
      <c r="AB395" s="39"/>
      <c r="AC395" s="39"/>
      <c r="AD395" s="39"/>
      <c r="AE395" s="39"/>
      <c r="AR395" s="245" t="s">
        <v>240</v>
      </c>
      <c r="AT395" s="245" t="s">
        <v>290</v>
      </c>
      <c r="AU395" s="245" t="s">
        <v>84</v>
      </c>
      <c r="AY395" s="18" t="s">
        <v>182</v>
      </c>
      <c r="BE395" s="246">
        <f>IF(O395="základní",K395,0)</f>
        <v>0</v>
      </c>
      <c r="BF395" s="246">
        <f>IF(O395="snížená",K395,0)</f>
        <v>0</v>
      </c>
      <c r="BG395" s="246">
        <f>IF(O395="zákl. přenesená",K395,0)</f>
        <v>0</v>
      </c>
      <c r="BH395" s="246">
        <f>IF(O395="sníž. přenesená",K395,0)</f>
        <v>0</v>
      </c>
      <c r="BI395" s="246">
        <f>IF(O395="nulová",K395,0)</f>
        <v>0</v>
      </c>
      <c r="BJ395" s="18" t="s">
        <v>82</v>
      </c>
      <c r="BK395" s="246">
        <f>ROUND(P395*H395,2)</f>
        <v>0</v>
      </c>
      <c r="BL395" s="18" t="s">
        <v>190</v>
      </c>
      <c r="BM395" s="245" t="s">
        <v>2056</v>
      </c>
    </row>
    <row r="396" s="2" customFormat="1">
      <c r="A396" s="39"/>
      <c r="B396" s="40"/>
      <c r="C396" s="41"/>
      <c r="D396" s="247" t="s">
        <v>192</v>
      </c>
      <c r="E396" s="41"/>
      <c r="F396" s="248" t="s">
        <v>2055</v>
      </c>
      <c r="G396" s="41"/>
      <c r="H396" s="41"/>
      <c r="I396" s="249"/>
      <c r="J396" s="249"/>
      <c r="K396" s="41"/>
      <c r="L396" s="41"/>
      <c r="M396" s="45"/>
      <c r="N396" s="250"/>
      <c r="O396" s="251"/>
      <c r="P396" s="92"/>
      <c r="Q396" s="92"/>
      <c r="R396" s="92"/>
      <c r="S396" s="92"/>
      <c r="T396" s="92"/>
      <c r="U396" s="92"/>
      <c r="V396" s="92"/>
      <c r="W396" s="92"/>
      <c r="X396" s="93"/>
      <c r="Y396" s="39"/>
      <c r="Z396" s="39"/>
      <c r="AA396" s="39"/>
      <c r="AB396" s="39"/>
      <c r="AC396" s="39"/>
      <c r="AD396" s="39"/>
      <c r="AE396" s="39"/>
      <c r="AT396" s="18" t="s">
        <v>192</v>
      </c>
      <c r="AU396" s="18" t="s">
        <v>84</v>
      </c>
    </row>
    <row r="397" s="2" customFormat="1" ht="24.15" customHeight="1">
      <c r="A397" s="39"/>
      <c r="B397" s="40"/>
      <c r="C397" s="286" t="s">
        <v>1034</v>
      </c>
      <c r="D397" s="286" t="s">
        <v>290</v>
      </c>
      <c r="E397" s="287" t="s">
        <v>2057</v>
      </c>
      <c r="F397" s="288" t="s">
        <v>2058</v>
      </c>
      <c r="G397" s="289" t="s">
        <v>222</v>
      </c>
      <c r="H397" s="290">
        <v>3</v>
      </c>
      <c r="I397" s="291"/>
      <c r="J397" s="292"/>
      <c r="K397" s="293">
        <f>ROUND(P397*H397,2)</f>
        <v>0</v>
      </c>
      <c r="L397" s="288" t="s">
        <v>189</v>
      </c>
      <c r="M397" s="294"/>
      <c r="N397" s="295" t="s">
        <v>1</v>
      </c>
      <c r="O397" s="241" t="s">
        <v>38</v>
      </c>
      <c r="P397" s="242">
        <f>I397+J397</f>
        <v>0</v>
      </c>
      <c r="Q397" s="242">
        <f>ROUND(I397*H397,2)</f>
        <v>0</v>
      </c>
      <c r="R397" s="242">
        <f>ROUND(J397*H397,2)</f>
        <v>0</v>
      </c>
      <c r="S397" s="92"/>
      <c r="T397" s="243">
        <f>S397*H397</f>
        <v>0</v>
      </c>
      <c r="U397" s="243">
        <v>0.0040000000000000001</v>
      </c>
      <c r="V397" s="243">
        <f>U397*H397</f>
        <v>0.012</v>
      </c>
      <c r="W397" s="243">
        <v>0</v>
      </c>
      <c r="X397" s="244">
        <f>W397*H397</f>
        <v>0</v>
      </c>
      <c r="Y397" s="39"/>
      <c r="Z397" s="39"/>
      <c r="AA397" s="39"/>
      <c r="AB397" s="39"/>
      <c r="AC397" s="39"/>
      <c r="AD397" s="39"/>
      <c r="AE397" s="39"/>
      <c r="AR397" s="245" t="s">
        <v>240</v>
      </c>
      <c r="AT397" s="245" t="s">
        <v>290</v>
      </c>
      <c r="AU397" s="245" t="s">
        <v>84</v>
      </c>
      <c r="AY397" s="18" t="s">
        <v>182</v>
      </c>
      <c r="BE397" s="246">
        <f>IF(O397="základní",K397,0)</f>
        <v>0</v>
      </c>
      <c r="BF397" s="246">
        <f>IF(O397="snížená",K397,0)</f>
        <v>0</v>
      </c>
      <c r="BG397" s="246">
        <f>IF(O397="zákl. přenesená",K397,0)</f>
        <v>0</v>
      </c>
      <c r="BH397" s="246">
        <f>IF(O397="sníž. přenesená",K397,0)</f>
        <v>0</v>
      </c>
      <c r="BI397" s="246">
        <f>IF(O397="nulová",K397,0)</f>
        <v>0</v>
      </c>
      <c r="BJ397" s="18" t="s">
        <v>82</v>
      </c>
      <c r="BK397" s="246">
        <f>ROUND(P397*H397,2)</f>
        <v>0</v>
      </c>
      <c r="BL397" s="18" t="s">
        <v>190</v>
      </c>
      <c r="BM397" s="245" t="s">
        <v>2059</v>
      </c>
    </row>
    <row r="398" s="2" customFormat="1">
      <c r="A398" s="39"/>
      <c r="B398" s="40"/>
      <c r="C398" s="41"/>
      <c r="D398" s="247" t="s">
        <v>192</v>
      </c>
      <c r="E398" s="41"/>
      <c r="F398" s="248" t="s">
        <v>2058</v>
      </c>
      <c r="G398" s="41"/>
      <c r="H398" s="41"/>
      <c r="I398" s="249"/>
      <c r="J398" s="249"/>
      <c r="K398" s="41"/>
      <c r="L398" s="41"/>
      <c r="M398" s="45"/>
      <c r="N398" s="250"/>
      <c r="O398" s="251"/>
      <c r="P398" s="92"/>
      <c r="Q398" s="92"/>
      <c r="R398" s="92"/>
      <c r="S398" s="92"/>
      <c r="T398" s="92"/>
      <c r="U398" s="92"/>
      <c r="V398" s="92"/>
      <c r="W398" s="92"/>
      <c r="X398" s="93"/>
      <c r="Y398" s="39"/>
      <c r="Z398" s="39"/>
      <c r="AA398" s="39"/>
      <c r="AB398" s="39"/>
      <c r="AC398" s="39"/>
      <c r="AD398" s="39"/>
      <c r="AE398" s="39"/>
      <c r="AT398" s="18" t="s">
        <v>192</v>
      </c>
      <c r="AU398" s="18" t="s">
        <v>84</v>
      </c>
    </row>
    <row r="399" s="2" customFormat="1">
      <c r="A399" s="39"/>
      <c r="B399" s="40"/>
      <c r="C399" s="233" t="s">
        <v>1404</v>
      </c>
      <c r="D399" s="233" t="s">
        <v>185</v>
      </c>
      <c r="E399" s="234" t="s">
        <v>2060</v>
      </c>
      <c r="F399" s="235" t="s">
        <v>2061</v>
      </c>
      <c r="G399" s="236" t="s">
        <v>416</v>
      </c>
      <c r="H399" s="237">
        <v>145.5</v>
      </c>
      <c r="I399" s="238"/>
      <c r="J399" s="238"/>
      <c r="K399" s="239">
        <f>ROUND(P399*H399,2)</f>
        <v>0</v>
      </c>
      <c r="L399" s="235" t="s">
        <v>189</v>
      </c>
      <c r="M399" s="45"/>
      <c r="N399" s="240" t="s">
        <v>1</v>
      </c>
      <c r="O399" s="241" t="s">
        <v>38</v>
      </c>
      <c r="P399" s="242">
        <f>I399+J399</f>
        <v>0</v>
      </c>
      <c r="Q399" s="242">
        <f>ROUND(I399*H399,2)</f>
        <v>0</v>
      </c>
      <c r="R399" s="242">
        <f>ROUND(J399*H399,2)</f>
        <v>0</v>
      </c>
      <c r="S399" s="92"/>
      <c r="T399" s="243">
        <f>S399*H399</f>
        <v>0</v>
      </c>
      <c r="U399" s="243">
        <v>9.0000000000000006E-05</v>
      </c>
      <c r="V399" s="243">
        <f>U399*H399</f>
        <v>0.013095000000000001</v>
      </c>
      <c r="W399" s="243">
        <v>0</v>
      </c>
      <c r="X399" s="244">
        <f>W399*H399</f>
        <v>0</v>
      </c>
      <c r="Y399" s="39"/>
      <c r="Z399" s="39"/>
      <c r="AA399" s="39"/>
      <c r="AB399" s="39"/>
      <c r="AC399" s="39"/>
      <c r="AD399" s="39"/>
      <c r="AE399" s="39"/>
      <c r="AR399" s="245" t="s">
        <v>190</v>
      </c>
      <c r="AT399" s="245" t="s">
        <v>185</v>
      </c>
      <c r="AU399" s="245" t="s">
        <v>84</v>
      </c>
      <c r="AY399" s="18" t="s">
        <v>182</v>
      </c>
      <c r="BE399" s="246">
        <f>IF(O399="základní",K399,0)</f>
        <v>0</v>
      </c>
      <c r="BF399" s="246">
        <f>IF(O399="snížená",K399,0)</f>
        <v>0</v>
      </c>
      <c r="BG399" s="246">
        <f>IF(O399="zákl. přenesená",K399,0)</f>
        <v>0</v>
      </c>
      <c r="BH399" s="246">
        <f>IF(O399="sníž. přenesená",K399,0)</f>
        <v>0</v>
      </c>
      <c r="BI399" s="246">
        <f>IF(O399="nulová",K399,0)</f>
        <v>0</v>
      </c>
      <c r="BJ399" s="18" t="s">
        <v>82</v>
      </c>
      <c r="BK399" s="246">
        <f>ROUND(P399*H399,2)</f>
        <v>0</v>
      </c>
      <c r="BL399" s="18" t="s">
        <v>190</v>
      </c>
      <c r="BM399" s="245" t="s">
        <v>2062</v>
      </c>
    </row>
    <row r="400" s="2" customFormat="1">
      <c r="A400" s="39"/>
      <c r="B400" s="40"/>
      <c r="C400" s="41"/>
      <c r="D400" s="247" t="s">
        <v>192</v>
      </c>
      <c r="E400" s="41"/>
      <c r="F400" s="248" t="s">
        <v>2061</v>
      </c>
      <c r="G400" s="41"/>
      <c r="H400" s="41"/>
      <c r="I400" s="249"/>
      <c r="J400" s="249"/>
      <c r="K400" s="41"/>
      <c r="L400" s="41"/>
      <c r="M400" s="45"/>
      <c r="N400" s="250"/>
      <c r="O400" s="251"/>
      <c r="P400" s="92"/>
      <c r="Q400" s="92"/>
      <c r="R400" s="92"/>
      <c r="S400" s="92"/>
      <c r="T400" s="92"/>
      <c r="U400" s="92"/>
      <c r="V400" s="92"/>
      <c r="W400" s="92"/>
      <c r="X400" s="93"/>
      <c r="Y400" s="39"/>
      <c r="Z400" s="39"/>
      <c r="AA400" s="39"/>
      <c r="AB400" s="39"/>
      <c r="AC400" s="39"/>
      <c r="AD400" s="39"/>
      <c r="AE400" s="39"/>
      <c r="AT400" s="18" t="s">
        <v>192</v>
      </c>
      <c r="AU400" s="18" t="s">
        <v>84</v>
      </c>
    </row>
    <row r="401" s="2" customFormat="1">
      <c r="A401" s="39"/>
      <c r="B401" s="40"/>
      <c r="C401" s="41"/>
      <c r="D401" s="252" t="s">
        <v>194</v>
      </c>
      <c r="E401" s="41"/>
      <c r="F401" s="253" t="s">
        <v>2063</v>
      </c>
      <c r="G401" s="41"/>
      <c r="H401" s="41"/>
      <c r="I401" s="249"/>
      <c r="J401" s="249"/>
      <c r="K401" s="41"/>
      <c r="L401" s="41"/>
      <c r="M401" s="45"/>
      <c r="N401" s="250"/>
      <c r="O401" s="251"/>
      <c r="P401" s="92"/>
      <c r="Q401" s="92"/>
      <c r="R401" s="92"/>
      <c r="S401" s="92"/>
      <c r="T401" s="92"/>
      <c r="U401" s="92"/>
      <c r="V401" s="92"/>
      <c r="W401" s="92"/>
      <c r="X401" s="93"/>
      <c r="Y401" s="39"/>
      <c r="Z401" s="39"/>
      <c r="AA401" s="39"/>
      <c r="AB401" s="39"/>
      <c r="AC401" s="39"/>
      <c r="AD401" s="39"/>
      <c r="AE401" s="39"/>
      <c r="AT401" s="18" t="s">
        <v>194</v>
      </c>
      <c r="AU401" s="18" t="s">
        <v>84</v>
      </c>
    </row>
    <row r="402" s="13" customFormat="1">
      <c r="A402" s="13"/>
      <c r="B402" s="254"/>
      <c r="C402" s="255"/>
      <c r="D402" s="247" t="s">
        <v>196</v>
      </c>
      <c r="E402" s="256" t="s">
        <v>1</v>
      </c>
      <c r="F402" s="257" t="s">
        <v>1818</v>
      </c>
      <c r="G402" s="255"/>
      <c r="H402" s="258">
        <v>145.5</v>
      </c>
      <c r="I402" s="259"/>
      <c r="J402" s="259"/>
      <c r="K402" s="255"/>
      <c r="L402" s="255"/>
      <c r="M402" s="260"/>
      <c r="N402" s="261"/>
      <c r="O402" s="262"/>
      <c r="P402" s="262"/>
      <c r="Q402" s="262"/>
      <c r="R402" s="262"/>
      <c r="S402" s="262"/>
      <c r="T402" s="262"/>
      <c r="U402" s="262"/>
      <c r="V402" s="262"/>
      <c r="W402" s="262"/>
      <c r="X402" s="263"/>
      <c r="Y402" s="13"/>
      <c r="Z402" s="13"/>
      <c r="AA402" s="13"/>
      <c r="AB402" s="13"/>
      <c r="AC402" s="13"/>
      <c r="AD402" s="13"/>
      <c r="AE402" s="13"/>
      <c r="AT402" s="264" t="s">
        <v>196</v>
      </c>
      <c r="AU402" s="264" t="s">
        <v>84</v>
      </c>
      <c r="AV402" s="13" t="s">
        <v>84</v>
      </c>
      <c r="AW402" s="13" t="s">
        <v>5</v>
      </c>
      <c r="AX402" s="13" t="s">
        <v>82</v>
      </c>
      <c r="AY402" s="264" t="s">
        <v>182</v>
      </c>
    </row>
    <row r="403" s="12" customFormat="1" ht="22.8" customHeight="1">
      <c r="A403" s="12"/>
      <c r="B403" s="216"/>
      <c r="C403" s="217"/>
      <c r="D403" s="218" t="s">
        <v>74</v>
      </c>
      <c r="E403" s="231" t="s">
        <v>238</v>
      </c>
      <c r="F403" s="231" t="s">
        <v>239</v>
      </c>
      <c r="G403" s="217"/>
      <c r="H403" s="217"/>
      <c r="I403" s="220"/>
      <c r="J403" s="220"/>
      <c r="K403" s="232">
        <f>BK403</f>
        <v>0</v>
      </c>
      <c r="L403" s="217"/>
      <c r="M403" s="222"/>
      <c r="N403" s="223"/>
      <c r="O403" s="224"/>
      <c r="P403" s="224"/>
      <c r="Q403" s="225">
        <f>SUM(Q404:Q413)</f>
        <v>0</v>
      </c>
      <c r="R403" s="225">
        <f>SUM(R404:R413)</f>
        <v>0</v>
      </c>
      <c r="S403" s="224"/>
      <c r="T403" s="226">
        <f>SUM(T404:T413)</f>
        <v>0</v>
      </c>
      <c r="U403" s="224"/>
      <c r="V403" s="226">
        <f>SUM(V404:V413)</f>
        <v>0</v>
      </c>
      <c r="W403" s="224"/>
      <c r="X403" s="227">
        <f>SUM(X404:X413)</f>
        <v>0</v>
      </c>
      <c r="Y403" s="12"/>
      <c r="Z403" s="12"/>
      <c r="AA403" s="12"/>
      <c r="AB403" s="12"/>
      <c r="AC403" s="12"/>
      <c r="AD403" s="12"/>
      <c r="AE403" s="12"/>
      <c r="AR403" s="228" t="s">
        <v>82</v>
      </c>
      <c r="AT403" s="229" t="s">
        <v>74</v>
      </c>
      <c r="AU403" s="229" t="s">
        <v>82</v>
      </c>
      <c r="AY403" s="228" t="s">
        <v>182</v>
      </c>
      <c r="BK403" s="230">
        <f>SUM(BK404:BK413)</f>
        <v>0</v>
      </c>
    </row>
    <row r="404" s="2" customFormat="1" ht="44.25" customHeight="1">
      <c r="A404" s="39"/>
      <c r="B404" s="40"/>
      <c r="C404" s="233" t="s">
        <v>1038</v>
      </c>
      <c r="D404" s="233" t="s">
        <v>185</v>
      </c>
      <c r="E404" s="234" t="s">
        <v>2064</v>
      </c>
      <c r="F404" s="235" t="s">
        <v>2065</v>
      </c>
      <c r="G404" s="236" t="s">
        <v>243</v>
      </c>
      <c r="H404" s="237">
        <v>1.44</v>
      </c>
      <c r="I404" s="238"/>
      <c r="J404" s="238"/>
      <c r="K404" s="239">
        <f>ROUND(P404*H404,2)</f>
        <v>0</v>
      </c>
      <c r="L404" s="235" t="s">
        <v>189</v>
      </c>
      <c r="M404" s="45"/>
      <c r="N404" s="240" t="s">
        <v>1</v>
      </c>
      <c r="O404" s="241" t="s">
        <v>38</v>
      </c>
      <c r="P404" s="242">
        <f>I404+J404</f>
        <v>0</v>
      </c>
      <c r="Q404" s="242">
        <f>ROUND(I404*H404,2)</f>
        <v>0</v>
      </c>
      <c r="R404" s="242">
        <f>ROUND(J404*H404,2)</f>
        <v>0</v>
      </c>
      <c r="S404" s="92"/>
      <c r="T404" s="243">
        <f>S404*H404</f>
        <v>0</v>
      </c>
      <c r="U404" s="243">
        <v>0</v>
      </c>
      <c r="V404" s="243">
        <f>U404*H404</f>
        <v>0</v>
      </c>
      <c r="W404" s="243">
        <v>0</v>
      </c>
      <c r="X404" s="244">
        <f>W404*H404</f>
        <v>0</v>
      </c>
      <c r="Y404" s="39"/>
      <c r="Z404" s="39"/>
      <c r="AA404" s="39"/>
      <c r="AB404" s="39"/>
      <c r="AC404" s="39"/>
      <c r="AD404" s="39"/>
      <c r="AE404" s="39"/>
      <c r="AR404" s="245" t="s">
        <v>190</v>
      </c>
      <c r="AT404" s="245" t="s">
        <v>185</v>
      </c>
      <c r="AU404" s="245" t="s">
        <v>84</v>
      </c>
      <c r="AY404" s="18" t="s">
        <v>182</v>
      </c>
      <c r="BE404" s="246">
        <f>IF(O404="základní",K404,0)</f>
        <v>0</v>
      </c>
      <c r="BF404" s="246">
        <f>IF(O404="snížená",K404,0)</f>
        <v>0</v>
      </c>
      <c r="BG404" s="246">
        <f>IF(O404="zákl. přenesená",K404,0)</f>
        <v>0</v>
      </c>
      <c r="BH404" s="246">
        <f>IF(O404="sníž. přenesená",K404,0)</f>
        <v>0</v>
      </c>
      <c r="BI404" s="246">
        <f>IF(O404="nulová",K404,0)</f>
        <v>0</v>
      </c>
      <c r="BJ404" s="18" t="s">
        <v>82</v>
      </c>
      <c r="BK404" s="246">
        <f>ROUND(P404*H404,2)</f>
        <v>0</v>
      </c>
      <c r="BL404" s="18" t="s">
        <v>190</v>
      </c>
      <c r="BM404" s="245" t="s">
        <v>2066</v>
      </c>
    </row>
    <row r="405" s="2" customFormat="1">
      <c r="A405" s="39"/>
      <c r="B405" s="40"/>
      <c r="C405" s="41"/>
      <c r="D405" s="247" t="s">
        <v>192</v>
      </c>
      <c r="E405" s="41"/>
      <c r="F405" s="248" t="s">
        <v>2065</v>
      </c>
      <c r="G405" s="41"/>
      <c r="H405" s="41"/>
      <c r="I405" s="249"/>
      <c r="J405" s="249"/>
      <c r="K405" s="41"/>
      <c r="L405" s="41"/>
      <c r="M405" s="45"/>
      <c r="N405" s="250"/>
      <c r="O405" s="251"/>
      <c r="P405" s="92"/>
      <c r="Q405" s="92"/>
      <c r="R405" s="92"/>
      <c r="S405" s="92"/>
      <c r="T405" s="92"/>
      <c r="U405" s="92"/>
      <c r="V405" s="92"/>
      <c r="W405" s="92"/>
      <c r="X405" s="93"/>
      <c r="Y405" s="39"/>
      <c r="Z405" s="39"/>
      <c r="AA405" s="39"/>
      <c r="AB405" s="39"/>
      <c r="AC405" s="39"/>
      <c r="AD405" s="39"/>
      <c r="AE405" s="39"/>
      <c r="AT405" s="18" t="s">
        <v>192</v>
      </c>
      <c r="AU405" s="18" t="s">
        <v>84</v>
      </c>
    </row>
    <row r="406" s="2" customFormat="1">
      <c r="A406" s="39"/>
      <c r="B406" s="40"/>
      <c r="C406" s="41"/>
      <c r="D406" s="252" t="s">
        <v>194</v>
      </c>
      <c r="E406" s="41"/>
      <c r="F406" s="253" t="s">
        <v>2067</v>
      </c>
      <c r="G406" s="41"/>
      <c r="H406" s="41"/>
      <c r="I406" s="249"/>
      <c r="J406" s="249"/>
      <c r="K406" s="41"/>
      <c r="L406" s="41"/>
      <c r="M406" s="45"/>
      <c r="N406" s="250"/>
      <c r="O406" s="251"/>
      <c r="P406" s="92"/>
      <c r="Q406" s="92"/>
      <c r="R406" s="92"/>
      <c r="S406" s="92"/>
      <c r="T406" s="92"/>
      <c r="U406" s="92"/>
      <c r="V406" s="92"/>
      <c r="W406" s="92"/>
      <c r="X406" s="93"/>
      <c r="Y406" s="39"/>
      <c r="Z406" s="39"/>
      <c r="AA406" s="39"/>
      <c r="AB406" s="39"/>
      <c r="AC406" s="39"/>
      <c r="AD406" s="39"/>
      <c r="AE406" s="39"/>
      <c r="AT406" s="18" t="s">
        <v>194</v>
      </c>
      <c r="AU406" s="18" t="s">
        <v>84</v>
      </c>
    </row>
    <row r="407" s="2" customFormat="1" ht="37.8" customHeight="1">
      <c r="A407" s="39"/>
      <c r="B407" s="40"/>
      <c r="C407" s="233" t="s">
        <v>1413</v>
      </c>
      <c r="D407" s="233" t="s">
        <v>185</v>
      </c>
      <c r="E407" s="234" t="s">
        <v>2068</v>
      </c>
      <c r="F407" s="235" t="s">
        <v>2069</v>
      </c>
      <c r="G407" s="236" t="s">
        <v>243</v>
      </c>
      <c r="H407" s="237">
        <v>1.44</v>
      </c>
      <c r="I407" s="238"/>
      <c r="J407" s="238"/>
      <c r="K407" s="239">
        <f>ROUND(P407*H407,2)</f>
        <v>0</v>
      </c>
      <c r="L407" s="235" t="s">
        <v>189</v>
      </c>
      <c r="M407" s="45"/>
      <c r="N407" s="240" t="s">
        <v>1</v>
      </c>
      <c r="O407" s="241" t="s">
        <v>38</v>
      </c>
      <c r="P407" s="242">
        <f>I407+J407</f>
        <v>0</v>
      </c>
      <c r="Q407" s="242">
        <f>ROUND(I407*H407,2)</f>
        <v>0</v>
      </c>
      <c r="R407" s="242">
        <f>ROUND(J407*H407,2)</f>
        <v>0</v>
      </c>
      <c r="S407" s="92"/>
      <c r="T407" s="243">
        <f>S407*H407</f>
        <v>0</v>
      </c>
      <c r="U407" s="243">
        <v>0</v>
      </c>
      <c r="V407" s="243">
        <f>U407*H407</f>
        <v>0</v>
      </c>
      <c r="W407" s="243">
        <v>0</v>
      </c>
      <c r="X407" s="244">
        <f>W407*H407</f>
        <v>0</v>
      </c>
      <c r="Y407" s="39"/>
      <c r="Z407" s="39"/>
      <c r="AA407" s="39"/>
      <c r="AB407" s="39"/>
      <c r="AC407" s="39"/>
      <c r="AD407" s="39"/>
      <c r="AE407" s="39"/>
      <c r="AR407" s="245" t="s">
        <v>190</v>
      </c>
      <c r="AT407" s="245" t="s">
        <v>185</v>
      </c>
      <c r="AU407" s="245" t="s">
        <v>84</v>
      </c>
      <c r="AY407" s="18" t="s">
        <v>182</v>
      </c>
      <c r="BE407" s="246">
        <f>IF(O407="základní",K407,0)</f>
        <v>0</v>
      </c>
      <c r="BF407" s="246">
        <f>IF(O407="snížená",K407,0)</f>
        <v>0</v>
      </c>
      <c r="BG407" s="246">
        <f>IF(O407="zákl. přenesená",K407,0)</f>
        <v>0</v>
      </c>
      <c r="BH407" s="246">
        <f>IF(O407="sníž. přenesená",K407,0)</f>
        <v>0</v>
      </c>
      <c r="BI407" s="246">
        <f>IF(O407="nulová",K407,0)</f>
        <v>0</v>
      </c>
      <c r="BJ407" s="18" t="s">
        <v>82</v>
      </c>
      <c r="BK407" s="246">
        <f>ROUND(P407*H407,2)</f>
        <v>0</v>
      </c>
      <c r="BL407" s="18" t="s">
        <v>190</v>
      </c>
      <c r="BM407" s="245" t="s">
        <v>2070</v>
      </c>
    </row>
    <row r="408" s="2" customFormat="1">
      <c r="A408" s="39"/>
      <c r="B408" s="40"/>
      <c r="C408" s="41"/>
      <c r="D408" s="247" t="s">
        <v>192</v>
      </c>
      <c r="E408" s="41"/>
      <c r="F408" s="248" t="s">
        <v>2069</v>
      </c>
      <c r="G408" s="41"/>
      <c r="H408" s="41"/>
      <c r="I408" s="249"/>
      <c r="J408" s="249"/>
      <c r="K408" s="41"/>
      <c r="L408" s="41"/>
      <c r="M408" s="45"/>
      <c r="N408" s="250"/>
      <c r="O408" s="251"/>
      <c r="P408" s="92"/>
      <c r="Q408" s="92"/>
      <c r="R408" s="92"/>
      <c r="S408" s="92"/>
      <c r="T408" s="92"/>
      <c r="U408" s="92"/>
      <c r="V408" s="92"/>
      <c r="W408" s="92"/>
      <c r="X408" s="93"/>
      <c r="Y408" s="39"/>
      <c r="Z408" s="39"/>
      <c r="AA408" s="39"/>
      <c r="AB408" s="39"/>
      <c r="AC408" s="39"/>
      <c r="AD408" s="39"/>
      <c r="AE408" s="39"/>
      <c r="AT408" s="18" t="s">
        <v>192</v>
      </c>
      <c r="AU408" s="18" t="s">
        <v>84</v>
      </c>
    </row>
    <row r="409" s="2" customFormat="1">
      <c r="A409" s="39"/>
      <c r="B409" s="40"/>
      <c r="C409" s="41"/>
      <c r="D409" s="252" t="s">
        <v>194</v>
      </c>
      <c r="E409" s="41"/>
      <c r="F409" s="253" t="s">
        <v>2071</v>
      </c>
      <c r="G409" s="41"/>
      <c r="H409" s="41"/>
      <c r="I409" s="249"/>
      <c r="J409" s="249"/>
      <c r="K409" s="41"/>
      <c r="L409" s="41"/>
      <c r="M409" s="45"/>
      <c r="N409" s="250"/>
      <c r="O409" s="251"/>
      <c r="P409" s="92"/>
      <c r="Q409" s="92"/>
      <c r="R409" s="92"/>
      <c r="S409" s="92"/>
      <c r="T409" s="92"/>
      <c r="U409" s="92"/>
      <c r="V409" s="92"/>
      <c r="W409" s="92"/>
      <c r="X409" s="93"/>
      <c r="Y409" s="39"/>
      <c r="Z409" s="39"/>
      <c r="AA409" s="39"/>
      <c r="AB409" s="39"/>
      <c r="AC409" s="39"/>
      <c r="AD409" s="39"/>
      <c r="AE409" s="39"/>
      <c r="AT409" s="18" t="s">
        <v>194</v>
      </c>
      <c r="AU409" s="18" t="s">
        <v>84</v>
      </c>
    </row>
    <row r="410" s="2" customFormat="1" ht="49.05" customHeight="1">
      <c r="A410" s="39"/>
      <c r="B410" s="40"/>
      <c r="C410" s="233" t="s">
        <v>1042</v>
      </c>
      <c r="D410" s="233" t="s">
        <v>185</v>
      </c>
      <c r="E410" s="234" t="s">
        <v>2072</v>
      </c>
      <c r="F410" s="235" t="s">
        <v>2073</v>
      </c>
      <c r="G410" s="236" t="s">
        <v>243</v>
      </c>
      <c r="H410" s="237">
        <v>12.960000000000001</v>
      </c>
      <c r="I410" s="238"/>
      <c r="J410" s="238"/>
      <c r="K410" s="239">
        <f>ROUND(P410*H410,2)</f>
        <v>0</v>
      </c>
      <c r="L410" s="235" t="s">
        <v>189</v>
      </c>
      <c r="M410" s="45"/>
      <c r="N410" s="240" t="s">
        <v>1</v>
      </c>
      <c r="O410" s="241" t="s">
        <v>38</v>
      </c>
      <c r="P410" s="242">
        <f>I410+J410</f>
        <v>0</v>
      </c>
      <c r="Q410" s="242">
        <f>ROUND(I410*H410,2)</f>
        <v>0</v>
      </c>
      <c r="R410" s="242">
        <f>ROUND(J410*H410,2)</f>
        <v>0</v>
      </c>
      <c r="S410" s="92"/>
      <c r="T410" s="243">
        <f>S410*H410</f>
        <v>0</v>
      </c>
      <c r="U410" s="243">
        <v>0</v>
      </c>
      <c r="V410" s="243">
        <f>U410*H410</f>
        <v>0</v>
      </c>
      <c r="W410" s="243">
        <v>0</v>
      </c>
      <c r="X410" s="244">
        <f>W410*H410</f>
        <v>0</v>
      </c>
      <c r="Y410" s="39"/>
      <c r="Z410" s="39"/>
      <c r="AA410" s="39"/>
      <c r="AB410" s="39"/>
      <c r="AC410" s="39"/>
      <c r="AD410" s="39"/>
      <c r="AE410" s="39"/>
      <c r="AR410" s="245" t="s">
        <v>190</v>
      </c>
      <c r="AT410" s="245" t="s">
        <v>185</v>
      </c>
      <c r="AU410" s="245" t="s">
        <v>84</v>
      </c>
      <c r="AY410" s="18" t="s">
        <v>182</v>
      </c>
      <c r="BE410" s="246">
        <f>IF(O410="základní",K410,0)</f>
        <v>0</v>
      </c>
      <c r="BF410" s="246">
        <f>IF(O410="snížená",K410,0)</f>
        <v>0</v>
      </c>
      <c r="BG410" s="246">
        <f>IF(O410="zákl. přenesená",K410,0)</f>
        <v>0</v>
      </c>
      <c r="BH410" s="246">
        <f>IF(O410="sníž. přenesená",K410,0)</f>
        <v>0</v>
      </c>
      <c r="BI410" s="246">
        <f>IF(O410="nulová",K410,0)</f>
        <v>0</v>
      </c>
      <c r="BJ410" s="18" t="s">
        <v>82</v>
      </c>
      <c r="BK410" s="246">
        <f>ROUND(P410*H410,2)</f>
        <v>0</v>
      </c>
      <c r="BL410" s="18" t="s">
        <v>190</v>
      </c>
      <c r="BM410" s="245" t="s">
        <v>2074</v>
      </c>
    </row>
    <row r="411" s="2" customFormat="1">
      <c r="A411" s="39"/>
      <c r="B411" s="40"/>
      <c r="C411" s="41"/>
      <c r="D411" s="247" t="s">
        <v>192</v>
      </c>
      <c r="E411" s="41"/>
      <c r="F411" s="248" t="s">
        <v>2073</v>
      </c>
      <c r="G411" s="41"/>
      <c r="H411" s="41"/>
      <c r="I411" s="249"/>
      <c r="J411" s="249"/>
      <c r="K411" s="41"/>
      <c r="L411" s="41"/>
      <c r="M411" s="45"/>
      <c r="N411" s="250"/>
      <c r="O411" s="251"/>
      <c r="P411" s="92"/>
      <c r="Q411" s="92"/>
      <c r="R411" s="92"/>
      <c r="S411" s="92"/>
      <c r="T411" s="92"/>
      <c r="U411" s="92"/>
      <c r="V411" s="92"/>
      <c r="W411" s="92"/>
      <c r="X411" s="93"/>
      <c r="Y411" s="39"/>
      <c r="Z411" s="39"/>
      <c r="AA411" s="39"/>
      <c r="AB411" s="39"/>
      <c r="AC411" s="39"/>
      <c r="AD411" s="39"/>
      <c r="AE411" s="39"/>
      <c r="AT411" s="18" t="s">
        <v>192</v>
      </c>
      <c r="AU411" s="18" t="s">
        <v>84</v>
      </c>
    </row>
    <row r="412" s="2" customFormat="1">
      <c r="A412" s="39"/>
      <c r="B412" s="40"/>
      <c r="C412" s="41"/>
      <c r="D412" s="252" t="s">
        <v>194</v>
      </c>
      <c r="E412" s="41"/>
      <c r="F412" s="253" t="s">
        <v>2075</v>
      </c>
      <c r="G412" s="41"/>
      <c r="H412" s="41"/>
      <c r="I412" s="249"/>
      <c r="J412" s="249"/>
      <c r="K412" s="41"/>
      <c r="L412" s="41"/>
      <c r="M412" s="45"/>
      <c r="N412" s="250"/>
      <c r="O412" s="251"/>
      <c r="P412" s="92"/>
      <c r="Q412" s="92"/>
      <c r="R412" s="92"/>
      <c r="S412" s="92"/>
      <c r="T412" s="92"/>
      <c r="U412" s="92"/>
      <c r="V412" s="92"/>
      <c r="W412" s="92"/>
      <c r="X412" s="93"/>
      <c r="Y412" s="39"/>
      <c r="Z412" s="39"/>
      <c r="AA412" s="39"/>
      <c r="AB412" s="39"/>
      <c r="AC412" s="39"/>
      <c r="AD412" s="39"/>
      <c r="AE412" s="39"/>
      <c r="AT412" s="18" t="s">
        <v>194</v>
      </c>
      <c r="AU412" s="18" t="s">
        <v>84</v>
      </c>
    </row>
    <row r="413" s="13" customFormat="1">
      <c r="A413" s="13"/>
      <c r="B413" s="254"/>
      <c r="C413" s="255"/>
      <c r="D413" s="247" t="s">
        <v>196</v>
      </c>
      <c r="E413" s="256" t="s">
        <v>1</v>
      </c>
      <c r="F413" s="257" t="s">
        <v>2076</v>
      </c>
      <c r="G413" s="255"/>
      <c r="H413" s="258">
        <v>12.960000000000001</v>
      </c>
      <c r="I413" s="259"/>
      <c r="J413" s="259"/>
      <c r="K413" s="255"/>
      <c r="L413" s="255"/>
      <c r="M413" s="260"/>
      <c r="N413" s="261"/>
      <c r="O413" s="262"/>
      <c r="P413" s="262"/>
      <c r="Q413" s="262"/>
      <c r="R413" s="262"/>
      <c r="S413" s="262"/>
      <c r="T413" s="262"/>
      <c r="U413" s="262"/>
      <c r="V413" s="262"/>
      <c r="W413" s="262"/>
      <c r="X413" s="263"/>
      <c r="Y413" s="13"/>
      <c r="Z413" s="13"/>
      <c r="AA413" s="13"/>
      <c r="AB413" s="13"/>
      <c r="AC413" s="13"/>
      <c r="AD413" s="13"/>
      <c r="AE413" s="13"/>
      <c r="AT413" s="264" t="s">
        <v>196</v>
      </c>
      <c r="AU413" s="264" t="s">
        <v>84</v>
      </c>
      <c r="AV413" s="13" t="s">
        <v>84</v>
      </c>
      <c r="AW413" s="13" t="s">
        <v>5</v>
      </c>
      <c r="AX413" s="13" t="s">
        <v>82</v>
      </c>
      <c r="AY413" s="264" t="s">
        <v>182</v>
      </c>
    </row>
    <row r="414" s="12" customFormat="1" ht="22.8" customHeight="1">
      <c r="A414" s="12"/>
      <c r="B414" s="216"/>
      <c r="C414" s="217"/>
      <c r="D414" s="218" t="s">
        <v>74</v>
      </c>
      <c r="E414" s="231" t="s">
        <v>265</v>
      </c>
      <c r="F414" s="231" t="s">
        <v>266</v>
      </c>
      <c r="G414" s="217"/>
      <c r="H414" s="217"/>
      <c r="I414" s="220"/>
      <c r="J414" s="220"/>
      <c r="K414" s="232">
        <f>BK414</f>
        <v>0</v>
      </c>
      <c r="L414" s="217"/>
      <c r="M414" s="222"/>
      <c r="N414" s="223"/>
      <c r="O414" s="224"/>
      <c r="P414" s="224"/>
      <c r="Q414" s="225">
        <f>SUM(Q415:Q417)</f>
        <v>0</v>
      </c>
      <c r="R414" s="225">
        <f>SUM(R415:R417)</f>
        <v>0</v>
      </c>
      <c r="S414" s="224"/>
      <c r="T414" s="226">
        <f>SUM(T415:T417)</f>
        <v>0</v>
      </c>
      <c r="U414" s="224"/>
      <c r="V414" s="226">
        <f>SUM(V415:V417)</f>
        <v>0</v>
      </c>
      <c r="W414" s="224"/>
      <c r="X414" s="227">
        <f>SUM(X415:X417)</f>
        <v>0</v>
      </c>
      <c r="Y414" s="12"/>
      <c r="Z414" s="12"/>
      <c r="AA414" s="12"/>
      <c r="AB414" s="12"/>
      <c r="AC414" s="12"/>
      <c r="AD414" s="12"/>
      <c r="AE414" s="12"/>
      <c r="AR414" s="228" t="s">
        <v>82</v>
      </c>
      <c r="AT414" s="229" t="s">
        <v>74</v>
      </c>
      <c r="AU414" s="229" t="s">
        <v>82</v>
      </c>
      <c r="AY414" s="228" t="s">
        <v>182</v>
      </c>
      <c r="BK414" s="230">
        <f>SUM(BK415:BK417)</f>
        <v>0</v>
      </c>
    </row>
    <row r="415" s="2" customFormat="1" ht="49.05" customHeight="1">
      <c r="A415" s="39"/>
      <c r="B415" s="40"/>
      <c r="C415" s="233" t="s">
        <v>1421</v>
      </c>
      <c r="D415" s="233" t="s">
        <v>185</v>
      </c>
      <c r="E415" s="234" t="s">
        <v>2077</v>
      </c>
      <c r="F415" s="235" t="s">
        <v>2078</v>
      </c>
      <c r="G415" s="236" t="s">
        <v>243</v>
      </c>
      <c r="H415" s="237">
        <v>30.890000000000001</v>
      </c>
      <c r="I415" s="238"/>
      <c r="J415" s="238"/>
      <c r="K415" s="239">
        <f>ROUND(P415*H415,2)</f>
        <v>0</v>
      </c>
      <c r="L415" s="235" t="s">
        <v>189</v>
      </c>
      <c r="M415" s="45"/>
      <c r="N415" s="240" t="s">
        <v>1</v>
      </c>
      <c r="O415" s="241" t="s">
        <v>38</v>
      </c>
      <c r="P415" s="242">
        <f>I415+J415</f>
        <v>0</v>
      </c>
      <c r="Q415" s="242">
        <f>ROUND(I415*H415,2)</f>
        <v>0</v>
      </c>
      <c r="R415" s="242">
        <f>ROUND(J415*H415,2)</f>
        <v>0</v>
      </c>
      <c r="S415" s="92"/>
      <c r="T415" s="243">
        <f>S415*H415</f>
        <v>0</v>
      </c>
      <c r="U415" s="243">
        <v>0</v>
      </c>
      <c r="V415" s="243">
        <f>U415*H415</f>
        <v>0</v>
      </c>
      <c r="W415" s="243">
        <v>0</v>
      </c>
      <c r="X415" s="244">
        <f>W415*H415</f>
        <v>0</v>
      </c>
      <c r="Y415" s="39"/>
      <c r="Z415" s="39"/>
      <c r="AA415" s="39"/>
      <c r="AB415" s="39"/>
      <c r="AC415" s="39"/>
      <c r="AD415" s="39"/>
      <c r="AE415" s="39"/>
      <c r="AR415" s="245" t="s">
        <v>190</v>
      </c>
      <c r="AT415" s="245" t="s">
        <v>185</v>
      </c>
      <c r="AU415" s="245" t="s">
        <v>84</v>
      </c>
      <c r="AY415" s="18" t="s">
        <v>182</v>
      </c>
      <c r="BE415" s="246">
        <f>IF(O415="základní",K415,0)</f>
        <v>0</v>
      </c>
      <c r="BF415" s="246">
        <f>IF(O415="snížená",K415,0)</f>
        <v>0</v>
      </c>
      <c r="BG415" s="246">
        <f>IF(O415="zákl. přenesená",K415,0)</f>
        <v>0</v>
      </c>
      <c r="BH415" s="246">
        <f>IF(O415="sníž. přenesená",K415,0)</f>
        <v>0</v>
      </c>
      <c r="BI415" s="246">
        <f>IF(O415="nulová",K415,0)</f>
        <v>0</v>
      </c>
      <c r="BJ415" s="18" t="s">
        <v>82</v>
      </c>
      <c r="BK415" s="246">
        <f>ROUND(P415*H415,2)</f>
        <v>0</v>
      </c>
      <c r="BL415" s="18" t="s">
        <v>190</v>
      </c>
      <c r="BM415" s="245" t="s">
        <v>2079</v>
      </c>
    </row>
    <row r="416" s="2" customFormat="1">
      <c r="A416" s="39"/>
      <c r="B416" s="40"/>
      <c r="C416" s="41"/>
      <c r="D416" s="247" t="s">
        <v>192</v>
      </c>
      <c r="E416" s="41"/>
      <c r="F416" s="248" t="s">
        <v>2078</v>
      </c>
      <c r="G416" s="41"/>
      <c r="H416" s="41"/>
      <c r="I416" s="249"/>
      <c r="J416" s="249"/>
      <c r="K416" s="41"/>
      <c r="L416" s="41"/>
      <c r="M416" s="45"/>
      <c r="N416" s="250"/>
      <c r="O416" s="251"/>
      <c r="P416" s="92"/>
      <c r="Q416" s="92"/>
      <c r="R416" s="92"/>
      <c r="S416" s="92"/>
      <c r="T416" s="92"/>
      <c r="U416" s="92"/>
      <c r="V416" s="92"/>
      <c r="W416" s="92"/>
      <c r="X416" s="93"/>
      <c r="Y416" s="39"/>
      <c r="Z416" s="39"/>
      <c r="AA416" s="39"/>
      <c r="AB416" s="39"/>
      <c r="AC416" s="39"/>
      <c r="AD416" s="39"/>
      <c r="AE416" s="39"/>
      <c r="AT416" s="18" t="s">
        <v>192</v>
      </c>
      <c r="AU416" s="18" t="s">
        <v>84</v>
      </c>
    </row>
    <row r="417" s="2" customFormat="1">
      <c r="A417" s="39"/>
      <c r="B417" s="40"/>
      <c r="C417" s="41"/>
      <c r="D417" s="252" t="s">
        <v>194</v>
      </c>
      <c r="E417" s="41"/>
      <c r="F417" s="253" t="s">
        <v>2080</v>
      </c>
      <c r="G417" s="41"/>
      <c r="H417" s="41"/>
      <c r="I417" s="249"/>
      <c r="J417" s="249"/>
      <c r="K417" s="41"/>
      <c r="L417" s="41"/>
      <c r="M417" s="45"/>
      <c r="N417" s="250"/>
      <c r="O417" s="251"/>
      <c r="P417" s="92"/>
      <c r="Q417" s="92"/>
      <c r="R417" s="92"/>
      <c r="S417" s="92"/>
      <c r="T417" s="92"/>
      <c r="U417" s="92"/>
      <c r="V417" s="92"/>
      <c r="W417" s="92"/>
      <c r="X417" s="93"/>
      <c r="Y417" s="39"/>
      <c r="Z417" s="39"/>
      <c r="AA417" s="39"/>
      <c r="AB417" s="39"/>
      <c r="AC417" s="39"/>
      <c r="AD417" s="39"/>
      <c r="AE417" s="39"/>
      <c r="AT417" s="18" t="s">
        <v>194</v>
      </c>
      <c r="AU417" s="18" t="s">
        <v>84</v>
      </c>
    </row>
    <row r="418" s="12" customFormat="1" ht="25.92" customHeight="1">
      <c r="A418" s="12"/>
      <c r="B418" s="216"/>
      <c r="C418" s="217"/>
      <c r="D418" s="218" t="s">
        <v>74</v>
      </c>
      <c r="E418" s="219" t="s">
        <v>273</v>
      </c>
      <c r="F418" s="219" t="s">
        <v>274</v>
      </c>
      <c r="G418" s="217"/>
      <c r="H418" s="217"/>
      <c r="I418" s="220"/>
      <c r="J418" s="220"/>
      <c r="K418" s="221">
        <f>BK418</f>
        <v>0</v>
      </c>
      <c r="L418" s="217"/>
      <c r="M418" s="222"/>
      <c r="N418" s="223"/>
      <c r="O418" s="224"/>
      <c r="P418" s="224"/>
      <c r="Q418" s="225">
        <f>Q419</f>
        <v>0</v>
      </c>
      <c r="R418" s="225">
        <f>R419</f>
        <v>0</v>
      </c>
      <c r="S418" s="224"/>
      <c r="T418" s="226">
        <f>T419</f>
        <v>0</v>
      </c>
      <c r="U418" s="224"/>
      <c r="V418" s="226">
        <f>V419</f>
        <v>0.22366</v>
      </c>
      <c r="W418" s="224"/>
      <c r="X418" s="227">
        <f>X419</f>
        <v>0.16904</v>
      </c>
      <c r="Y418" s="12"/>
      <c r="Z418" s="12"/>
      <c r="AA418" s="12"/>
      <c r="AB418" s="12"/>
      <c r="AC418" s="12"/>
      <c r="AD418" s="12"/>
      <c r="AE418" s="12"/>
      <c r="AR418" s="228" t="s">
        <v>84</v>
      </c>
      <c r="AT418" s="229" t="s">
        <v>74</v>
      </c>
      <c r="AU418" s="229" t="s">
        <v>75</v>
      </c>
      <c r="AY418" s="228" t="s">
        <v>182</v>
      </c>
      <c r="BK418" s="230">
        <f>BK419</f>
        <v>0</v>
      </c>
    </row>
    <row r="419" s="12" customFormat="1" ht="22.8" customHeight="1">
      <c r="A419" s="12"/>
      <c r="B419" s="216"/>
      <c r="C419" s="217"/>
      <c r="D419" s="218" t="s">
        <v>74</v>
      </c>
      <c r="E419" s="231" t="s">
        <v>2081</v>
      </c>
      <c r="F419" s="231" t="s">
        <v>2082</v>
      </c>
      <c r="G419" s="217"/>
      <c r="H419" s="217"/>
      <c r="I419" s="220"/>
      <c r="J419" s="220"/>
      <c r="K419" s="232">
        <f>BK419</f>
        <v>0</v>
      </c>
      <c r="L419" s="217"/>
      <c r="M419" s="222"/>
      <c r="N419" s="223"/>
      <c r="O419" s="224"/>
      <c r="P419" s="224"/>
      <c r="Q419" s="225">
        <f>SUM(Q420:Q430)</f>
        <v>0</v>
      </c>
      <c r="R419" s="225">
        <f>SUM(R420:R430)</f>
        <v>0</v>
      </c>
      <c r="S419" s="224"/>
      <c r="T419" s="226">
        <f>SUM(T420:T430)</f>
        <v>0</v>
      </c>
      <c r="U419" s="224"/>
      <c r="V419" s="226">
        <f>SUM(V420:V430)</f>
        <v>0.22366</v>
      </c>
      <c r="W419" s="224"/>
      <c r="X419" s="227">
        <f>SUM(X420:X430)</f>
        <v>0.16904</v>
      </c>
      <c r="Y419" s="12"/>
      <c r="Z419" s="12"/>
      <c r="AA419" s="12"/>
      <c r="AB419" s="12"/>
      <c r="AC419" s="12"/>
      <c r="AD419" s="12"/>
      <c r="AE419" s="12"/>
      <c r="AR419" s="228" t="s">
        <v>84</v>
      </c>
      <c r="AT419" s="229" t="s">
        <v>74</v>
      </c>
      <c r="AU419" s="229" t="s">
        <v>82</v>
      </c>
      <c r="AY419" s="228" t="s">
        <v>182</v>
      </c>
      <c r="BK419" s="230">
        <f>SUM(BK420:BK430)</f>
        <v>0</v>
      </c>
    </row>
    <row r="420" s="2" customFormat="1" ht="37.8" customHeight="1">
      <c r="A420" s="39"/>
      <c r="B420" s="40"/>
      <c r="C420" s="233" t="s">
        <v>1047</v>
      </c>
      <c r="D420" s="233" t="s">
        <v>185</v>
      </c>
      <c r="E420" s="234" t="s">
        <v>2083</v>
      </c>
      <c r="F420" s="235" t="s">
        <v>2084</v>
      </c>
      <c r="G420" s="236" t="s">
        <v>222</v>
      </c>
      <c r="H420" s="237">
        <v>5</v>
      </c>
      <c r="I420" s="238"/>
      <c r="J420" s="238"/>
      <c r="K420" s="239">
        <f>ROUND(P420*H420,2)</f>
        <v>0</v>
      </c>
      <c r="L420" s="235" t="s">
        <v>1627</v>
      </c>
      <c r="M420" s="45"/>
      <c r="N420" s="240" t="s">
        <v>1</v>
      </c>
      <c r="O420" s="241" t="s">
        <v>38</v>
      </c>
      <c r="P420" s="242">
        <f>I420+J420</f>
        <v>0</v>
      </c>
      <c r="Q420" s="242">
        <f>ROUND(I420*H420,2)</f>
        <v>0</v>
      </c>
      <c r="R420" s="242">
        <f>ROUND(J420*H420,2)</f>
        <v>0</v>
      </c>
      <c r="S420" s="92"/>
      <c r="T420" s="243">
        <f>S420*H420</f>
        <v>0</v>
      </c>
      <c r="U420" s="243">
        <v>0.0023</v>
      </c>
      <c r="V420" s="243">
        <f>U420*H420</f>
        <v>0.0115</v>
      </c>
      <c r="W420" s="243">
        <v>0</v>
      </c>
      <c r="X420" s="244">
        <f>W420*H420</f>
        <v>0</v>
      </c>
      <c r="Y420" s="39"/>
      <c r="Z420" s="39"/>
      <c r="AA420" s="39"/>
      <c r="AB420" s="39"/>
      <c r="AC420" s="39"/>
      <c r="AD420" s="39"/>
      <c r="AE420" s="39"/>
      <c r="AR420" s="245" t="s">
        <v>223</v>
      </c>
      <c r="AT420" s="245" t="s">
        <v>185</v>
      </c>
      <c r="AU420" s="245" t="s">
        <v>84</v>
      </c>
      <c r="AY420" s="18" t="s">
        <v>182</v>
      </c>
      <c r="BE420" s="246">
        <f>IF(O420="základní",K420,0)</f>
        <v>0</v>
      </c>
      <c r="BF420" s="246">
        <f>IF(O420="snížená",K420,0)</f>
        <v>0</v>
      </c>
      <c r="BG420" s="246">
        <f>IF(O420="zákl. přenesená",K420,0)</f>
        <v>0</v>
      </c>
      <c r="BH420" s="246">
        <f>IF(O420="sníž. přenesená",K420,0)</f>
        <v>0</v>
      </c>
      <c r="BI420" s="246">
        <f>IF(O420="nulová",K420,0)</f>
        <v>0</v>
      </c>
      <c r="BJ420" s="18" t="s">
        <v>82</v>
      </c>
      <c r="BK420" s="246">
        <f>ROUND(P420*H420,2)</f>
        <v>0</v>
      </c>
      <c r="BL420" s="18" t="s">
        <v>223</v>
      </c>
      <c r="BM420" s="245" t="s">
        <v>2085</v>
      </c>
    </row>
    <row r="421" s="2" customFormat="1">
      <c r="A421" s="39"/>
      <c r="B421" s="40"/>
      <c r="C421" s="41"/>
      <c r="D421" s="247" t="s">
        <v>192</v>
      </c>
      <c r="E421" s="41"/>
      <c r="F421" s="248" t="s">
        <v>2084</v>
      </c>
      <c r="G421" s="41"/>
      <c r="H421" s="41"/>
      <c r="I421" s="249"/>
      <c r="J421" s="249"/>
      <c r="K421" s="41"/>
      <c r="L421" s="41"/>
      <c r="M421" s="45"/>
      <c r="N421" s="250"/>
      <c r="O421" s="251"/>
      <c r="P421" s="92"/>
      <c r="Q421" s="92"/>
      <c r="R421" s="92"/>
      <c r="S421" s="92"/>
      <c r="T421" s="92"/>
      <c r="U421" s="92"/>
      <c r="V421" s="92"/>
      <c r="W421" s="92"/>
      <c r="X421" s="93"/>
      <c r="Y421" s="39"/>
      <c r="Z421" s="39"/>
      <c r="AA421" s="39"/>
      <c r="AB421" s="39"/>
      <c r="AC421" s="39"/>
      <c r="AD421" s="39"/>
      <c r="AE421" s="39"/>
      <c r="AT421" s="18" t="s">
        <v>192</v>
      </c>
      <c r="AU421" s="18" t="s">
        <v>84</v>
      </c>
    </row>
    <row r="422" s="2" customFormat="1">
      <c r="A422" s="39"/>
      <c r="B422" s="40"/>
      <c r="C422" s="41"/>
      <c r="D422" s="252" t="s">
        <v>194</v>
      </c>
      <c r="E422" s="41"/>
      <c r="F422" s="253" t="s">
        <v>2086</v>
      </c>
      <c r="G422" s="41"/>
      <c r="H422" s="41"/>
      <c r="I422" s="249"/>
      <c r="J422" s="249"/>
      <c r="K422" s="41"/>
      <c r="L422" s="41"/>
      <c r="M422" s="45"/>
      <c r="N422" s="250"/>
      <c r="O422" s="251"/>
      <c r="P422" s="92"/>
      <c r="Q422" s="92"/>
      <c r="R422" s="92"/>
      <c r="S422" s="92"/>
      <c r="T422" s="92"/>
      <c r="U422" s="92"/>
      <c r="V422" s="92"/>
      <c r="W422" s="92"/>
      <c r="X422" s="93"/>
      <c r="Y422" s="39"/>
      <c r="Z422" s="39"/>
      <c r="AA422" s="39"/>
      <c r="AB422" s="39"/>
      <c r="AC422" s="39"/>
      <c r="AD422" s="39"/>
      <c r="AE422" s="39"/>
      <c r="AT422" s="18" t="s">
        <v>194</v>
      </c>
      <c r="AU422" s="18" t="s">
        <v>84</v>
      </c>
    </row>
    <row r="423" s="2" customFormat="1" ht="16.5" customHeight="1">
      <c r="A423" s="39"/>
      <c r="B423" s="40"/>
      <c r="C423" s="233" t="s">
        <v>1432</v>
      </c>
      <c r="D423" s="233" t="s">
        <v>185</v>
      </c>
      <c r="E423" s="234" t="s">
        <v>2087</v>
      </c>
      <c r="F423" s="235" t="s">
        <v>2088</v>
      </c>
      <c r="G423" s="236" t="s">
        <v>222</v>
      </c>
      <c r="H423" s="237">
        <v>8</v>
      </c>
      <c r="I423" s="238"/>
      <c r="J423" s="238"/>
      <c r="K423" s="239">
        <f>ROUND(P423*H423,2)</f>
        <v>0</v>
      </c>
      <c r="L423" s="235" t="s">
        <v>1</v>
      </c>
      <c r="M423" s="45"/>
      <c r="N423" s="240" t="s">
        <v>1</v>
      </c>
      <c r="O423" s="241" t="s">
        <v>38</v>
      </c>
      <c r="P423" s="242">
        <f>I423+J423</f>
        <v>0</v>
      </c>
      <c r="Q423" s="242">
        <f>ROUND(I423*H423,2)</f>
        <v>0</v>
      </c>
      <c r="R423" s="242">
        <f>ROUND(J423*H423,2)</f>
        <v>0</v>
      </c>
      <c r="S423" s="92"/>
      <c r="T423" s="243">
        <f>S423*H423</f>
        <v>0</v>
      </c>
      <c r="U423" s="243">
        <v>0.026519999999999998</v>
      </c>
      <c r="V423" s="243">
        <f>U423*H423</f>
        <v>0.21215999999999999</v>
      </c>
      <c r="W423" s="243">
        <v>0</v>
      </c>
      <c r="X423" s="244">
        <f>W423*H423</f>
        <v>0</v>
      </c>
      <c r="Y423" s="39"/>
      <c r="Z423" s="39"/>
      <c r="AA423" s="39"/>
      <c r="AB423" s="39"/>
      <c r="AC423" s="39"/>
      <c r="AD423" s="39"/>
      <c r="AE423" s="39"/>
      <c r="AR423" s="245" t="s">
        <v>223</v>
      </c>
      <c r="AT423" s="245" t="s">
        <v>185</v>
      </c>
      <c r="AU423" s="245" t="s">
        <v>84</v>
      </c>
      <c r="AY423" s="18" t="s">
        <v>182</v>
      </c>
      <c r="BE423" s="246">
        <f>IF(O423="základní",K423,0)</f>
        <v>0</v>
      </c>
      <c r="BF423" s="246">
        <f>IF(O423="snížená",K423,0)</f>
        <v>0</v>
      </c>
      <c r="BG423" s="246">
        <f>IF(O423="zákl. přenesená",K423,0)</f>
        <v>0</v>
      </c>
      <c r="BH423" s="246">
        <f>IF(O423="sníž. přenesená",K423,0)</f>
        <v>0</v>
      </c>
      <c r="BI423" s="246">
        <f>IF(O423="nulová",K423,0)</f>
        <v>0</v>
      </c>
      <c r="BJ423" s="18" t="s">
        <v>82</v>
      </c>
      <c r="BK423" s="246">
        <f>ROUND(P423*H423,2)</f>
        <v>0</v>
      </c>
      <c r="BL423" s="18" t="s">
        <v>223</v>
      </c>
      <c r="BM423" s="245" t="s">
        <v>2089</v>
      </c>
    </row>
    <row r="424" s="2" customFormat="1">
      <c r="A424" s="39"/>
      <c r="B424" s="40"/>
      <c r="C424" s="41"/>
      <c r="D424" s="247" t="s">
        <v>192</v>
      </c>
      <c r="E424" s="41"/>
      <c r="F424" s="248" t="s">
        <v>2088</v>
      </c>
      <c r="G424" s="41"/>
      <c r="H424" s="41"/>
      <c r="I424" s="249"/>
      <c r="J424" s="249"/>
      <c r="K424" s="41"/>
      <c r="L424" s="41"/>
      <c r="M424" s="45"/>
      <c r="N424" s="250"/>
      <c r="O424" s="251"/>
      <c r="P424" s="92"/>
      <c r="Q424" s="92"/>
      <c r="R424" s="92"/>
      <c r="S424" s="92"/>
      <c r="T424" s="92"/>
      <c r="U424" s="92"/>
      <c r="V424" s="92"/>
      <c r="W424" s="92"/>
      <c r="X424" s="93"/>
      <c r="Y424" s="39"/>
      <c r="Z424" s="39"/>
      <c r="AA424" s="39"/>
      <c r="AB424" s="39"/>
      <c r="AC424" s="39"/>
      <c r="AD424" s="39"/>
      <c r="AE424" s="39"/>
      <c r="AT424" s="18" t="s">
        <v>192</v>
      </c>
      <c r="AU424" s="18" t="s">
        <v>84</v>
      </c>
    </row>
    <row r="425" s="2" customFormat="1" ht="24.15" customHeight="1">
      <c r="A425" s="39"/>
      <c r="B425" s="40"/>
      <c r="C425" s="233" t="s">
        <v>1051</v>
      </c>
      <c r="D425" s="233" t="s">
        <v>185</v>
      </c>
      <c r="E425" s="234" t="s">
        <v>2090</v>
      </c>
      <c r="F425" s="235" t="s">
        <v>2091</v>
      </c>
      <c r="G425" s="236" t="s">
        <v>222</v>
      </c>
      <c r="H425" s="237">
        <v>8</v>
      </c>
      <c r="I425" s="238"/>
      <c r="J425" s="238"/>
      <c r="K425" s="239">
        <f>ROUND(P425*H425,2)</f>
        <v>0</v>
      </c>
      <c r="L425" s="235" t="s">
        <v>189</v>
      </c>
      <c r="M425" s="45"/>
      <c r="N425" s="240" t="s">
        <v>1</v>
      </c>
      <c r="O425" s="241" t="s">
        <v>38</v>
      </c>
      <c r="P425" s="242">
        <f>I425+J425</f>
        <v>0</v>
      </c>
      <c r="Q425" s="242">
        <f>ROUND(I425*H425,2)</f>
        <v>0</v>
      </c>
      <c r="R425" s="242">
        <f>ROUND(J425*H425,2)</f>
        <v>0</v>
      </c>
      <c r="S425" s="92"/>
      <c r="T425" s="243">
        <f>S425*H425</f>
        <v>0</v>
      </c>
      <c r="U425" s="243">
        <v>0</v>
      </c>
      <c r="V425" s="243">
        <f>U425*H425</f>
        <v>0</v>
      </c>
      <c r="W425" s="243">
        <v>0.021129999999999999</v>
      </c>
      <c r="X425" s="244">
        <f>W425*H425</f>
        <v>0.16904</v>
      </c>
      <c r="Y425" s="39"/>
      <c r="Z425" s="39"/>
      <c r="AA425" s="39"/>
      <c r="AB425" s="39"/>
      <c r="AC425" s="39"/>
      <c r="AD425" s="39"/>
      <c r="AE425" s="39"/>
      <c r="AR425" s="245" t="s">
        <v>223</v>
      </c>
      <c r="AT425" s="245" t="s">
        <v>185</v>
      </c>
      <c r="AU425" s="245" t="s">
        <v>84</v>
      </c>
      <c r="AY425" s="18" t="s">
        <v>182</v>
      </c>
      <c r="BE425" s="246">
        <f>IF(O425="základní",K425,0)</f>
        <v>0</v>
      </c>
      <c r="BF425" s="246">
        <f>IF(O425="snížená",K425,0)</f>
        <v>0</v>
      </c>
      <c r="BG425" s="246">
        <f>IF(O425="zákl. přenesená",K425,0)</f>
        <v>0</v>
      </c>
      <c r="BH425" s="246">
        <f>IF(O425="sníž. přenesená",K425,0)</f>
        <v>0</v>
      </c>
      <c r="BI425" s="246">
        <f>IF(O425="nulová",K425,0)</f>
        <v>0</v>
      </c>
      <c r="BJ425" s="18" t="s">
        <v>82</v>
      </c>
      <c r="BK425" s="246">
        <f>ROUND(P425*H425,2)</f>
        <v>0</v>
      </c>
      <c r="BL425" s="18" t="s">
        <v>223</v>
      </c>
      <c r="BM425" s="245" t="s">
        <v>2092</v>
      </c>
    </row>
    <row r="426" s="2" customFormat="1">
      <c r="A426" s="39"/>
      <c r="B426" s="40"/>
      <c r="C426" s="41"/>
      <c r="D426" s="247" t="s">
        <v>192</v>
      </c>
      <c r="E426" s="41"/>
      <c r="F426" s="248" t="s">
        <v>2091</v>
      </c>
      <c r="G426" s="41"/>
      <c r="H426" s="41"/>
      <c r="I426" s="249"/>
      <c r="J426" s="249"/>
      <c r="K426" s="41"/>
      <c r="L426" s="41"/>
      <c r="M426" s="45"/>
      <c r="N426" s="250"/>
      <c r="O426" s="251"/>
      <c r="P426" s="92"/>
      <c r="Q426" s="92"/>
      <c r="R426" s="92"/>
      <c r="S426" s="92"/>
      <c r="T426" s="92"/>
      <c r="U426" s="92"/>
      <c r="V426" s="92"/>
      <c r="W426" s="92"/>
      <c r="X426" s="93"/>
      <c r="Y426" s="39"/>
      <c r="Z426" s="39"/>
      <c r="AA426" s="39"/>
      <c r="AB426" s="39"/>
      <c r="AC426" s="39"/>
      <c r="AD426" s="39"/>
      <c r="AE426" s="39"/>
      <c r="AT426" s="18" t="s">
        <v>192</v>
      </c>
      <c r="AU426" s="18" t="s">
        <v>84</v>
      </c>
    </row>
    <row r="427" s="2" customFormat="1">
      <c r="A427" s="39"/>
      <c r="B427" s="40"/>
      <c r="C427" s="41"/>
      <c r="D427" s="252" t="s">
        <v>194</v>
      </c>
      <c r="E427" s="41"/>
      <c r="F427" s="253" t="s">
        <v>2093</v>
      </c>
      <c r="G427" s="41"/>
      <c r="H427" s="41"/>
      <c r="I427" s="249"/>
      <c r="J427" s="249"/>
      <c r="K427" s="41"/>
      <c r="L427" s="41"/>
      <c r="M427" s="45"/>
      <c r="N427" s="250"/>
      <c r="O427" s="251"/>
      <c r="P427" s="92"/>
      <c r="Q427" s="92"/>
      <c r="R427" s="92"/>
      <c r="S427" s="92"/>
      <c r="T427" s="92"/>
      <c r="U427" s="92"/>
      <c r="V427" s="92"/>
      <c r="W427" s="92"/>
      <c r="X427" s="93"/>
      <c r="Y427" s="39"/>
      <c r="Z427" s="39"/>
      <c r="AA427" s="39"/>
      <c r="AB427" s="39"/>
      <c r="AC427" s="39"/>
      <c r="AD427" s="39"/>
      <c r="AE427" s="39"/>
      <c r="AT427" s="18" t="s">
        <v>194</v>
      </c>
      <c r="AU427" s="18" t="s">
        <v>84</v>
      </c>
    </row>
    <row r="428" s="2" customFormat="1" ht="49.05" customHeight="1">
      <c r="A428" s="39"/>
      <c r="B428" s="40"/>
      <c r="C428" s="233" t="s">
        <v>218</v>
      </c>
      <c r="D428" s="233" t="s">
        <v>185</v>
      </c>
      <c r="E428" s="234" t="s">
        <v>2094</v>
      </c>
      <c r="F428" s="235" t="s">
        <v>2095</v>
      </c>
      <c r="G428" s="236" t="s">
        <v>243</v>
      </c>
      <c r="H428" s="237">
        <v>0.22400000000000001</v>
      </c>
      <c r="I428" s="238"/>
      <c r="J428" s="238"/>
      <c r="K428" s="239">
        <f>ROUND(P428*H428,2)</f>
        <v>0</v>
      </c>
      <c r="L428" s="235" t="s">
        <v>189</v>
      </c>
      <c r="M428" s="45"/>
      <c r="N428" s="240" t="s">
        <v>1</v>
      </c>
      <c r="O428" s="241" t="s">
        <v>38</v>
      </c>
      <c r="P428" s="242">
        <f>I428+J428</f>
        <v>0</v>
      </c>
      <c r="Q428" s="242">
        <f>ROUND(I428*H428,2)</f>
        <v>0</v>
      </c>
      <c r="R428" s="242">
        <f>ROUND(J428*H428,2)</f>
        <v>0</v>
      </c>
      <c r="S428" s="92"/>
      <c r="T428" s="243">
        <f>S428*H428</f>
        <v>0</v>
      </c>
      <c r="U428" s="243">
        <v>0</v>
      </c>
      <c r="V428" s="243">
        <f>U428*H428</f>
        <v>0</v>
      </c>
      <c r="W428" s="243">
        <v>0</v>
      </c>
      <c r="X428" s="244">
        <f>W428*H428</f>
        <v>0</v>
      </c>
      <c r="Y428" s="39"/>
      <c r="Z428" s="39"/>
      <c r="AA428" s="39"/>
      <c r="AB428" s="39"/>
      <c r="AC428" s="39"/>
      <c r="AD428" s="39"/>
      <c r="AE428" s="39"/>
      <c r="AR428" s="245" t="s">
        <v>223</v>
      </c>
      <c r="AT428" s="245" t="s">
        <v>185</v>
      </c>
      <c r="AU428" s="245" t="s">
        <v>84</v>
      </c>
      <c r="AY428" s="18" t="s">
        <v>182</v>
      </c>
      <c r="BE428" s="246">
        <f>IF(O428="základní",K428,0)</f>
        <v>0</v>
      </c>
      <c r="BF428" s="246">
        <f>IF(O428="snížená",K428,0)</f>
        <v>0</v>
      </c>
      <c r="BG428" s="246">
        <f>IF(O428="zákl. přenesená",K428,0)</f>
        <v>0</v>
      </c>
      <c r="BH428" s="246">
        <f>IF(O428="sníž. přenesená",K428,0)</f>
        <v>0</v>
      </c>
      <c r="BI428" s="246">
        <f>IF(O428="nulová",K428,0)</f>
        <v>0</v>
      </c>
      <c r="BJ428" s="18" t="s">
        <v>82</v>
      </c>
      <c r="BK428" s="246">
        <f>ROUND(P428*H428,2)</f>
        <v>0</v>
      </c>
      <c r="BL428" s="18" t="s">
        <v>223</v>
      </c>
      <c r="BM428" s="245" t="s">
        <v>2096</v>
      </c>
    </row>
    <row r="429" s="2" customFormat="1">
      <c r="A429" s="39"/>
      <c r="B429" s="40"/>
      <c r="C429" s="41"/>
      <c r="D429" s="247" t="s">
        <v>192</v>
      </c>
      <c r="E429" s="41"/>
      <c r="F429" s="248" t="s">
        <v>2095</v>
      </c>
      <c r="G429" s="41"/>
      <c r="H429" s="41"/>
      <c r="I429" s="249"/>
      <c r="J429" s="249"/>
      <c r="K429" s="41"/>
      <c r="L429" s="41"/>
      <c r="M429" s="45"/>
      <c r="N429" s="250"/>
      <c r="O429" s="251"/>
      <c r="P429" s="92"/>
      <c r="Q429" s="92"/>
      <c r="R429" s="92"/>
      <c r="S429" s="92"/>
      <c r="T429" s="92"/>
      <c r="U429" s="92"/>
      <c r="V429" s="92"/>
      <c r="W429" s="92"/>
      <c r="X429" s="93"/>
      <c r="Y429" s="39"/>
      <c r="Z429" s="39"/>
      <c r="AA429" s="39"/>
      <c r="AB429" s="39"/>
      <c r="AC429" s="39"/>
      <c r="AD429" s="39"/>
      <c r="AE429" s="39"/>
      <c r="AT429" s="18" t="s">
        <v>192</v>
      </c>
      <c r="AU429" s="18" t="s">
        <v>84</v>
      </c>
    </row>
    <row r="430" s="2" customFormat="1">
      <c r="A430" s="39"/>
      <c r="B430" s="40"/>
      <c r="C430" s="41"/>
      <c r="D430" s="252" t="s">
        <v>194</v>
      </c>
      <c r="E430" s="41"/>
      <c r="F430" s="253" t="s">
        <v>2097</v>
      </c>
      <c r="G430" s="41"/>
      <c r="H430" s="41"/>
      <c r="I430" s="249"/>
      <c r="J430" s="249"/>
      <c r="K430" s="41"/>
      <c r="L430" s="41"/>
      <c r="M430" s="45"/>
      <c r="N430" s="314"/>
      <c r="O430" s="315"/>
      <c r="P430" s="316"/>
      <c r="Q430" s="316"/>
      <c r="R430" s="316"/>
      <c r="S430" s="316"/>
      <c r="T430" s="316"/>
      <c r="U430" s="316"/>
      <c r="V430" s="316"/>
      <c r="W430" s="316"/>
      <c r="X430" s="317"/>
      <c r="Y430" s="39"/>
      <c r="Z430" s="39"/>
      <c r="AA430" s="39"/>
      <c r="AB430" s="39"/>
      <c r="AC430" s="39"/>
      <c r="AD430" s="39"/>
      <c r="AE430" s="39"/>
      <c r="AT430" s="18" t="s">
        <v>194</v>
      </c>
      <c r="AU430" s="18" t="s">
        <v>84</v>
      </c>
    </row>
    <row r="431" s="2" customFormat="1" ht="6.96" customHeight="1">
      <c r="A431" s="39"/>
      <c r="B431" s="67"/>
      <c r="C431" s="68"/>
      <c r="D431" s="68"/>
      <c r="E431" s="68"/>
      <c r="F431" s="68"/>
      <c r="G431" s="68"/>
      <c r="H431" s="68"/>
      <c r="I431" s="68"/>
      <c r="J431" s="68"/>
      <c r="K431" s="68"/>
      <c r="L431" s="68"/>
      <c r="M431" s="45"/>
      <c r="N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</row>
  </sheetData>
  <sheetProtection sheet="1" autoFilter="0" formatColumns="0" formatRows="0" objects="1" scenarios="1" spinCount="100000" saltValue="7a+YpfDbmTZnH4pysQ1/R3K5bHFdeNGP4ZgPOmbA/qMvKUj7H3jvTMVUceMC27MBoBTjIRytkObStErcRR/mVw==" hashValue="IqgZE1aTw2aBKT4OQmecWxx+N5oenBkhgvFxhSinBEge9unN9s5dFrGMZrvbgXaon6jaUA8Vw47fGAxW7wpFow==" algorithmName="SHA-512" password="CC35"/>
  <autoFilter ref="C125:L43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M2:Z2"/>
  </mergeCells>
  <hyperlinks>
    <hyperlink ref="F131" r:id="rId1" display="https://podminky.urs.cz/item/CS_URS_2023_02/119001401"/>
    <hyperlink ref="F135" r:id="rId2" display="https://podminky.urs.cz/item/CS_URS_2023_02/119001421"/>
    <hyperlink ref="F139" r:id="rId3" display="https://podminky.urs.cz/item/CS_URS_2023_02/129001101"/>
    <hyperlink ref="F143" r:id="rId4" display="https://podminky.urs.cz/item/CS_URS_2023_02/131251104"/>
    <hyperlink ref="F147" r:id="rId5" display="https://podminky.urs.cz/item/CS_URS_2023_02/131251202"/>
    <hyperlink ref="F151" r:id="rId6" display="https://podminky.urs.cz/item/CS_URS_2023_02/132254204"/>
    <hyperlink ref="F157" r:id="rId7" display="https://podminky.urs.cz/item/CS_URS_2023_02/151201101"/>
    <hyperlink ref="F161" r:id="rId8" display="https://podminky.urs.cz/item/CS_URS_2023_02/151201111"/>
    <hyperlink ref="F164" r:id="rId9" display="https://podminky.urs.cz/item/CS_URS_2023_02/151201201"/>
    <hyperlink ref="F168" r:id="rId10" display="https://podminky.urs.cz/item/CS_URS_2023_02/151201211"/>
    <hyperlink ref="F171" r:id="rId11" display="https://podminky.urs.cz/item/CS_URS_2023_02/151201301"/>
    <hyperlink ref="F174" r:id="rId12" display="https://podminky.urs.cz/item/CS_URS_2023_02/151201311"/>
    <hyperlink ref="F177" r:id="rId13" display="https://podminky.urs.cz/item/CS_URS_2023_02/162751117"/>
    <hyperlink ref="F181" r:id="rId14" display="https://podminky.urs.cz/item/CS_URS_2023_02/171201201"/>
    <hyperlink ref="F185" r:id="rId15" display="https://podminky.urs.cz/item/CS_URS_2023_02/171201221R"/>
    <hyperlink ref="F189" r:id="rId16" display="https://podminky.urs.cz/item/CS_URS_2023_02/174101101"/>
    <hyperlink ref="F196" r:id="rId17" display="https://podminky.urs.cz/item/CS_URS_2023_02/175151101"/>
    <hyperlink ref="F203" r:id="rId18" display="https://podminky.urs.cz/item/CS_URS_2023_02/181951112"/>
    <hyperlink ref="F208" r:id="rId19" display="https://podminky.urs.cz/item/CS_URS_2023_02/211531111"/>
    <hyperlink ref="F213" r:id="rId20" display="https://podminky.urs.cz/item/CS_URS_2023_02/211561111"/>
    <hyperlink ref="F219" r:id="rId21" display="https://podminky.urs.cz/item/CS_URS_2023_02/359901111"/>
    <hyperlink ref="F223" r:id="rId22" display="https://podminky.urs.cz/item/CS_URS_2023_02/359901211"/>
    <hyperlink ref="F227" r:id="rId23" display="https://podminky.urs.cz/item/CS_URS_2023_02/451572111"/>
    <hyperlink ref="F233" r:id="rId24" display="https://podminky.urs.cz/item/CS_URS_2023_02/452112112"/>
    <hyperlink ref="F241" r:id="rId25" display="https://podminky.urs.cz/item/CS_URS_2023_02/452311131"/>
    <hyperlink ref="F245" r:id="rId26" display="https://podminky.urs.cz/item/CS_URS_2023_02/452351101"/>
    <hyperlink ref="F250" r:id="rId27" display="https://podminky.urs.cz/item/CS_URS_2023_02/830311811"/>
    <hyperlink ref="F253" r:id="rId28" display="https://podminky.urs.cz/item/CS_URS_2023_02/830361811"/>
    <hyperlink ref="F256" r:id="rId29" display="https://podminky.urs.cz/item/CS_URS_2023_02/871265221"/>
    <hyperlink ref="F259" r:id="rId30" display="https://podminky.urs.cz/item/CS_URS_2023_02/871313121"/>
    <hyperlink ref="F265" r:id="rId31" display="https://podminky.urs.cz/item/CS_URS_2023_02/871353121"/>
    <hyperlink ref="F271" r:id="rId32" display="https://podminky.urs.cz/item/CS_URS_2023_02/877265211"/>
    <hyperlink ref="F279" r:id="rId33" display="https://podminky.urs.cz/item/CS_URS_2023_02/877265221"/>
    <hyperlink ref="F284" r:id="rId34" display="https://podminky.urs.cz/item/CS_URS_2023_02/877315211"/>
    <hyperlink ref="F292" r:id="rId35" display="https://podminky.urs.cz/item/CS_URS_2023_02/877315221"/>
    <hyperlink ref="F297" r:id="rId36" display="https://podminky.urs.cz/item/CS_URS_2023_02/877355211"/>
    <hyperlink ref="F302" r:id="rId37" display="https://podminky.urs.cz/item/CS_URS_2023_02/877355221"/>
    <hyperlink ref="F315" r:id="rId38" display="https://podminky.urs.cz/item/CS_URS_2023_02/892271111"/>
    <hyperlink ref="F319" r:id="rId39" display="https://podminky.urs.cz/item/CS_URS_2023_02/892351111"/>
    <hyperlink ref="F323" r:id="rId40" display="https://podminky.urs.cz/item/CS_URS_2023_02/894410101"/>
    <hyperlink ref="F330" r:id="rId41" display="https://podminky.urs.cz/item/CS_URS_2023_02/894410211"/>
    <hyperlink ref="F335" r:id="rId42" display="https://podminky.urs.cz/item/CS_URS_2023_02/894410212"/>
    <hyperlink ref="F340" r:id="rId43" display="https://podminky.urs.cz/item/CS_URS_2023_02/894410232"/>
    <hyperlink ref="F345" r:id="rId44" display="https://podminky.urs.cz/item/CS_URS_2023_02/894410302"/>
    <hyperlink ref="F355" r:id="rId45" display="https://podminky.urs.cz/item/CS_URS_2023_02/894812316"/>
    <hyperlink ref="F358" r:id="rId46" display="https://podminky.urs.cz/item/CS_URS_2023_02/894812318"/>
    <hyperlink ref="F361" r:id="rId47" display="https://podminky.urs.cz/item/CS_URS_2023_02/894812331"/>
    <hyperlink ref="F364" r:id="rId48" display="https://podminky.urs.cz/item/CS_URS_2023_02/894812339"/>
    <hyperlink ref="F367" r:id="rId49" display="https://podminky.urs.cz/item/CS_URS_2023_02/894812377"/>
    <hyperlink ref="F370" r:id="rId50" display="https://podminky.urs.cz/item/CS_URS_2023_02/895941343"/>
    <hyperlink ref="F375" r:id="rId51" display="https://podminky.urs.cz/item/CS_URS_2023_02/895941351"/>
    <hyperlink ref="F380" r:id="rId52" display="https://podminky.urs.cz/item/CS_URS_2023_02/895941367"/>
    <hyperlink ref="F385" r:id="rId53" display="https://podminky.urs.cz/item/CS_URS_2023_02/897172112"/>
    <hyperlink ref="F389" r:id="rId54" display="https://podminky.urs.cz/item/CS_URS_2023_02/899104112"/>
    <hyperlink ref="F394" r:id="rId55" display="https://podminky.urs.cz/item/CS_URS_2023_02/899204112"/>
    <hyperlink ref="F401" r:id="rId56" display="https://podminky.urs.cz/item/CS_URS_2023_02/899722113"/>
    <hyperlink ref="F406" r:id="rId57" display="https://podminky.urs.cz/item/CS_URS_2023_02/997013867"/>
    <hyperlink ref="F409" r:id="rId58" display="https://podminky.urs.cz/item/CS_URS_2023_02/997221571"/>
    <hyperlink ref="F412" r:id="rId59" display="https://podminky.urs.cz/item/CS_URS_2023_02/997221579"/>
    <hyperlink ref="F417" r:id="rId60" display="https://podminky.urs.cz/item/CS_URS_2023_02/998276101"/>
    <hyperlink ref="F422" r:id="rId61" display="https://podminky.urs.cz/item/CS_URS_2023_01/721211435R"/>
    <hyperlink ref="F427" r:id="rId62" display="https://podminky.urs.cz/item/CS_URS_2023_02/721242803"/>
    <hyperlink ref="F430" r:id="rId63" display="https://podminky.urs.cz/item/CS_URS_2023_02/998721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104</v>
      </c>
      <c r="AZ2" s="150" t="s">
        <v>2098</v>
      </c>
      <c r="BA2" s="150" t="s">
        <v>2099</v>
      </c>
      <c r="BB2" s="150" t="s">
        <v>1</v>
      </c>
      <c r="BC2" s="150" t="s">
        <v>2100</v>
      </c>
      <c r="BD2" s="150" t="s">
        <v>120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21"/>
      <c r="AT3" s="18" t="s">
        <v>84</v>
      </c>
      <c r="AZ3" s="150" t="s">
        <v>2101</v>
      </c>
      <c r="BA3" s="150" t="s">
        <v>2102</v>
      </c>
      <c r="BB3" s="150" t="s">
        <v>1</v>
      </c>
      <c r="BC3" s="150" t="s">
        <v>2103</v>
      </c>
      <c r="BD3" s="150" t="s">
        <v>120</v>
      </c>
    </row>
    <row r="4" s="1" customFormat="1" ht="24.96" customHeight="1">
      <c r="B4" s="21"/>
      <c r="D4" s="153" t="s">
        <v>124</v>
      </c>
      <c r="M4" s="21"/>
      <c r="N4" s="154" t="s">
        <v>11</v>
      </c>
      <c r="AT4" s="18" t="s">
        <v>4</v>
      </c>
      <c r="AZ4" s="150" t="s">
        <v>2104</v>
      </c>
      <c r="BA4" s="150" t="s">
        <v>2105</v>
      </c>
      <c r="BB4" s="150" t="s">
        <v>1</v>
      </c>
      <c r="BC4" s="150" t="s">
        <v>2106</v>
      </c>
      <c r="BD4" s="150" t="s">
        <v>120</v>
      </c>
    </row>
    <row r="5" s="1" customFormat="1" ht="6.96" customHeight="1">
      <c r="B5" s="21"/>
      <c r="M5" s="21"/>
      <c r="AZ5" s="150" t="s">
        <v>2107</v>
      </c>
      <c r="BA5" s="150" t="s">
        <v>2108</v>
      </c>
      <c r="BB5" s="150" t="s">
        <v>1</v>
      </c>
      <c r="BC5" s="150" t="s">
        <v>2109</v>
      </c>
      <c r="BD5" s="150" t="s">
        <v>120</v>
      </c>
    </row>
    <row r="6" s="1" customFormat="1" ht="12" customHeight="1">
      <c r="B6" s="21"/>
      <c r="D6" s="155" t="s">
        <v>17</v>
      </c>
      <c r="M6" s="21"/>
      <c r="AZ6" s="150" t="s">
        <v>2110</v>
      </c>
      <c r="BA6" s="150" t="s">
        <v>2111</v>
      </c>
      <c r="BB6" s="150" t="s">
        <v>1</v>
      </c>
      <c r="BC6" s="150" t="s">
        <v>2112</v>
      </c>
      <c r="BD6" s="150" t="s">
        <v>120</v>
      </c>
    </row>
    <row r="7" s="1" customFormat="1" ht="16.5" customHeight="1">
      <c r="B7" s="21"/>
      <c r="E7" s="156" t="str">
        <f>'Rekapitulace stavby'!K6</f>
        <v>VOŠ a SŠ zdravotnická Ústí nad Orlicí - sanace suterénu</v>
      </c>
      <c r="F7" s="155"/>
      <c r="G7" s="155"/>
      <c r="H7" s="155"/>
      <c r="M7" s="21"/>
      <c r="AZ7" s="150" t="s">
        <v>2113</v>
      </c>
      <c r="BA7" s="150" t="s">
        <v>2114</v>
      </c>
      <c r="BB7" s="150" t="s">
        <v>1</v>
      </c>
      <c r="BC7" s="150" t="s">
        <v>2115</v>
      </c>
      <c r="BD7" s="150" t="s">
        <v>120</v>
      </c>
    </row>
    <row r="8" s="2" customFormat="1" ht="12" customHeight="1">
      <c r="A8" s="39"/>
      <c r="B8" s="45"/>
      <c r="C8" s="39"/>
      <c r="D8" s="155" t="s">
        <v>137</v>
      </c>
      <c r="E8" s="39"/>
      <c r="F8" s="39"/>
      <c r="G8" s="39"/>
      <c r="H8" s="39"/>
      <c r="I8" s="39"/>
      <c r="J8" s="39"/>
      <c r="K8" s="39"/>
      <c r="L8" s="39"/>
      <c r="M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50" t="s">
        <v>2116</v>
      </c>
      <c r="BA8" s="150" t="s">
        <v>2117</v>
      </c>
      <c r="BB8" s="150" t="s">
        <v>1</v>
      </c>
      <c r="BC8" s="150" t="s">
        <v>2118</v>
      </c>
      <c r="BD8" s="150" t="s">
        <v>120</v>
      </c>
    </row>
    <row r="9" s="2" customFormat="1" ht="16.5" customHeight="1">
      <c r="A9" s="39"/>
      <c r="B9" s="45"/>
      <c r="C9" s="39"/>
      <c r="D9" s="39"/>
      <c r="E9" s="157" t="s">
        <v>2119</v>
      </c>
      <c r="F9" s="39"/>
      <c r="G9" s="39"/>
      <c r="H9" s="39"/>
      <c r="I9" s="39"/>
      <c r="J9" s="39"/>
      <c r="K9" s="39"/>
      <c r="L9" s="39"/>
      <c r="M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50" t="s">
        <v>2120</v>
      </c>
      <c r="BA9" s="150" t="s">
        <v>2121</v>
      </c>
      <c r="BB9" s="150" t="s">
        <v>1</v>
      </c>
      <c r="BC9" s="150" t="s">
        <v>2122</v>
      </c>
      <c r="BD9" s="150" t="s">
        <v>120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5" t="s">
        <v>19</v>
      </c>
      <c r="E11" s="39"/>
      <c r="F11" s="144" t="s">
        <v>1</v>
      </c>
      <c r="G11" s="39"/>
      <c r="H11" s="39"/>
      <c r="I11" s="155" t="s">
        <v>20</v>
      </c>
      <c r="J11" s="144" t="s">
        <v>1</v>
      </c>
      <c r="K11" s="39"/>
      <c r="L11" s="39"/>
      <c r="M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5" t="s">
        <v>21</v>
      </c>
      <c r="E12" s="39"/>
      <c r="F12" s="144" t="s">
        <v>22</v>
      </c>
      <c r="G12" s="39"/>
      <c r="H12" s="39"/>
      <c r="I12" s="155" t="s">
        <v>23</v>
      </c>
      <c r="J12" s="158" t="str">
        <f>'Rekapitulace stavby'!AN8</f>
        <v>24. 7. 2023</v>
      </c>
      <c r="K12" s="39"/>
      <c r="L12" s="39"/>
      <c r="M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5" t="s">
        <v>25</v>
      </c>
      <c r="E14" s="39"/>
      <c r="F14" s="39"/>
      <c r="G14" s="39"/>
      <c r="H14" s="39"/>
      <c r="I14" s="155" t="s">
        <v>26</v>
      </c>
      <c r="J14" s="144" t="str">
        <f>IF('Rekapitulace stavby'!AN10="","",'Rekapitulace stavby'!AN10)</f>
        <v/>
      </c>
      <c r="K14" s="39"/>
      <c r="L14" s="39"/>
      <c r="M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55" t="s">
        <v>27</v>
      </c>
      <c r="J15" s="144" t="str">
        <f>IF('Rekapitulace stavby'!AN11="","",'Rekapitulace stavby'!AN11)</f>
        <v/>
      </c>
      <c r="K15" s="39"/>
      <c r="L15" s="39"/>
      <c r="M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5" t="s">
        <v>28</v>
      </c>
      <c r="E17" s="39"/>
      <c r="F17" s="39"/>
      <c r="G17" s="39"/>
      <c r="H17" s="39"/>
      <c r="I17" s="155" t="s">
        <v>26</v>
      </c>
      <c r="J17" s="34" t="str">
        <f>'Rekapitulace stavby'!AN13</f>
        <v>Vyplň údaj</v>
      </c>
      <c r="K17" s="39"/>
      <c r="L17" s="39"/>
      <c r="M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55" t="s">
        <v>27</v>
      </c>
      <c r="J18" s="34" t="str">
        <f>'Rekapitulace stavby'!AN14</f>
        <v>Vyplň údaj</v>
      </c>
      <c r="K18" s="39"/>
      <c r="L18" s="39"/>
      <c r="M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5" t="s">
        <v>30</v>
      </c>
      <c r="E20" s="39"/>
      <c r="F20" s="39"/>
      <c r="G20" s="39"/>
      <c r="H20" s="39"/>
      <c r="I20" s="155" t="s">
        <v>26</v>
      </c>
      <c r="J20" s="144" t="str">
        <f>IF('Rekapitulace stavby'!AN16="","",'Rekapitulace stavby'!AN16)</f>
        <v/>
      </c>
      <c r="K20" s="39"/>
      <c r="L20" s="39"/>
      <c r="M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55" t="s">
        <v>27</v>
      </c>
      <c r="J21" s="144" t="str">
        <f>IF('Rekapitulace stavby'!AN17="","",'Rekapitulace stavby'!AN17)</f>
        <v/>
      </c>
      <c r="K21" s="39"/>
      <c r="L21" s="39"/>
      <c r="M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5" t="s">
        <v>31</v>
      </c>
      <c r="E23" s="39"/>
      <c r="F23" s="39"/>
      <c r="G23" s="39"/>
      <c r="H23" s="39"/>
      <c r="I23" s="155" t="s">
        <v>26</v>
      </c>
      <c r="J23" s="144" t="str">
        <f>IF('Rekapitulace stavby'!AN19="","",'Rekapitulace stavby'!AN19)</f>
        <v/>
      </c>
      <c r="K23" s="39"/>
      <c r="L23" s="39"/>
      <c r="M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55" t="s">
        <v>27</v>
      </c>
      <c r="J24" s="144" t="str">
        <f>IF('Rekapitulace stavby'!AN20="","",'Rekapitulace stavby'!AN20)</f>
        <v/>
      </c>
      <c r="K24" s="39"/>
      <c r="L24" s="39"/>
      <c r="M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5" t="s">
        <v>32</v>
      </c>
      <c r="E26" s="39"/>
      <c r="F26" s="39"/>
      <c r="G26" s="39"/>
      <c r="H26" s="39"/>
      <c r="I26" s="39"/>
      <c r="J26" s="39"/>
      <c r="K26" s="39"/>
      <c r="L26" s="39"/>
      <c r="M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59"/>
      <c r="M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163"/>
      <c r="M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55" t="s">
        <v>141</v>
      </c>
      <c r="F30" s="39"/>
      <c r="G30" s="39"/>
      <c r="H30" s="39"/>
      <c r="I30" s="39"/>
      <c r="J30" s="39"/>
      <c r="K30" s="164">
        <f>I96</f>
        <v>0</v>
      </c>
      <c r="L30" s="39"/>
      <c r="M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55" t="s">
        <v>142</v>
      </c>
      <c r="F31" s="39"/>
      <c r="G31" s="39"/>
      <c r="H31" s="39"/>
      <c r="I31" s="39"/>
      <c r="J31" s="39"/>
      <c r="K31" s="164">
        <f>J96</f>
        <v>0</v>
      </c>
      <c r="L31" s="39"/>
      <c r="M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5" t="s">
        <v>33</v>
      </c>
      <c r="E32" s="39"/>
      <c r="F32" s="39"/>
      <c r="G32" s="39"/>
      <c r="H32" s="39"/>
      <c r="I32" s="39"/>
      <c r="J32" s="39"/>
      <c r="K32" s="166">
        <f>ROUND(K129, 2)</f>
        <v>0</v>
      </c>
      <c r="L32" s="39"/>
      <c r="M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3"/>
      <c r="E33" s="163"/>
      <c r="F33" s="163"/>
      <c r="G33" s="163"/>
      <c r="H33" s="163"/>
      <c r="I33" s="163"/>
      <c r="J33" s="163"/>
      <c r="K33" s="163"/>
      <c r="L33" s="163"/>
      <c r="M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7" t="s">
        <v>35</v>
      </c>
      <c r="G34" s="39"/>
      <c r="H34" s="39"/>
      <c r="I34" s="167" t="s">
        <v>34</v>
      </c>
      <c r="J34" s="39"/>
      <c r="K34" s="167" t="s">
        <v>36</v>
      </c>
      <c r="L34" s="39"/>
      <c r="M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8" t="s">
        <v>37</v>
      </c>
      <c r="E35" s="155" t="s">
        <v>38</v>
      </c>
      <c r="F35" s="164">
        <f>ROUND((SUM(BE129:BE331)),  2)</f>
        <v>0</v>
      </c>
      <c r="G35" s="39"/>
      <c r="H35" s="39"/>
      <c r="I35" s="169">
        <v>0.20999999999999999</v>
      </c>
      <c r="J35" s="39"/>
      <c r="K35" s="164">
        <f>ROUND(((SUM(BE129:BE331))*I35),  2)</f>
        <v>0</v>
      </c>
      <c r="L35" s="39"/>
      <c r="M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5" t="s">
        <v>39</v>
      </c>
      <c r="F36" s="164">
        <f>ROUND((SUM(BF129:BF331)),  2)</f>
        <v>0</v>
      </c>
      <c r="G36" s="39"/>
      <c r="H36" s="39"/>
      <c r="I36" s="169">
        <v>0.14999999999999999</v>
      </c>
      <c r="J36" s="39"/>
      <c r="K36" s="164">
        <f>ROUND(((SUM(BF129:BF331))*I36),  2)</f>
        <v>0</v>
      </c>
      <c r="L36" s="39"/>
      <c r="M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5" t="s">
        <v>40</v>
      </c>
      <c r="F37" s="164">
        <f>ROUND((SUM(BG129:BG331)),  2)</f>
        <v>0</v>
      </c>
      <c r="G37" s="39"/>
      <c r="H37" s="39"/>
      <c r="I37" s="169">
        <v>0.20999999999999999</v>
      </c>
      <c r="J37" s="39"/>
      <c r="K37" s="164">
        <f>0</f>
        <v>0</v>
      </c>
      <c r="L37" s="39"/>
      <c r="M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5" t="s">
        <v>41</v>
      </c>
      <c r="F38" s="164">
        <f>ROUND((SUM(BH129:BH331)),  2)</f>
        <v>0</v>
      </c>
      <c r="G38" s="39"/>
      <c r="H38" s="39"/>
      <c r="I38" s="169">
        <v>0.14999999999999999</v>
      </c>
      <c r="J38" s="39"/>
      <c r="K38" s="164">
        <f>0</f>
        <v>0</v>
      </c>
      <c r="L38" s="39"/>
      <c r="M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5" t="s">
        <v>42</v>
      </c>
      <c r="F39" s="164">
        <f>ROUND((SUM(BI129:BI331)),  2)</f>
        <v>0</v>
      </c>
      <c r="G39" s="39"/>
      <c r="H39" s="39"/>
      <c r="I39" s="169">
        <v>0</v>
      </c>
      <c r="J39" s="39"/>
      <c r="K39" s="164">
        <f>0</f>
        <v>0</v>
      </c>
      <c r="L39" s="39"/>
      <c r="M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0"/>
      <c r="D41" s="171" t="s">
        <v>43</v>
      </c>
      <c r="E41" s="172"/>
      <c r="F41" s="172"/>
      <c r="G41" s="173" t="s">
        <v>44</v>
      </c>
      <c r="H41" s="174" t="s">
        <v>45</v>
      </c>
      <c r="I41" s="172"/>
      <c r="J41" s="172"/>
      <c r="K41" s="175">
        <f>SUM(K32:K39)</f>
        <v>0</v>
      </c>
      <c r="L41" s="176"/>
      <c r="M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M43" s="21"/>
    </row>
    <row r="44" s="1" customFormat="1" ht="14.4" customHeight="1">
      <c r="B44" s="21"/>
      <c r="M44" s="21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4"/>
      <c r="D50" s="177" t="s">
        <v>46</v>
      </c>
      <c r="E50" s="178"/>
      <c r="F50" s="178"/>
      <c r="G50" s="177" t="s">
        <v>47</v>
      </c>
      <c r="H50" s="178"/>
      <c r="I50" s="178"/>
      <c r="J50" s="178"/>
      <c r="K50" s="178"/>
      <c r="L50" s="178"/>
      <c r="M50" s="6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9"/>
      <c r="B61" s="45"/>
      <c r="C61" s="39"/>
      <c r="D61" s="179" t="s">
        <v>48</v>
      </c>
      <c r="E61" s="180"/>
      <c r="F61" s="181" t="s">
        <v>49</v>
      </c>
      <c r="G61" s="179" t="s">
        <v>48</v>
      </c>
      <c r="H61" s="180"/>
      <c r="I61" s="180"/>
      <c r="J61" s="182" t="s">
        <v>49</v>
      </c>
      <c r="K61" s="180"/>
      <c r="L61" s="180"/>
      <c r="M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9"/>
      <c r="B65" s="45"/>
      <c r="C65" s="39"/>
      <c r="D65" s="177" t="s">
        <v>50</v>
      </c>
      <c r="E65" s="183"/>
      <c r="F65" s="183"/>
      <c r="G65" s="177" t="s">
        <v>51</v>
      </c>
      <c r="H65" s="183"/>
      <c r="I65" s="183"/>
      <c r="J65" s="183"/>
      <c r="K65" s="183"/>
      <c r="L65" s="183"/>
      <c r="M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9"/>
      <c r="B76" s="45"/>
      <c r="C76" s="39"/>
      <c r="D76" s="179" t="s">
        <v>48</v>
      </c>
      <c r="E76" s="180"/>
      <c r="F76" s="181" t="s">
        <v>49</v>
      </c>
      <c r="G76" s="179" t="s">
        <v>48</v>
      </c>
      <c r="H76" s="180"/>
      <c r="I76" s="180"/>
      <c r="J76" s="182" t="s">
        <v>49</v>
      </c>
      <c r="K76" s="180"/>
      <c r="L76" s="180"/>
      <c r="M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143</v>
      </c>
      <c r="D82" s="41"/>
      <c r="E82" s="41"/>
      <c r="F82" s="41"/>
      <c r="G82" s="41"/>
      <c r="H82" s="41"/>
      <c r="I82" s="41"/>
      <c r="J82" s="41"/>
      <c r="K82" s="41"/>
      <c r="L82" s="41"/>
      <c r="M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41"/>
      <c r="M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VOŠ a SŠ zdravotnická Ústí nad Orlicí - sanace suterénu</v>
      </c>
      <c r="F85" s="33"/>
      <c r="G85" s="33"/>
      <c r="H85" s="33"/>
      <c r="I85" s="41"/>
      <c r="J85" s="41"/>
      <c r="K85" s="41"/>
      <c r="L85" s="41"/>
      <c r="M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41"/>
      <c r="J86" s="41"/>
      <c r="K86" s="41"/>
      <c r="L86" s="41"/>
      <c r="M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03 - Oprava zpevněných ploch</v>
      </c>
      <c r="F87" s="41"/>
      <c r="G87" s="41"/>
      <c r="H87" s="41"/>
      <c r="I87" s="41"/>
      <c r="J87" s="41"/>
      <c r="K87" s="41"/>
      <c r="L87" s="41"/>
      <c r="M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 xml:space="preserve"> </v>
      </c>
      <c r="G89" s="41"/>
      <c r="H89" s="41"/>
      <c r="I89" s="33" t="s">
        <v>23</v>
      </c>
      <c r="J89" s="80" t="str">
        <f>IF(J12="","",J12)</f>
        <v>24. 7. 2023</v>
      </c>
      <c r="K89" s="41"/>
      <c r="L89" s="41"/>
      <c r="M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41"/>
      <c r="M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41"/>
      <c r="M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144</v>
      </c>
      <c r="D94" s="190"/>
      <c r="E94" s="190"/>
      <c r="F94" s="190"/>
      <c r="G94" s="190"/>
      <c r="H94" s="190"/>
      <c r="I94" s="191" t="s">
        <v>145</v>
      </c>
      <c r="J94" s="191" t="s">
        <v>146</v>
      </c>
      <c r="K94" s="191" t="s">
        <v>147</v>
      </c>
      <c r="L94" s="190"/>
      <c r="M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2" t="s">
        <v>148</v>
      </c>
      <c r="D96" s="41"/>
      <c r="E96" s="41"/>
      <c r="F96" s="41"/>
      <c r="G96" s="41"/>
      <c r="H96" s="41"/>
      <c r="I96" s="111">
        <f>Q129</f>
        <v>0</v>
      </c>
      <c r="J96" s="111">
        <f>R129</f>
        <v>0</v>
      </c>
      <c r="K96" s="111">
        <f>K129</f>
        <v>0</v>
      </c>
      <c r="L96" s="41"/>
      <c r="M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3"/>
      <c r="C97" s="194"/>
      <c r="D97" s="195" t="s">
        <v>150</v>
      </c>
      <c r="E97" s="196"/>
      <c r="F97" s="196"/>
      <c r="G97" s="196"/>
      <c r="H97" s="196"/>
      <c r="I97" s="197">
        <f>Q130</f>
        <v>0</v>
      </c>
      <c r="J97" s="197">
        <f>R130</f>
        <v>0</v>
      </c>
      <c r="K97" s="197">
        <f>K130</f>
        <v>0</v>
      </c>
      <c r="L97" s="194"/>
      <c r="M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136"/>
      <c r="D98" s="200" t="s">
        <v>650</v>
      </c>
      <c r="E98" s="201"/>
      <c r="F98" s="201"/>
      <c r="G98" s="201"/>
      <c r="H98" s="201"/>
      <c r="I98" s="202">
        <f>Q131</f>
        <v>0</v>
      </c>
      <c r="J98" s="202">
        <f>R131</f>
        <v>0</v>
      </c>
      <c r="K98" s="202">
        <f>K131</f>
        <v>0</v>
      </c>
      <c r="L98" s="136"/>
      <c r="M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136"/>
      <c r="D99" s="200" t="s">
        <v>1712</v>
      </c>
      <c r="E99" s="201"/>
      <c r="F99" s="201"/>
      <c r="G99" s="201"/>
      <c r="H99" s="201"/>
      <c r="I99" s="202">
        <f>Q160</f>
        <v>0</v>
      </c>
      <c r="J99" s="202">
        <f>R160</f>
        <v>0</v>
      </c>
      <c r="K99" s="202">
        <f>K160</f>
        <v>0</v>
      </c>
      <c r="L99" s="136"/>
      <c r="M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136"/>
      <c r="D100" s="200" t="s">
        <v>2123</v>
      </c>
      <c r="E100" s="201"/>
      <c r="F100" s="201"/>
      <c r="G100" s="201"/>
      <c r="H100" s="201"/>
      <c r="I100" s="202">
        <f>Q165</f>
        <v>0</v>
      </c>
      <c r="J100" s="202">
        <f>R165</f>
        <v>0</v>
      </c>
      <c r="K100" s="202">
        <f>K165</f>
        <v>0</v>
      </c>
      <c r="L100" s="136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6"/>
      <c r="D101" s="200" t="s">
        <v>1713</v>
      </c>
      <c r="E101" s="201"/>
      <c r="F101" s="201"/>
      <c r="G101" s="201"/>
      <c r="H101" s="201"/>
      <c r="I101" s="202">
        <f>Q225</f>
        <v>0</v>
      </c>
      <c r="J101" s="202">
        <f>R225</f>
        <v>0</v>
      </c>
      <c r="K101" s="202">
        <f>K225</f>
        <v>0</v>
      </c>
      <c r="L101" s="136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136"/>
      <c r="D102" s="200" t="s">
        <v>152</v>
      </c>
      <c r="E102" s="201"/>
      <c r="F102" s="201"/>
      <c r="G102" s="201"/>
      <c r="H102" s="201"/>
      <c r="I102" s="202">
        <f>Q233</f>
        <v>0</v>
      </c>
      <c r="J102" s="202">
        <f>R233</f>
        <v>0</v>
      </c>
      <c r="K102" s="202">
        <f>K233</f>
        <v>0</v>
      </c>
      <c r="L102" s="136"/>
      <c r="M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136"/>
      <c r="D103" s="200" t="s">
        <v>2124</v>
      </c>
      <c r="E103" s="201"/>
      <c r="F103" s="201"/>
      <c r="G103" s="201"/>
      <c r="H103" s="201"/>
      <c r="I103" s="202">
        <f>Q243</f>
        <v>0</v>
      </c>
      <c r="J103" s="202">
        <f>R243</f>
        <v>0</v>
      </c>
      <c r="K103" s="202">
        <f>K243</f>
        <v>0</v>
      </c>
      <c r="L103" s="136"/>
      <c r="M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136"/>
      <c r="D104" s="200" t="s">
        <v>655</v>
      </c>
      <c r="E104" s="201"/>
      <c r="F104" s="201"/>
      <c r="G104" s="201"/>
      <c r="H104" s="201"/>
      <c r="I104" s="202">
        <f>Q251</f>
        <v>0</v>
      </c>
      <c r="J104" s="202">
        <f>R251</f>
        <v>0</v>
      </c>
      <c r="K104" s="202">
        <f>K251</f>
        <v>0</v>
      </c>
      <c r="L104" s="136"/>
      <c r="M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136"/>
      <c r="D105" s="200" t="s">
        <v>154</v>
      </c>
      <c r="E105" s="201"/>
      <c r="F105" s="201"/>
      <c r="G105" s="201"/>
      <c r="H105" s="201"/>
      <c r="I105" s="202">
        <f>Q258</f>
        <v>0</v>
      </c>
      <c r="J105" s="202">
        <f>R258</f>
        <v>0</v>
      </c>
      <c r="K105" s="202">
        <f>K258</f>
        <v>0</v>
      </c>
      <c r="L105" s="136"/>
      <c r="M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136"/>
      <c r="D106" s="200" t="s">
        <v>155</v>
      </c>
      <c r="E106" s="201"/>
      <c r="F106" s="201"/>
      <c r="G106" s="201"/>
      <c r="H106" s="201"/>
      <c r="I106" s="202">
        <f>Q283</f>
        <v>0</v>
      </c>
      <c r="J106" s="202">
        <f>R283</f>
        <v>0</v>
      </c>
      <c r="K106" s="202">
        <f>K283</f>
        <v>0</v>
      </c>
      <c r="L106" s="136"/>
      <c r="M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3"/>
      <c r="C107" s="194"/>
      <c r="D107" s="195" t="s">
        <v>156</v>
      </c>
      <c r="E107" s="196"/>
      <c r="F107" s="196"/>
      <c r="G107" s="196"/>
      <c r="H107" s="196"/>
      <c r="I107" s="197">
        <f>Q287</f>
        <v>0</v>
      </c>
      <c r="J107" s="197">
        <f>R287</f>
        <v>0</v>
      </c>
      <c r="K107" s="197">
        <f>K287</f>
        <v>0</v>
      </c>
      <c r="L107" s="194"/>
      <c r="M107" s="19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9"/>
      <c r="C108" s="136"/>
      <c r="D108" s="200" t="s">
        <v>2125</v>
      </c>
      <c r="E108" s="201"/>
      <c r="F108" s="201"/>
      <c r="G108" s="201"/>
      <c r="H108" s="201"/>
      <c r="I108" s="202">
        <f>Q288</f>
        <v>0</v>
      </c>
      <c r="J108" s="202">
        <f>R288</f>
        <v>0</v>
      </c>
      <c r="K108" s="202">
        <f>K288</f>
        <v>0</v>
      </c>
      <c r="L108" s="136"/>
      <c r="M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9"/>
      <c r="C109" s="136"/>
      <c r="D109" s="200" t="s">
        <v>161</v>
      </c>
      <c r="E109" s="201"/>
      <c r="F109" s="201"/>
      <c r="G109" s="201"/>
      <c r="H109" s="201"/>
      <c r="I109" s="202">
        <f>Q307</f>
        <v>0</v>
      </c>
      <c r="J109" s="202">
        <f>R307</f>
        <v>0</v>
      </c>
      <c r="K109" s="202">
        <f>K307</f>
        <v>0</v>
      </c>
      <c r="L109" s="136"/>
      <c r="M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163</v>
      </c>
      <c r="D116" s="41"/>
      <c r="E116" s="41"/>
      <c r="F116" s="41"/>
      <c r="G116" s="41"/>
      <c r="H116" s="41"/>
      <c r="I116" s="41"/>
      <c r="J116" s="41"/>
      <c r="K116" s="41"/>
      <c r="L116" s="41"/>
      <c r="M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17</v>
      </c>
      <c r="D118" s="41"/>
      <c r="E118" s="41"/>
      <c r="F118" s="41"/>
      <c r="G118" s="41"/>
      <c r="H118" s="41"/>
      <c r="I118" s="41"/>
      <c r="J118" s="41"/>
      <c r="K118" s="41"/>
      <c r="L118" s="41"/>
      <c r="M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8" t="str">
        <f>E7</f>
        <v>VOŠ a SŠ zdravotnická Ústí nad Orlicí - sanace suterénu</v>
      </c>
      <c r="F119" s="33"/>
      <c r="G119" s="33"/>
      <c r="H119" s="33"/>
      <c r="I119" s="41"/>
      <c r="J119" s="41"/>
      <c r="K119" s="41"/>
      <c r="L119" s="41"/>
      <c r="M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137</v>
      </c>
      <c r="D120" s="41"/>
      <c r="E120" s="41"/>
      <c r="F120" s="41"/>
      <c r="G120" s="41"/>
      <c r="H120" s="41"/>
      <c r="I120" s="41"/>
      <c r="J120" s="41"/>
      <c r="K120" s="41"/>
      <c r="L120" s="41"/>
      <c r="M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 03 - Oprava zpevněných ploch</v>
      </c>
      <c r="F121" s="41"/>
      <c r="G121" s="41"/>
      <c r="H121" s="41"/>
      <c r="I121" s="41"/>
      <c r="J121" s="41"/>
      <c r="K121" s="41"/>
      <c r="L121" s="41"/>
      <c r="M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21</v>
      </c>
      <c r="D123" s="41"/>
      <c r="E123" s="41"/>
      <c r="F123" s="28" t="str">
        <f>F12</f>
        <v xml:space="preserve"> </v>
      </c>
      <c r="G123" s="41"/>
      <c r="H123" s="41"/>
      <c r="I123" s="33" t="s">
        <v>23</v>
      </c>
      <c r="J123" s="80" t="str">
        <f>IF(J12="","",J12)</f>
        <v>24. 7. 2023</v>
      </c>
      <c r="K123" s="41"/>
      <c r="L123" s="41"/>
      <c r="M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25</v>
      </c>
      <c r="D125" s="41"/>
      <c r="E125" s="41"/>
      <c r="F125" s="28" t="str">
        <f>E15</f>
        <v xml:space="preserve"> </v>
      </c>
      <c r="G125" s="41"/>
      <c r="H125" s="41"/>
      <c r="I125" s="33" t="s">
        <v>30</v>
      </c>
      <c r="J125" s="37" t="str">
        <f>E21</f>
        <v xml:space="preserve"> </v>
      </c>
      <c r="K125" s="41"/>
      <c r="L125" s="41"/>
      <c r="M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31</v>
      </c>
      <c r="J126" s="37" t="str">
        <f>E24</f>
        <v xml:space="preserve"> </v>
      </c>
      <c r="K126" s="41"/>
      <c r="L126" s="41"/>
      <c r="M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4"/>
      <c r="B128" s="205"/>
      <c r="C128" s="206" t="s">
        <v>164</v>
      </c>
      <c r="D128" s="207" t="s">
        <v>58</v>
      </c>
      <c r="E128" s="207" t="s">
        <v>54</v>
      </c>
      <c r="F128" s="207" t="s">
        <v>55</v>
      </c>
      <c r="G128" s="207" t="s">
        <v>165</v>
      </c>
      <c r="H128" s="207" t="s">
        <v>166</v>
      </c>
      <c r="I128" s="207" t="s">
        <v>167</v>
      </c>
      <c r="J128" s="207" t="s">
        <v>168</v>
      </c>
      <c r="K128" s="207" t="s">
        <v>147</v>
      </c>
      <c r="L128" s="208" t="s">
        <v>169</v>
      </c>
      <c r="M128" s="209"/>
      <c r="N128" s="101" t="s">
        <v>1</v>
      </c>
      <c r="O128" s="102" t="s">
        <v>37</v>
      </c>
      <c r="P128" s="102" t="s">
        <v>170</v>
      </c>
      <c r="Q128" s="102" t="s">
        <v>171</v>
      </c>
      <c r="R128" s="102" t="s">
        <v>172</v>
      </c>
      <c r="S128" s="102" t="s">
        <v>173</v>
      </c>
      <c r="T128" s="102" t="s">
        <v>174</v>
      </c>
      <c r="U128" s="102" t="s">
        <v>175</v>
      </c>
      <c r="V128" s="102" t="s">
        <v>176</v>
      </c>
      <c r="W128" s="102" t="s">
        <v>177</v>
      </c>
      <c r="X128" s="103" t="s">
        <v>178</v>
      </c>
      <c r="Y128" s="204"/>
      <c r="Z128" s="204"/>
      <c r="AA128" s="204"/>
      <c r="AB128" s="204"/>
      <c r="AC128" s="204"/>
      <c r="AD128" s="204"/>
      <c r="AE128" s="204"/>
    </row>
    <row r="129" s="2" customFormat="1" ht="22.8" customHeight="1">
      <c r="A129" s="39"/>
      <c r="B129" s="40"/>
      <c r="C129" s="108" t="s">
        <v>179</v>
      </c>
      <c r="D129" s="41"/>
      <c r="E129" s="41"/>
      <c r="F129" s="41"/>
      <c r="G129" s="41"/>
      <c r="H129" s="41"/>
      <c r="I129" s="41"/>
      <c r="J129" s="41"/>
      <c r="K129" s="210">
        <f>BK129</f>
        <v>0</v>
      </c>
      <c r="L129" s="41"/>
      <c r="M129" s="45"/>
      <c r="N129" s="104"/>
      <c r="O129" s="211"/>
      <c r="P129" s="105"/>
      <c r="Q129" s="212">
        <f>Q130+Q287</f>
        <v>0</v>
      </c>
      <c r="R129" s="212">
        <f>R130+R287</f>
        <v>0</v>
      </c>
      <c r="S129" s="105"/>
      <c r="T129" s="213">
        <f>T130+T287</f>
        <v>0</v>
      </c>
      <c r="U129" s="105"/>
      <c r="V129" s="213">
        <f>V130+V287</f>
        <v>268.55677737999997</v>
      </c>
      <c r="W129" s="105"/>
      <c r="X129" s="214">
        <f>X130+X287</f>
        <v>360.49788600000005</v>
      </c>
      <c r="Y129" s="39"/>
      <c r="Z129" s="39"/>
      <c r="AA129" s="39"/>
      <c r="AB129" s="39"/>
      <c r="AC129" s="39"/>
      <c r="AD129" s="39"/>
      <c r="AE129" s="39"/>
      <c r="AT129" s="18" t="s">
        <v>74</v>
      </c>
      <c r="AU129" s="18" t="s">
        <v>149</v>
      </c>
      <c r="BK129" s="215">
        <f>BK130+BK287</f>
        <v>0</v>
      </c>
    </row>
    <row r="130" s="12" customFormat="1" ht="25.92" customHeight="1">
      <c r="A130" s="12"/>
      <c r="B130" s="216"/>
      <c r="C130" s="217"/>
      <c r="D130" s="218" t="s">
        <v>74</v>
      </c>
      <c r="E130" s="219" t="s">
        <v>180</v>
      </c>
      <c r="F130" s="219" t="s">
        <v>181</v>
      </c>
      <c r="G130" s="217"/>
      <c r="H130" s="217"/>
      <c r="I130" s="220"/>
      <c r="J130" s="220"/>
      <c r="K130" s="221">
        <f>BK130</f>
        <v>0</v>
      </c>
      <c r="L130" s="217"/>
      <c r="M130" s="222"/>
      <c r="N130" s="223"/>
      <c r="O130" s="224"/>
      <c r="P130" s="224"/>
      <c r="Q130" s="225">
        <f>Q131+Q160+Q165+Q225+Q233+Q243+Q251+Q258+Q283</f>
        <v>0</v>
      </c>
      <c r="R130" s="225">
        <f>R131+R160+R165+R225+R233+R243+R251+R258+R283</f>
        <v>0</v>
      </c>
      <c r="S130" s="224"/>
      <c r="T130" s="226">
        <f>T131+T160+T165+T225+T233+T243+T251+T258+T283</f>
        <v>0</v>
      </c>
      <c r="U130" s="224"/>
      <c r="V130" s="226">
        <f>V131+V160+V165+V225+V233+V243+V251+V258+V283</f>
        <v>268.36821732999999</v>
      </c>
      <c r="W130" s="224"/>
      <c r="X130" s="227">
        <f>X131+X160+X165+X225+X233+X243+X251+X258+X283</f>
        <v>360.49788600000005</v>
      </c>
      <c r="Y130" s="12"/>
      <c r="Z130" s="12"/>
      <c r="AA130" s="12"/>
      <c r="AB130" s="12"/>
      <c r="AC130" s="12"/>
      <c r="AD130" s="12"/>
      <c r="AE130" s="12"/>
      <c r="AR130" s="228" t="s">
        <v>82</v>
      </c>
      <c r="AT130" s="229" t="s">
        <v>74</v>
      </c>
      <c r="AU130" s="229" t="s">
        <v>75</v>
      </c>
      <c r="AY130" s="228" t="s">
        <v>182</v>
      </c>
      <c r="BK130" s="230">
        <f>BK131+BK160+BK165+BK225+BK233+BK243+BK251+BK258+BK283</f>
        <v>0</v>
      </c>
    </row>
    <row r="131" s="12" customFormat="1" ht="22.8" customHeight="1">
      <c r="A131" s="12"/>
      <c r="B131" s="216"/>
      <c r="C131" s="217"/>
      <c r="D131" s="218" t="s">
        <v>74</v>
      </c>
      <c r="E131" s="231" t="s">
        <v>82</v>
      </c>
      <c r="F131" s="231" t="s">
        <v>661</v>
      </c>
      <c r="G131" s="217"/>
      <c r="H131" s="217"/>
      <c r="I131" s="220"/>
      <c r="J131" s="220"/>
      <c r="K131" s="232">
        <f>BK131</f>
        <v>0</v>
      </c>
      <c r="L131" s="217"/>
      <c r="M131" s="222"/>
      <c r="N131" s="223"/>
      <c r="O131" s="224"/>
      <c r="P131" s="224"/>
      <c r="Q131" s="225">
        <f>SUM(Q132:Q159)</f>
        <v>0</v>
      </c>
      <c r="R131" s="225">
        <f>SUM(R132:R159)</f>
        <v>0</v>
      </c>
      <c r="S131" s="224"/>
      <c r="T131" s="226">
        <f>SUM(T132:T159)</f>
        <v>0</v>
      </c>
      <c r="U131" s="224"/>
      <c r="V131" s="226">
        <f>SUM(V132:V159)</f>
        <v>0</v>
      </c>
      <c r="W131" s="224"/>
      <c r="X131" s="227">
        <f>SUM(X132:X159)</f>
        <v>354.58288600000003</v>
      </c>
      <c r="Y131" s="12"/>
      <c r="Z131" s="12"/>
      <c r="AA131" s="12"/>
      <c r="AB131" s="12"/>
      <c r="AC131" s="12"/>
      <c r="AD131" s="12"/>
      <c r="AE131" s="12"/>
      <c r="AR131" s="228" t="s">
        <v>82</v>
      </c>
      <c r="AT131" s="229" t="s">
        <v>74</v>
      </c>
      <c r="AU131" s="229" t="s">
        <v>82</v>
      </c>
      <c r="AY131" s="228" t="s">
        <v>182</v>
      </c>
      <c r="BK131" s="230">
        <f>SUM(BK132:BK159)</f>
        <v>0</v>
      </c>
    </row>
    <row r="132" s="2" customFormat="1" ht="24.15" customHeight="1">
      <c r="A132" s="39"/>
      <c r="B132" s="40"/>
      <c r="C132" s="233" t="s">
        <v>82</v>
      </c>
      <c r="D132" s="233" t="s">
        <v>185</v>
      </c>
      <c r="E132" s="234" t="s">
        <v>2126</v>
      </c>
      <c r="F132" s="235" t="s">
        <v>2127</v>
      </c>
      <c r="G132" s="236" t="s">
        <v>188</v>
      </c>
      <c r="H132" s="237">
        <v>199.227</v>
      </c>
      <c r="I132" s="238"/>
      <c r="J132" s="238"/>
      <c r="K132" s="239">
        <f>ROUND(P132*H132,2)</f>
        <v>0</v>
      </c>
      <c r="L132" s="235" t="s">
        <v>189</v>
      </c>
      <c r="M132" s="45"/>
      <c r="N132" s="240" t="s">
        <v>1</v>
      </c>
      <c r="O132" s="241" t="s">
        <v>38</v>
      </c>
      <c r="P132" s="242">
        <f>I132+J132</f>
        <v>0</v>
      </c>
      <c r="Q132" s="242">
        <f>ROUND(I132*H132,2)</f>
        <v>0</v>
      </c>
      <c r="R132" s="242">
        <f>ROUND(J132*H132,2)</f>
        <v>0</v>
      </c>
      <c r="S132" s="92"/>
      <c r="T132" s="243">
        <f>S132*H132</f>
        <v>0</v>
      </c>
      <c r="U132" s="243">
        <v>0</v>
      </c>
      <c r="V132" s="243">
        <f>U132*H132</f>
        <v>0</v>
      </c>
      <c r="W132" s="243">
        <v>0.255</v>
      </c>
      <c r="X132" s="244">
        <f>W132*H132</f>
        <v>50.802885000000003</v>
      </c>
      <c r="Y132" s="39"/>
      <c r="Z132" s="39"/>
      <c r="AA132" s="39"/>
      <c r="AB132" s="39"/>
      <c r="AC132" s="39"/>
      <c r="AD132" s="39"/>
      <c r="AE132" s="39"/>
      <c r="AR132" s="245" t="s">
        <v>190</v>
      </c>
      <c r="AT132" s="245" t="s">
        <v>185</v>
      </c>
      <c r="AU132" s="245" t="s">
        <v>84</v>
      </c>
      <c r="AY132" s="18" t="s">
        <v>182</v>
      </c>
      <c r="BE132" s="246">
        <f>IF(O132="základní",K132,0)</f>
        <v>0</v>
      </c>
      <c r="BF132" s="246">
        <f>IF(O132="snížená",K132,0)</f>
        <v>0</v>
      </c>
      <c r="BG132" s="246">
        <f>IF(O132="zákl. přenesená",K132,0)</f>
        <v>0</v>
      </c>
      <c r="BH132" s="246">
        <f>IF(O132="sníž. přenesená",K132,0)</f>
        <v>0</v>
      </c>
      <c r="BI132" s="246">
        <f>IF(O132="nulová",K132,0)</f>
        <v>0</v>
      </c>
      <c r="BJ132" s="18" t="s">
        <v>82</v>
      </c>
      <c r="BK132" s="246">
        <f>ROUND(P132*H132,2)</f>
        <v>0</v>
      </c>
      <c r="BL132" s="18" t="s">
        <v>190</v>
      </c>
      <c r="BM132" s="245" t="s">
        <v>2128</v>
      </c>
    </row>
    <row r="133" s="2" customFormat="1">
      <c r="A133" s="39"/>
      <c r="B133" s="40"/>
      <c r="C133" s="41"/>
      <c r="D133" s="247" t="s">
        <v>192</v>
      </c>
      <c r="E133" s="41"/>
      <c r="F133" s="248" t="s">
        <v>2129</v>
      </c>
      <c r="G133" s="41"/>
      <c r="H133" s="41"/>
      <c r="I133" s="249"/>
      <c r="J133" s="249"/>
      <c r="K133" s="41"/>
      <c r="L133" s="41"/>
      <c r="M133" s="45"/>
      <c r="N133" s="250"/>
      <c r="O133" s="251"/>
      <c r="P133" s="92"/>
      <c r="Q133" s="92"/>
      <c r="R133" s="92"/>
      <c r="S133" s="92"/>
      <c r="T133" s="92"/>
      <c r="U133" s="92"/>
      <c r="V133" s="92"/>
      <c r="W133" s="92"/>
      <c r="X133" s="93"/>
      <c r="Y133" s="39"/>
      <c r="Z133" s="39"/>
      <c r="AA133" s="39"/>
      <c r="AB133" s="39"/>
      <c r="AC133" s="39"/>
      <c r="AD133" s="39"/>
      <c r="AE133" s="39"/>
      <c r="AT133" s="18" t="s">
        <v>192</v>
      </c>
      <c r="AU133" s="18" t="s">
        <v>84</v>
      </c>
    </row>
    <row r="134" s="2" customFormat="1">
      <c r="A134" s="39"/>
      <c r="B134" s="40"/>
      <c r="C134" s="41"/>
      <c r="D134" s="252" t="s">
        <v>194</v>
      </c>
      <c r="E134" s="41"/>
      <c r="F134" s="253" t="s">
        <v>2130</v>
      </c>
      <c r="G134" s="41"/>
      <c r="H134" s="41"/>
      <c r="I134" s="249"/>
      <c r="J134" s="249"/>
      <c r="K134" s="41"/>
      <c r="L134" s="41"/>
      <c r="M134" s="45"/>
      <c r="N134" s="250"/>
      <c r="O134" s="251"/>
      <c r="P134" s="92"/>
      <c r="Q134" s="92"/>
      <c r="R134" s="92"/>
      <c r="S134" s="92"/>
      <c r="T134" s="92"/>
      <c r="U134" s="92"/>
      <c r="V134" s="92"/>
      <c r="W134" s="92"/>
      <c r="X134" s="93"/>
      <c r="Y134" s="39"/>
      <c r="Z134" s="39"/>
      <c r="AA134" s="39"/>
      <c r="AB134" s="39"/>
      <c r="AC134" s="39"/>
      <c r="AD134" s="39"/>
      <c r="AE134" s="39"/>
      <c r="AT134" s="18" t="s">
        <v>194</v>
      </c>
      <c r="AU134" s="18" t="s">
        <v>84</v>
      </c>
    </row>
    <row r="135" s="13" customFormat="1">
      <c r="A135" s="13"/>
      <c r="B135" s="254"/>
      <c r="C135" s="255"/>
      <c r="D135" s="247" t="s">
        <v>196</v>
      </c>
      <c r="E135" s="256" t="s">
        <v>1</v>
      </c>
      <c r="F135" s="257" t="s">
        <v>2131</v>
      </c>
      <c r="G135" s="255"/>
      <c r="H135" s="258">
        <v>199.227</v>
      </c>
      <c r="I135" s="259"/>
      <c r="J135" s="259"/>
      <c r="K135" s="255"/>
      <c r="L135" s="255"/>
      <c r="M135" s="260"/>
      <c r="N135" s="261"/>
      <c r="O135" s="262"/>
      <c r="P135" s="262"/>
      <c r="Q135" s="262"/>
      <c r="R135" s="262"/>
      <c r="S135" s="262"/>
      <c r="T135" s="262"/>
      <c r="U135" s="262"/>
      <c r="V135" s="262"/>
      <c r="W135" s="262"/>
      <c r="X135" s="263"/>
      <c r="Y135" s="13"/>
      <c r="Z135" s="13"/>
      <c r="AA135" s="13"/>
      <c r="AB135" s="13"/>
      <c r="AC135" s="13"/>
      <c r="AD135" s="13"/>
      <c r="AE135" s="13"/>
      <c r="AT135" s="264" t="s">
        <v>196</v>
      </c>
      <c r="AU135" s="264" t="s">
        <v>84</v>
      </c>
      <c r="AV135" s="13" t="s">
        <v>84</v>
      </c>
      <c r="AW135" s="13" t="s">
        <v>5</v>
      </c>
      <c r="AX135" s="13" t="s">
        <v>82</v>
      </c>
      <c r="AY135" s="264" t="s">
        <v>182</v>
      </c>
    </row>
    <row r="136" s="2" customFormat="1" ht="24.15" customHeight="1">
      <c r="A136" s="39"/>
      <c r="B136" s="40"/>
      <c r="C136" s="233" t="s">
        <v>84</v>
      </c>
      <c r="D136" s="233" t="s">
        <v>185</v>
      </c>
      <c r="E136" s="234" t="s">
        <v>2132</v>
      </c>
      <c r="F136" s="235" t="s">
        <v>2133</v>
      </c>
      <c r="G136" s="236" t="s">
        <v>188</v>
      </c>
      <c r="H136" s="237">
        <v>107.32599999999999</v>
      </c>
      <c r="I136" s="238"/>
      <c r="J136" s="238"/>
      <c r="K136" s="239">
        <f>ROUND(P136*H136,2)</f>
        <v>0</v>
      </c>
      <c r="L136" s="235" t="s">
        <v>189</v>
      </c>
      <c r="M136" s="45"/>
      <c r="N136" s="240" t="s">
        <v>1</v>
      </c>
      <c r="O136" s="241" t="s">
        <v>38</v>
      </c>
      <c r="P136" s="242">
        <f>I136+J136</f>
        <v>0</v>
      </c>
      <c r="Q136" s="242">
        <f>ROUND(I136*H136,2)</f>
        <v>0</v>
      </c>
      <c r="R136" s="242">
        <f>ROUND(J136*H136,2)</f>
        <v>0</v>
      </c>
      <c r="S136" s="92"/>
      <c r="T136" s="243">
        <f>S136*H136</f>
        <v>0</v>
      </c>
      <c r="U136" s="243">
        <v>0</v>
      </c>
      <c r="V136" s="243">
        <f>U136*H136</f>
        <v>0</v>
      </c>
      <c r="W136" s="243">
        <v>0.28100000000000003</v>
      </c>
      <c r="X136" s="244">
        <f>W136*H136</f>
        <v>30.158606000000002</v>
      </c>
      <c r="Y136" s="39"/>
      <c r="Z136" s="39"/>
      <c r="AA136" s="39"/>
      <c r="AB136" s="39"/>
      <c r="AC136" s="39"/>
      <c r="AD136" s="39"/>
      <c r="AE136" s="39"/>
      <c r="AR136" s="245" t="s">
        <v>190</v>
      </c>
      <c r="AT136" s="245" t="s">
        <v>185</v>
      </c>
      <c r="AU136" s="245" t="s">
        <v>84</v>
      </c>
      <c r="AY136" s="18" t="s">
        <v>182</v>
      </c>
      <c r="BE136" s="246">
        <f>IF(O136="základní",K136,0)</f>
        <v>0</v>
      </c>
      <c r="BF136" s="246">
        <f>IF(O136="snížená",K136,0)</f>
        <v>0</v>
      </c>
      <c r="BG136" s="246">
        <f>IF(O136="zákl. přenesená",K136,0)</f>
        <v>0</v>
      </c>
      <c r="BH136" s="246">
        <f>IF(O136="sníž. přenesená",K136,0)</f>
        <v>0</v>
      </c>
      <c r="BI136" s="246">
        <f>IF(O136="nulová",K136,0)</f>
        <v>0</v>
      </c>
      <c r="BJ136" s="18" t="s">
        <v>82</v>
      </c>
      <c r="BK136" s="246">
        <f>ROUND(P136*H136,2)</f>
        <v>0</v>
      </c>
      <c r="BL136" s="18" t="s">
        <v>190</v>
      </c>
      <c r="BM136" s="245" t="s">
        <v>2134</v>
      </c>
    </row>
    <row r="137" s="2" customFormat="1">
      <c r="A137" s="39"/>
      <c r="B137" s="40"/>
      <c r="C137" s="41"/>
      <c r="D137" s="247" t="s">
        <v>192</v>
      </c>
      <c r="E137" s="41"/>
      <c r="F137" s="248" t="s">
        <v>2135</v>
      </c>
      <c r="G137" s="41"/>
      <c r="H137" s="41"/>
      <c r="I137" s="249"/>
      <c r="J137" s="249"/>
      <c r="K137" s="41"/>
      <c r="L137" s="41"/>
      <c r="M137" s="45"/>
      <c r="N137" s="250"/>
      <c r="O137" s="251"/>
      <c r="P137" s="92"/>
      <c r="Q137" s="92"/>
      <c r="R137" s="92"/>
      <c r="S137" s="92"/>
      <c r="T137" s="92"/>
      <c r="U137" s="92"/>
      <c r="V137" s="92"/>
      <c r="W137" s="92"/>
      <c r="X137" s="93"/>
      <c r="Y137" s="39"/>
      <c r="Z137" s="39"/>
      <c r="AA137" s="39"/>
      <c r="AB137" s="39"/>
      <c r="AC137" s="39"/>
      <c r="AD137" s="39"/>
      <c r="AE137" s="39"/>
      <c r="AT137" s="18" t="s">
        <v>192</v>
      </c>
      <c r="AU137" s="18" t="s">
        <v>84</v>
      </c>
    </row>
    <row r="138" s="2" customFormat="1">
      <c r="A138" s="39"/>
      <c r="B138" s="40"/>
      <c r="C138" s="41"/>
      <c r="D138" s="252" t="s">
        <v>194</v>
      </c>
      <c r="E138" s="41"/>
      <c r="F138" s="253" t="s">
        <v>2136</v>
      </c>
      <c r="G138" s="41"/>
      <c r="H138" s="41"/>
      <c r="I138" s="249"/>
      <c r="J138" s="249"/>
      <c r="K138" s="41"/>
      <c r="L138" s="41"/>
      <c r="M138" s="45"/>
      <c r="N138" s="250"/>
      <c r="O138" s="251"/>
      <c r="P138" s="92"/>
      <c r="Q138" s="92"/>
      <c r="R138" s="92"/>
      <c r="S138" s="92"/>
      <c r="T138" s="92"/>
      <c r="U138" s="92"/>
      <c r="V138" s="92"/>
      <c r="W138" s="92"/>
      <c r="X138" s="93"/>
      <c r="Y138" s="39"/>
      <c r="Z138" s="39"/>
      <c r="AA138" s="39"/>
      <c r="AB138" s="39"/>
      <c r="AC138" s="39"/>
      <c r="AD138" s="39"/>
      <c r="AE138" s="39"/>
      <c r="AT138" s="18" t="s">
        <v>194</v>
      </c>
      <c r="AU138" s="18" t="s">
        <v>84</v>
      </c>
    </row>
    <row r="139" s="13" customFormat="1">
      <c r="A139" s="13"/>
      <c r="B139" s="254"/>
      <c r="C139" s="255"/>
      <c r="D139" s="247" t="s">
        <v>196</v>
      </c>
      <c r="E139" s="256" t="s">
        <v>1</v>
      </c>
      <c r="F139" s="257" t="s">
        <v>2137</v>
      </c>
      <c r="G139" s="255"/>
      <c r="H139" s="258">
        <v>107.32599999999999</v>
      </c>
      <c r="I139" s="259"/>
      <c r="J139" s="259"/>
      <c r="K139" s="255"/>
      <c r="L139" s="255"/>
      <c r="M139" s="260"/>
      <c r="N139" s="261"/>
      <c r="O139" s="262"/>
      <c r="P139" s="262"/>
      <c r="Q139" s="262"/>
      <c r="R139" s="262"/>
      <c r="S139" s="262"/>
      <c r="T139" s="262"/>
      <c r="U139" s="262"/>
      <c r="V139" s="262"/>
      <c r="W139" s="262"/>
      <c r="X139" s="263"/>
      <c r="Y139" s="13"/>
      <c r="Z139" s="13"/>
      <c r="AA139" s="13"/>
      <c r="AB139" s="13"/>
      <c r="AC139" s="13"/>
      <c r="AD139" s="13"/>
      <c r="AE139" s="13"/>
      <c r="AT139" s="264" t="s">
        <v>196</v>
      </c>
      <c r="AU139" s="264" t="s">
        <v>84</v>
      </c>
      <c r="AV139" s="13" t="s">
        <v>84</v>
      </c>
      <c r="AW139" s="13" t="s">
        <v>5</v>
      </c>
      <c r="AX139" s="13" t="s">
        <v>82</v>
      </c>
      <c r="AY139" s="264" t="s">
        <v>182</v>
      </c>
    </row>
    <row r="140" s="2" customFormat="1" ht="24.15" customHeight="1">
      <c r="A140" s="39"/>
      <c r="B140" s="40"/>
      <c r="C140" s="233" t="s">
        <v>120</v>
      </c>
      <c r="D140" s="233" t="s">
        <v>185</v>
      </c>
      <c r="E140" s="234" t="s">
        <v>2138</v>
      </c>
      <c r="F140" s="235" t="s">
        <v>2139</v>
      </c>
      <c r="G140" s="236" t="s">
        <v>188</v>
      </c>
      <c r="H140" s="237">
        <v>120.62900000000001</v>
      </c>
      <c r="I140" s="238"/>
      <c r="J140" s="238"/>
      <c r="K140" s="239">
        <f>ROUND(P140*H140,2)</f>
        <v>0</v>
      </c>
      <c r="L140" s="235" t="s">
        <v>189</v>
      </c>
      <c r="M140" s="45"/>
      <c r="N140" s="240" t="s">
        <v>1</v>
      </c>
      <c r="O140" s="241" t="s">
        <v>38</v>
      </c>
      <c r="P140" s="242">
        <f>I140+J140</f>
        <v>0</v>
      </c>
      <c r="Q140" s="242">
        <f>ROUND(I140*H140,2)</f>
        <v>0</v>
      </c>
      <c r="R140" s="242">
        <f>ROUND(J140*H140,2)</f>
        <v>0</v>
      </c>
      <c r="S140" s="92"/>
      <c r="T140" s="243">
        <f>S140*H140</f>
        <v>0</v>
      </c>
      <c r="U140" s="243">
        <v>0</v>
      </c>
      <c r="V140" s="243">
        <f>U140*H140</f>
        <v>0</v>
      </c>
      <c r="W140" s="243">
        <v>0.33000000000000002</v>
      </c>
      <c r="X140" s="244">
        <f>W140*H140</f>
        <v>39.807570000000005</v>
      </c>
      <c r="Y140" s="39"/>
      <c r="Z140" s="39"/>
      <c r="AA140" s="39"/>
      <c r="AB140" s="39"/>
      <c r="AC140" s="39"/>
      <c r="AD140" s="39"/>
      <c r="AE140" s="39"/>
      <c r="AR140" s="245" t="s">
        <v>190</v>
      </c>
      <c r="AT140" s="245" t="s">
        <v>185</v>
      </c>
      <c r="AU140" s="245" t="s">
        <v>84</v>
      </c>
      <c r="AY140" s="18" t="s">
        <v>182</v>
      </c>
      <c r="BE140" s="246">
        <f>IF(O140="základní",K140,0)</f>
        <v>0</v>
      </c>
      <c r="BF140" s="246">
        <f>IF(O140="snížená",K140,0)</f>
        <v>0</v>
      </c>
      <c r="BG140" s="246">
        <f>IF(O140="zákl. přenesená",K140,0)</f>
        <v>0</v>
      </c>
      <c r="BH140" s="246">
        <f>IF(O140="sníž. přenesená",K140,0)</f>
        <v>0</v>
      </c>
      <c r="BI140" s="246">
        <f>IF(O140="nulová",K140,0)</f>
        <v>0</v>
      </c>
      <c r="BJ140" s="18" t="s">
        <v>82</v>
      </c>
      <c r="BK140" s="246">
        <f>ROUND(P140*H140,2)</f>
        <v>0</v>
      </c>
      <c r="BL140" s="18" t="s">
        <v>190</v>
      </c>
      <c r="BM140" s="245" t="s">
        <v>2140</v>
      </c>
    </row>
    <row r="141" s="2" customFormat="1">
      <c r="A141" s="39"/>
      <c r="B141" s="40"/>
      <c r="C141" s="41"/>
      <c r="D141" s="247" t="s">
        <v>192</v>
      </c>
      <c r="E141" s="41"/>
      <c r="F141" s="248" t="s">
        <v>2141</v>
      </c>
      <c r="G141" s="41"/>
      <c r="H141" s="41"/>
      <c r="I141" s="249"/>
      <c r="J141" s="249"/>
      <c r="K141" s="41"/>
      <c r="L141" s="41"/>
      <c r="M141" s="45"/>
      <c r="N141" s="250"/>
      <c r="O141" s="251"/>
      <c r="P141" s="92"/>
      <c r="Q141" s="92"/>
      <c r="R141" s="92"/>
      <c r="S141" s="92"/>
      <c r="T141" s="92"/>
      <c r="U141" s="92"/>
      <c r="V141" s="92"/>
      <c r="W141" s="92"/>
      <c r="X141" s="93"/>
      <c r="Y141" s="39"/>
      <c r="Z141" s="39"/>
      <c r="AA141" s="39"/>
      <c r="AB141" s="39"/>
      <c r="AC141" s="39"/>
      <c r="AD141" s="39"/>
      <c r="AE141" s="39"/>
      <c r="AT141" s="18" t="s">
        <v>192</v>
      </c>
      <c r="AU141" s="18" t="s">
        <v>84</v>
      </c>
    </row>
    <row r="142" s="2" customFormat="1">
      <c r="A142" s="39"/>
      <c r="B142" s="40"/>
      <c r="C142" s="41"/>
      <c r="D142" s="252" t="s">
        <v>194</v>
      </c>
      <c r="E142" s="41"/>
      <c r="F142" s="253" t="s">
        <v>2142</v>
      </c>
      <c r="G142" s="41"/>
      <c r="H142" s="41"/>
      <c r="I142" s="249"/>
      <c r="J142" s="249"/>
      <c r="K142" s="41"/>
      <c r="L142" s="41"/>
      <c r="M142" s="45"/>
      <c r="N142" s="250"/>
      <c r="O142" s="251"/>
      <c r="P142" s="92"/>
      <c r="Q142" s="92"/>
      <c r="R142" s="92"/>
      <c r="S142" s="92"/>
      <c r="T142" s="92"/>
      <c r="U142" s="92"/>
      <c r="V142" s="92"/>
      <c r="W142" s="92"/>
      <c r="X142" s="93"/>
      <c r="Y142" s="39"/>
      <c r="Z142" s="39"/>
      <c r="AA142" s="39"/>
      <c r="AB142" s="39"/>
      <c r="AC142" s="39"/>
      <c r="AD142" s="39"/>
      <c r="AE142" s="39"/>
      <c r="AT142" s="18" t="s">
        <v>194</v>
      </c>
      <c r="AU142" s="18" t="s">
        <v>84</v>
      </c>
    </row>
    <row r="143" s="13" customFormat="1">
      <c r="A143" s="13"/>
      <c r="B143" s="254"/>
      <c r="C143" s="255"/>
      <c r="D143" s="247" t="s">
        <v>196</v>
      </c>
      <c r="E143" s="256" t="s">
        <v>1</v>
      </c>
      <c r="F143" s="257" t="s">
        <v>2143</v>
      </c>
      <c r="G143" s="255"/>
      <c r="H143" s="258">
        <v>120.62900000000001</v>
      </c>
      <c r="I143" s="259"/>
      <c r="J143" s="259"/>
      <c r="K143" s="255"/>
      <c r="L143" s="255"/>
      <c r="M143" s="260"/>
      <c r="N143" s="261"/>
      <c r="O143" s="262"/>
      <c r="P143" s="262"/>
      <c r="Q143" s="262"/>
      <c r="R143" s="262"/>
      <c r="S143" s="262"/>
      <c r="T143" s="262"/>
      <c r="U143" s="262"/>
      <c r="V143" s="262"/>
      <c r="W143" s="262"/>
      <c r="X143" s="263"/>
      <c r="Y143" s="13"/>
      <c r="Z143" s="13"/>
      <c r="AA143" s="13"/>
      <c r="AB143" s="13"/>
      <c r="AC143" s="13"/>
      <c r="AD143" s="13"/>
      <c r="AE143" s="13"/>
      <c r="AT143" s="264" t="s">
        <v>196</v>
      </c>
      <c r="AU143" s="264" t="s">
        <v>84</v>
      </c>
      <c r="AV143" s="13" t="s">
        <v>84</v>
      </c>
      <c r="AW143" s="13" t="s">
        <v>5</v>
      </c>
      <c r="AX143" s="13" t="s">
        <v>82</v>
      </c>
      <c r="AY143" s="264" t="s">
        <v>182</v>
      </c>
    </row>
    <row r="144" s="2" customFormat="1" ht="24.15" customHeight="1">
      <c r="A144" s="39"/>
      <c r="B144" s="40"/>
      <c r="C144" s="233" t="s">
        <v>190</v>
      </c>
      <c r="D144" s="233" t="s">
        <v>185</v>
      </c>
      <c r="E144" s="234" t="s">
        <v>2144</v>
      </c>
      <c r="F144" s="235" t="s">
        <v>2145</v>
      </c>
      <c r="G144" s="236" t="s">
        <v>188</v>
      </c>
      <c r="H144" s="237">
        <v>122.941</v>
      </c>
      <c r="I144" s="238"/>
      <c r="J144" s="238"/>
      <c r="K144" s="239">
        <f>ROUND(P144*H144,2)</f>
        <v>0</v>
      </c>
      <c r="L144" s="235" t="s">
        <v>189</v>
      </c>
      <c r="M144" s="45"/>
      <c r="N144" s="240" t="s">
        <v>1</v>
      </c>
      <c r="O144" s="241" t="s">
        <v>38</v>
      </c>
      <c r="P144" s="242">
        <f>I144+J144</f>
        <v>0</v>
      </c>
      <c r="Q144" s="242">
        <f>ROUND(I144*H144,2)</f>
        <v>0</v>
      </c>
      <c r="R144" s="242">
        <f>ROUND(J144*H144,2)</f>
        <v>0</v>
      </c>
      <c r="S144" s="92"/>
      <c r="T144" s="243">
        <f>S144*H144</f>
        <v>0</v>
      </c>
      <c r="U144" s="243">
        <v>0</v>
      </c>
      <c r="V144" s="243">
        <f>U144*H144</f>
        <v>0</v>
      </c>
      <c r="W144" s="243">
        <v>0.22</v>
      </c>
      <c r="X144" s="244">
        <f>W144*H144</f>
        <v>27.04702</v>
      </c>
      <c r="Y144" s="39"/>
      <c r="Z144" s="39"/>
      <c r="AA144" s="39"/>
      <c r="AB144" s="39"/>
      <c r="AC144" s="39"/>
      <c r="AD144" s="39"/>
      <c r="AE144" s="39"/>
      <c r="AR144" s="245" t="s">
        <v>190</v>
      </c>
      <c r="AT144" s="245" t="s">
        <v>185</v>
      </c>
      <c r="AU144" s="245" t="s">
        <v>84</v>
      </c>
      <c r="AY144" s="18" t="s">
        <v>182</v>
      </c>
      <c r="BE144" s="246">
        <f>IF(O144="základní",K144,0)</f>
        <v>0</v>
      </c>
      <c r="BF144" s="246">
        <f>IF(O144="snížená",K144,0)</f>
        <v>0</v>
      </c>
      <c r="BG144" s="246">
        <f>IF(O144="zákl. přenesená",K144,0)</f>
        <v>0</v>
      </c>
      <c r="BH144" s="246">
        <f>IF(O144="sníž. přenesená",K144,0)</f>
        <v>0</v>
      </c>
      <c r="BI144" s="246">
        <f>IF(O144="nulová",K144,0)</f>
        <v>0</v>
      </c>
      <c r="BJ144" s="18" t="s">
        <v>82</v>
      </c>
      <c r="BK144" s="246">
        <f>ROUND(P144*H144,2)</f>
        <v>0</v>
      </c>
      <c r="BL144" s="18" t="s">
        <v>190</v>
      </c>
      <c r="BM144" s="245" t="s">
        <v>2146</v>
      </c>
    </row>
    <row r="145" s="2" customFormat="1">
      <c r="A145" s="39"/>
      <c r="B145" s="40"/>
      <c r="C145" s="41"/>
      <c r="D145" s="247" t="s">
        <v>192</v>
      </c>
      <c r="E145" s="41"/>
      <c r="F145" s="248" t="s">
        <v>2147</v>
      </c>
      <c r="G145" s="41"/>
      <c r="H145" s="41"/>
      <c r="I145" s="249"/>
      <c r="J145" s="249"/>
      <c r="K145" s="41"/>
      <c r="L145" s="41"/>
      <c r="M145" s="45"/>
      <c r="N145" s="250"/>
      <c r="O145" s="251"/>
      <c r="P145" s="92"/>
      <c r="Q145" s="92"/>
      <c r="R145" s="92"/>
      <c r="S145" s="92"/>
      <c r="T145" s="92"/>
      <c r="U145" s="92"/>
      <c r="V145" s="92"/>
      <c r="W145" s="92"/>
      <c r="X145" s="93"/>
      <c r="Y145" s="39"/>
      <c r="Z145" s="39"/>
      <c r="AA145" s="39"/>
      <c r="AB145" s="39"/>
      <c r="AC145" s="39"/>
      <c r="AD145" s="39"/>
      <c r="AE145" s="39"/>
      <c r="AT145" s="18" t="s">
        <v>192</v>
      </c>
      <c r="AU145" s="18" t="s">
        <v>84</v>
      </c>
    </row>
    <row r="146" s="2" customFormat="1">
      <c r="A146" s="39"/>
      <c r="B146" s="40"/>
      <c r="C146" s="41"/>
      <c r="D146" s="252" t="s">
        <v>194</v>
      </c>
      <c r="E146" s="41"/>
      <c r="F146" s="253" t="s">
        <v>2148</v>
      </c>
      <c r="G146" s="41"/>
      <c r="H146" s="41"/>
      <c r="I146" s="249"/>
      <c r="J146" s="249"/>
      <c r="K146" s="41"/>
      <c r="L146" s="41"/>
      <c r="M146" s="45"/>
      <c r="N146" s="250"/>
      <c r="O146" s="251"/>
      <c r="P146" s="92"/>
      <c r="Q146" s="92"/>
      <c r="R146" s="92"/>
      <c r="S146" s="92"/>
      <c r="T146" s="92"/>
      <c r="U146" s="92"/>
      <c r="V146" s="92"/>
      <c r="W146" s="92"/>
      <c r="X146" s="93"/>
      <c r="Y146" s="39"/>
      <c r="Z146" s="39"/>
      <c r="AA146" s="39"/>
      <c r="AB146" s="39"/>
      <c r="AC146" s="39"/>
      <c r="AD146" s="39"/>
      <c r="AE146" s="39"/>
      <c r="AT146" s="18" t="s">
        <v>194</v>
      </c>
      <c r="AU146" s="18" t="s">
        <v>84</v>
      </c>
    </row>
    <row r="147" s="13" customFormat="1">
      <c r="A147" s="13"/>
      <c r="B147" s="254"/>
      <c r="C147" s="255"/>
      <c r="D147" s="247" t="s">
        <v>196</v>
      </c>
      <c r="E147" s="256" t="s">
        <v>1</v>
      </c>
      <c r="F147" s="257" t="s">
        <v>2149</v>
      </c>
      <c r="G147" s="255"/>
      <c r="H147" s="258">
        <v>122.941</v>
      </c>
      <c r="I147" s="259"/>
      <c r="J147" s="259"/>
      <c r="K147" s="255"/>
      <c r="L147" s="255"/>
      <c r="M147" s="260"/>
      <c r="N147" s="261"/>
      <c r="O147" s="262"/>
      <c r="P147" s="262"/>
      <c r="Q147" s="262"/>
      <c r="R147" s="262"/>
      <c r="S147" s="262"/>
      <c r="T147" s="262"/>
      <c r="U147" s="262"/>
      <c r="V147" s="262"/>
      <c r="W147" s="262"/>
      <c r="X147" s="263"/>
      <c r="Y147" s="13"/>
      <c r="Z147" s="13"/>
      <c r="AA147" s="13"/>
      <c r="AB147" s="13"/>
      <c r="AC147" s="13"/>
      <c r="AD147" s="13"/>
      <c r="AE147" s="13"/>
      <c r="AT147" s="264" t="s">
        <v>196</v>
      </c>
      <c r="AU147" s="264" t="s">
        <v>84</v>
      </c>
      <c r="AV147" s="13" t="s">
        <v>84</v>
      </c>
      <c r="AW147" s="13" t="s">
        <v>5</v>
      </c>
      <c r="AX147" s="13" t="s">
        <v>82</v>
      </c>
      <c r="AY147" s="264" t="s">
        <v>182</v>
      </c>
    </row>
    <row r="148" s="2" customFormat="1" ht="33" customHeight="1">
      <c r="A148" s="39"/>
      <c r="B148" s="40"/>
      <c r="C148" s="233" t="s">
        <v>226</v>
      </c>
      <c r="D148" s="233" t="s">
        <v>185</v>
      </c>
      <c r="E148" s="234" t="s">
        <v>2150</v>
      </c>
      <c r="F148" s="235" t="s">
        <v>2151</v>
      </c>
      <c r="G148" s="236" t="s">
        <v>188</v>
      </c>
      <c r="H148" s="237">
        <v>442.79700000000003</v>
      </c>
      <c r="I148" s="238"/>
      <c r="J148" s="238"/>
      <c r="K148" s="239">
        <f>ROUND(P148*H148,2)</f>
        <v>0</v>
      </c>
      <c r="L148" s="235" t="s">
        <v>189</v>
      </c>
      <c r="M148" s="45"/>
      <c r="N148" s="240" t="s">
        <v>1</v>
      </c>
      <c r="O148" s="241" t="s">
        <v>38</v>
      </c>
      <c r="P148" s="242">
        <f>I148+J148</f>
        <v>0</v>
      </c>
      <c r="Q148" s="242">
        <f>ROUND(I148*H148,2)</f>
        <v>0</v>
      </c>
      <c r="R148" s="242">
        <f>ROUND(J148*H148,2)</f>
        <v>0</v>
      </c>
      <c r="S148" s="92"/>
      <c r="T148" s="243">
        <f>S148*H148</f>
        <v>0</v>
      </c>
      <c r="U148" s="243">
        <v>0</v>
      </c>
      <c r="V148" s="243">
        <f>U148*H148</f>
        <v>0</v>
      </c>
      <c r="W148" s="243">
        <v>0.44</v>
      </c>
      <c r="X148" s="244">
        <f>W148*H148</f>
        <v>194.83068</v>
      </c>
      <c r="Y148" s="39"/>
      <c r="Z148" s="39"/>
      <c r="AA148" s="39"/>
      <c r="AB148" s="39"/>
      <c r="AC148" s="39"/>
      <c r="AD148" s="39"/>
      <c r="AE148" s="39"/>
      <c r="AR148" s="245" t="s">
        <v>190</v>
      </c>
      <c r="AT148" s="245" t="s">
        <v>185</v>
      </c>
      <c r="AU148" s="245" t="s">
        <v>84</v>
      </c>
      <c r="AY148" s="18" t="s">
        <v>182</v>
      </c>
      <c r="BE148" s="246">
        <f>IF(O148="základní",K148,0)</f>
        <v>0</v>
      </c>
      <c r="BF148" s="246">
        <f>IF(O148="snížená",K148,0)</f>
        <v>0</v>
      </c>
      <c r="BG148" s="246">
        <f>IF(O148="zákl. přenesená",K148,0)</f>
        <v>0</v>
      </c>
      <c r="BH148" s="246">
        <f>IF(O148="sníž. přenesená",K148,0)</f>
        <v>0</v>
      </c>
      <c r="BI148" s="246">
        <f>IF(O148="nulová",K148,0)</f>
        <v>0</v>
      </c>
      <c r="BJ148" s="18" t="s">
        <v>82</v>
      </c>
      <c r="BK148" s="246">
        <f>ROUND(P148*H148,2)</f>
        <v>0</v>
      </c>
      <c r="BL148" s="18" t="s">
        <v>190</v>
      </c>
      <c r="BM148" s="245" t="s">
        <v>2152</v>
      </c>
    </row>
    <row r="149" s="2" customFormat="1">
      <c r="A149" s="39"/>
      <c r="B149" s="40"/>
      <c r="C149" s="41"/>
      <c r="D149" s="247" t="s">
        <v>192</v>
      </c>
      <c r="E149" s="41"/>
      <c r="F149" s="248" t="s">
        <v>2153</v>
      </c>
      <c r="G149" s="41"/>
      <c r="H149" s="41"/>
      <c r="I149" s="249"/>
      <c r="J149" s="249"/>
      <c r="K149" s="41"/>
      <c r="L149" s="41"/>
      <c r="M149" s="45"/>
      <c r="N149" s="250"/>
      <c r="O149" s="251"/>
      <c r="P149" s="92"/>
      <c r="Q149" s="92"/>
      <c r="R149" s="92"/>
      <c r="S149" s="92"/>
      <c r="T149" s="92"/>
      <c r="U149" s="92"/>
      <c r="V149" s="92"/>
      <c r="W149" s="92"/>
      <c r="X149" s="93"/>
      <c r="Y149" s="39"/>
      <c r="Z149" s="39"/>
      <c r="AA149" s="39"/>
      <c r="AB149" s="39"/>
      <c r="AC149" s="39"/>
      <c r="AD149" s="39"/>
      <c r="AE149" s="39"/>
      <c r="AT149" s="18" t="s">
        <v>192</v>
      </c>
      <c r="AU149" s="18" t="s">
        <v>84</v>
      </c>
    </row>
    <row r="150" s="2" customFormat="1">
      <c r="A150" s="39"/>
      <c r="B150" s="40"/>
      <c r="C150" s="41"/>
      <c r="D150" s="252" t="s">
        <v>194</v>
      </c>
      <c r="E150" s="41"/>
      <c r="F150" s="253" t="s">
        <v>2154</v>
      </c>
      <c r="G150" s="41"/>
      <c r="H150" s="41"/>
      <c r="I150" s="249"/>
      <c r="J150" s="249"/>
      <c r="K150" s="41"/>
      <c r="L150" s="41"/>
      <c r="M150" s="45"/>
      <c r="N150" s="250"/>
      <c r="O150" s="251"/>
      <c r="P150" s="92"/>
      <c r="Q150" s="92"/>
      <c r="R150" s="92"/>
      <c r="S150" s="92"/>
      <c r="T150" s="92"/>
      <c r="U150" s="92"/>
      <c r="V150" s="92"/>
      <c r="W150" s="92"/>
      <c r="X150" s="93"/>
      <c r="Y150" s="39"/>
      <c r="Z150" s="39"/>
      <c r="AA150" s="39"/>
      <c r="AB150" s="39"/>
      <c r="AC150" s="39"/>
      <c r="AD150" s="39"/>
      <c r="AE150" s="39"/>
      <c r="AT150" s="18" t="s">
        <v>194</v>
      </c>
      <c r="AU150" s="18" t="s">
        <v>84</v>
      </c>
    </row>
    <row r="151" s="13" customFormat="1">
      <c r="A151" s="13"/>
      <c r="B151" s="254"/>
      <c r="C151" s="255"/>
      <c r="D151" s="247" t="s">
        <v>196</v>
      </c>
      <c r="E151" s="256" t="s">
        <v>1</v>
      </c>
      <c r="F151" s="257" t="s">
        <v>2155</v>
      </c>
      <c r="G151" s="255"/>
      <c r="H151" s="258">
        <v>442.79700000000003</v>
      </c>
      <c r="I151" s="259"/>
      <c r="J151" s="259"/>
      <c r="K151" s="255"/>
      <c r="L151" s="255"/>
      <c r="M151" s="260"/>
      <c r="N151" s="261"/>
      <c r="O151" s="262"/>
      <c r="P151" s="262"/>
      <c r="Q151" s="262"/>
      <c r="R151" s="262"/>
      <c r="S151" s="262"/>
      <c r="T151" s="262"/>
      <c r="U151" s="262"/>
      <c r="V151" s="262"/>
      <c r="W151" s="262"/>
      <c r="X151" s="263"/>
      <c r="Y151" s="13"/>
      <c r="Z151" s="13"/>
      <c r="AA151" s="13"/>
      <c r="AB151" s="13"/>
      <c r="AC151" s="13"/>
      <c r="AD151" s="13"/>
      <c r="AE151" s="13"/>
      <c r="AT151" s="264" t="s">
        <v>196</v>
      </c>
      <c r="AU151" s="264" t="s">
        <v>84</v>
      </c>
      <c r="AV151" s="13" t="s">
        <v>84</v>
      </c>
      <c r="AW151" s="13" t="s">
        <v>5</v>
      </c>
      <c r="AX151" s="13" t="s">
        <v>82</v>
      </c>
      <c r="AY151" s="264" t="s">
        <v>182</v>
      </c>
    </row>
    <row r="152" s="2" customFormat="1" ht="24.15" customHeight="1">
      <c r="A152" s="39"/>
      <c r="B152" s="40"/>
      <c r="C152" s="233" t="s">
        <v>183</v>
      </c>
      <c r="D152" s="233" t="s">
        <v>185</v>
      </c>
      <c r="E152" s="234" t="s">
        <v>2156</v>
      </c>
      <c r="F152" s="235" t="s">
        <v>2157</v>
      </c>
      <c r="G152" s="236" t="s">
        <v>416</v>
      </c>
      <c r="H152" s="237">
        <v>58.225000000000001</v>
      </c>
      <c r="I152" s="238"/>
      <c r="J152" s="238"/>
      <c r="K152" s="239">
        <f>ROUND(P152*H152,2)</f>
        <v>0</v>
      </c>
      <c r="L152" s="235" t="s">
        <v>189</v>
      </c>
      <c r="M152" s="45"/>
      <c r="N152" s="240" t="s">
        <v>1</v>
      </c>
      <c r="O152" s="241" t="s">
        <v>38</v>
      </c>
      <c r="P152" s="242">
        <f>I152+J152</f>
        <v>0</v>
      </c>
      <c r="Q152" s="242">
        <f>ROUND(I152*H152,2)</f>
        <v>0</v>
      </c>
      <c r="R152" s="242">
        <f>ROUND(J152*H152,2)</f>
        <v>0</v>
      </c>
      <c r="S152" s="92"/>
      <c r="T152" s="243">
        <f>S152*H152</f>
        <v>0</v>
      </c>
      <c r="U152" s="243">
        <v>0</v>
      </c>
      <c r="V152" s="243">
        <f>U152*H152</f>
        <v>0</v>
      </c>
      <c r="W152" s="243">
        <v>0.20499999999999999</v>
      </c>
      <c r="X152" s="244">
        <f>W152*H152</f>
        <v>11.936124999999999</v>
      </c>
      <c r="Y152" s="39"/>
      <c r="Z152" s="39"/>
      <c r="AA152" s="39"/>
      <c r="AB152" s="39"/>
      <c r="AC152" s="39"/>
      <c r="AD152" s="39"/>
      <c r="AE152" s="39"/>
      <c r="AR152" s="245" t="s">
        <v>190</v>
      </c>
      <c r="AT152" s="245" t="s">
        <v>185</v>
      </c>
      <c r="AU152" s="245" t="s">
        <v>84</v>
      </c>
      <c r="AY152" s="18" t="s">
        <v>182</v>
      </c>
      <c r="BE152" s="246">
        <f>IF(O152="základní",K152,0)</f>
        <v>0</v>
      </c>
      <c r="BF152" s="246">
        <f>IF(O152="snížená",K152,0)</f>
        <v>0</v>
      </c>
      <c r="BG152" s="246">
        <f>IF(O152="zákl. přenesená",K152,0)</f>
        <v>0</v>
      </c>
      <c r="BH152" s="246">
        <f>IF(O152="sníž. přenesená",K152,0)</f>
        <v>0</v>
      </c>
      <c r="BI152" s="246">
        <f>IF(O152="nulová",K152,0)</f>
        <v>0</v>
      </c>
      <c r="BJ152" s="18" t="s">
        <v>82</v>
      </c>
      <c r="BK152" s="246">
        <f>ROUND(P152*H152,2)</f>
        <v>0</v>
      </c>
      <c r="BL152" s="18" t="s">
        <v>190</v>
      </c>
      <c r="BM152" s="245" t="s">
        <v>2158</v>
      </c>
    </row>
    <row r="153" s="2" customFormat="1">
      <c r="A153" s="39"/>
      <c r="B153" s="40"/>
      <c r="C153" s="41"/>
      <c r="D153" s="247" t="s">
        <v>192</v>
      </c>
      <c r="E153" s="41"/>
      <c r="F153" s="248" t="s">
        <v>2159</v>
      </c>
      <c r="G153" s="41"/>
      <c r="H153" s="41"/>
      <c r="I153" s="249"/>
      <c r="J153" s="249"/>
      <c r="K153" s="41"/>
      <c r="L153" s="41"/>
      <c r="M153" s="45"/>
      <c r="N153" s="250"/>
      <c r="O153" s="251"/>
      <c r="P153" s="92"/>
      <c r="Q153" s="92"/>
      <c r="R153" s="92"/>
      <c r="S153" s="92"/>
      <c r="T153" s="92"/>
      <c r="U153" s="92"/>
      <c r="V153" s="92"/>
      <c r="W153" s="92"/>
      <c r="X153" s="93"/>
      <c r="Y153" s="39"/>
      <c r="Z153" s="39"/>
      <c r="AA153" s="39"/>
      <c r="AB153" s="39"/>
      <c r="AC153" s="39"/>
      <c r="AD153" s="39"/>
      <c r="AE153" s="39"/>
      <c r="AT153" s="18" t="s">
        <v>192</v>
      </c>
      <c r="AU153" s="18" t="s">
        <v>84</v>
      </c>
    </row>
    <row r="154" s="2" customFormat="1">
      <c r="A154" s="39"/>
      <c r="B154" s="40"/>
      <c r="C154" s="41"/>
      <c r="D154" s="252" t="s">
        <v>194</v>
      </c>
      <c r="E154" s="41"/>
      <c r="F154" s="253" t="s">
        <v>2160</v>
      </c>
      <c r="G154" s="41"/>
      <c r="H154" s="41"/>
      <c r="I154" s="249"/>
      <c r="J154" s="249"/>
      <c r="K154" s="41"/>
      <c r="L154" s="41"/>
      <c r="M154" s="45"/>
      <c r="N154" s="250"/>
      <c r="O154" s="251"/>
      <c r="P154" s="92"/>
      <c r="Q154" s="92"/>
      <c r="R154" s="92"/>
      <c r="S154" s="92"/>
      <c r="T154" s="92"/>
      <c r="U154" s="92"/>
      <c r="V154" s="92"/>
      <c r="W154" s="92"/>
      <c r="X154" s="93"/>
      <c r="Y154" s="39"/>
      <c r="Z154" s="39"/>
      <c r="AA154" s="39"/>
      <c r="AB154" s="39"/>
      <c r="AC154" s="39"/>
      <c r="AD154" s="39"/>
      <c r="AE154" s="39"/>
      <c r="AT154" s="18" t="s">
        <v>194</v>
      </c>
      <c r="AU154" s="18" t="s">
        <v>84</v>
      </c>
    </row>
    <row r="155" s="13" customFormat="1">
      <c r="A155" s="13"/>
      <c r="B155" s="254"/>
      <c r="C155" s="255"/>
      <c r="D155" s="247" t="s">
        <v>196</v>
      </c>
      <c r="E155" s="256" t="s">
        <v>1</v>
      </c>
      <c r="F155" s="257" t="s">
        <v>2161</v>
      </c>
      <c r="G155" s="255"/>
      <c r="H155" s="258">
        <v>58.225000000000001</v>
      </c>
      <c r="I155" s="259"/>
      <c r="J155" s="259"/>
      <c r="K155" s="255"/>
      <c r="L155" s="255"/>
      <c r="M155" s="260"/>
      <c r="N155" s="261"/>
      <c r="O155" s="262"/>
      <c r="P155" s="262"/>
      <c r="Q155" s="262"/>
      <c r="R155" s="262"/>
      <c r="S155" s="262"/>
      <c r="T155" s="262"/>
      <c r="U155" s="262"/>
      <c r="V155" s="262"/>
      <c r="W155" s="262"/>
      <c r="X155" s="263"/>
      <c r="Y155" s="13"/>
      <c r="Z155" s="13"/>
      <c r="AA155" s="13"/>
      <c r="AB155" s="13"/>
      <c r="AC155" s="13"/>
      <c r="AD155" s="13"/>
      <c r="AE155" s="13"/>
      <c r="AT155" s="264" t="s">
        <v>196</v>
      </c>
      <c r="AU155" s="264" t="s">
        <v>84</v>
      </c>
      <c r="AV155" s="13" t="s">
        <v>84</v>
      </c>
      <c r="AW155" s="13" t="s">
        <v>5</v>
      </c>
      <c r="AX155" s="13" t="s">
        <v>82</v>
      </c>
      <c r="AY155" s="264" t="s">
        <v>182</v>
      </c>
    </row>
    <row r="156" s="2" customFormat="1" ht="24.15" customHeight="1">
      <c r="A156" s="39"/>
      <c r="B156" s="40"/>
      <c r="C156" s="233" t="s">
        <v>233</v>
      </c>
      <c r="D156" s="233" t="s">
        <v>185</v>
      </c>
      <c r="E156" s="234" t="s">
        <v>2162</v>
      </c>
      <c r="F156" s="235" t="s">
        <v>2163</v>
      </c>
      <c r="G156" s="236" t="s">
        <v>188</v>
      </c>
      <c r="H156" s="237">
        <v>550.12300000000005</v>
      </c>
      <c r="I156" s="238"/>
      <c r="J156" s="238"/>
      <c r="K156" s="239">
        <f>ROUND(P156*H156,2)</f>
        <v>0</v>
      </c>
      <c r="L156" s="235" t="s">
        <v>189</v>
      </c>
      <c r="M156" s="45"/>
      <c r="N156" s="240" t="s">
        <v>1</v>
      </c>
      <c r="O156" s="241" t="s">
        <v>38</v>
      </c>
      <c r="P156" s="242">
        <f>I156+J156</f>
        <v>0</v>
      </c>
      <c r="Q156" s="242">
        <f>ROUND(I156*H156,2)</f>
        <v>0</v>
      </c>
      <c r="R156" s="242">
        <f>ROUND(J156*H156,2)</f>
        <v>0</v>
      </c>
      <c r="S156" s="92"/>
      <c r="T156" s="243">
        <f>S156*H156</f>
        <v>0</v>
      </c>
      <c r="U156" s="243">
        <v>0</v>
      </c>
      <c r="V156" s="243">
        <f>U156*H156</f>
        <v>0</v>
      </c>
      <c r="W156" s="243">
        <v>0</v>
      </c>
      <c r="X156" s="244">
        <f>W156*H156</f>
        <v>0</v>
      </c>
      <c r="Y156" s="39"/>
      <c r="Z156" s="39"/>
      <c r="AA156" s="39"/>
      <c r="AB156" s="39"/>
      <c r="AC156" s="39"/>
      <c r="AD156" s="39"/>
      <c r="AE156" s="39"/>
      <c r="AR156" s="245" t="s">
        <v>190</v>
      </c>
      <c r="AT156" s="245" t="s">
        <v>185</v>
      </c>
      <c r="AU156" s="245" t="s">
        <v>84</v>
      </c>
      <c r="AY156" s="18" t="s">
        <v>182</v>
      </c>
      <c r="BE156" s="246">
        <f>IF(O156="základní",K156,0)</f>
        <v>0</v>
      </c>
      <c r="BF156" s="246">
        <f>IF(O156="snížená",K156,0)</f>
        <v>0</v>
      </c>
      <c r="BG156" s="246">
        <f>IF(O156="zákl. přenesená",K156,0)</f>
        <v>0</v>
      </c>
      <c r="BH156" s="246">
        <f>IF(O156="sníž. přenesená",K156,0)</f>
        <v>0</v>
      </c>
      <c r="BI156" s="246">
        <f>IF(O156="nulová",K156,0)</f>
        <v>0</v>
      </c>
      <c r="BJ156" s="18" t="s">
        <v>82</v>
      </c>
      <c r="BK156" s="246">
        <f>ROUND(P156*H156,2)</f>
        <v>0</v>
      </c>
      <c r="BL156" s="18" t="s">
        <v>190</v>
      </c>
      <c r="BM156" s="245" t="s">
        <v>2164</v>
      </c>
    </row>
    <row r="157" s="2" customFormat="1">
      <c r="A157" s="39"/>
      <c r="B157" s="40"/>
      <c r="C157" s="41"/>
      <c r="D157" s="247" t="s">
        <v>192</v>
      </c>
      <c r="E157" s="41"/>
      <c r="F157" s="248" t="s">
        <v>2165</v>
      </c>
      <c r="G157" s="41"/>
      <c r="H157" s="41"/>
      <c r="I157" s="249"/>
      <c r="J157" s="249"/>
      <c r="K157" s="41"/>
      <c r="L157" s="41"/>
      <c r="M157" s="45"/>
      <c r="N157" s="250"/>
      <c r="O157" s="251"/>
      <c r="P157" s="92"/>
      <c r="Q157" s="92"/>
      <c r="R157" s="92"/>
      <c r="S157" s="92"/>
      <c r="T157" s="92"/>
      <c r="U157" s="92"/>
      <c r="V157" s="92"/>
      <c r="W157" s="92"/>
      <c r="X157" s="93"/>
      <c r="Y157" s="39"/>
      <c r="Z157" s="39"/>
      <c r="AA157" s="39"/>
      <c r="AB157" s="39"/>
      <c r="AC157" s="39"/>
      <c r="AD157" s="39"/>
      <c r="AE157" s="39"/>
      <c r="AT157" s="18" t="s">
        <v>192</v>
      </c>
      <c r="AU157" s="18" t="s">
        <v>84</v>
      </c>
    </row>
    <row r="158" s="2" customFormat="1">
      <c r="A158" s="39"/>
      <c r="B158" s="40"/>
      <c r="C158" s="41"/>
      <c r="D158" s="252" t="s">
        <v>194</v>
      </c>
      <c r="E158" s="41"/>
      <c r="F158" s="253" t="s">
        <v>2166</v>
      </c>
      <c r="G158" s="41"/>
      <c r="H158" s="41"/>
      <c r="I158" s="249"/>
      <c r="J158" s="249"/>
      <c r="K158" s="41"/>
      <c r="L158" s="41"/>
      <c r="M158" s="45"/>
      <c r="N158" s="250"/>
      <c r="O158" s="251"/>
      <c r="P158" s="92"/>
      <c r="Q158" s="92"/>
      <c r="R158" s="92"/>
      <c r="S158" s="92"/>
      <c r="T158" s="92"/>
      <c r="U158" s="92"/>
      <c r="V158" s="92"/>
      <c r="W158" s="92"/>
      <c r="X158" s="93"/>
      <c r="Y158" s="39"/>
      <c r="Z158" s="39"/>
      <c r="AA158" s="39"/>
      <c r="AB158" s="39"/>
      <c r="AC158" s="39"/>
      <c r="AD158" s="39"/>
      <c r="AE158" s="39"/>
      <c r="AT158" s="18" t="s">
        <v>194</v>
      </c>
      <c r="AU158" s="18" t="s">
        <v>84</v>
      </c>
    </row>
    <row r="159" s="13" customFormat="1">
      <c r="A159" s="13"/>
      <c r="B159" s="254"/>
      <c r="C159" s="255"/>
      <c r="D159" s="247" t="s">
        <v>196</v>
      </c>
      <c r="E159" s="256" t="s">
        <v>1</v>
      </c>
      <c r="F159" s="257" t="s">
        <v>2167</v>
      </c>
      <c r="G159" s="255"/>
      <c r="H159" s="258">
        <v>550.12300000000005</v>
      </c>
      <c r="I159" s="259"/>
      <c r="J159" s="259"/>
      <c r="K159" s="255"/>
      <c r="L159" s="255"/>
      <c r="M159" s="260"/>
      <c r="N159" s="261"/>
      <c r="O159" s="262"/>
      <c r="P159" s="262"/>
      <c r="Q159" s="262"/>
      <c r="R159" s="262"/>
      <c r="S159" s="262"/>
      <c r="T159" s="262"/>
      <c r="U159" s="262"/>
      <c r="V159" s="262"/>
      <c r="W159" s="262"/>
      <c r="X159" s="263"/>
      <c r="Y159" s="13"/>
      <c r="Z159" s="13"/>
      <c r="AA159" s="13"/>
      <c r="AB159" s="13"/>
      <c r="AC159" s="13"/>
      <c r="AD159" s="13"/>
      <c r="AE159" s="13"/>
      <c r="AT159" s="264" t="s">
        <v>196</v>
      </c>
      <c r="AU159" s="264" t="s">
        <v>84</v>
      </c>
      <c r="AV159" s="13" t="s">
        <v>84</v>
      </c>
      <c r="AW159" s="13" t="s">
        <v>5</v>
      </c>
      <c r="AX159" s="13" t="s">
        <v>82</v>
      </c>
      <c r="AY159" s="264" t="s">
        <v>182</v>
      </c>
    </row>
    <row r="160" s="12" customFormat="1" ht="22.8" customHeight="1">
      <c r="A160" s="12"/>
      <c r="B160" s="216"/>
      <c r="C160" s="217"/>
      <c r="D160" s="218" t="s">
        <v>74</v>
      </c>
      <c r="E160" s="231" t="s">
        <v>190</v>
      </c>
      <c r="F160" s="231" t="s">
        <v>1823</v>
      </c>
      <c r="G160" s="217"/>
      <c r="H160" s="217"/>
      <c r="I160" s="220"/>
      <c r="J160" s="220"/>
      <c r="K160" s="232">
        <f>BK160</f>
        <v>0</v>
      </c>
      <c r="L160" s="217"/>
      <c r="M160" s="222"/>
      <c r="N160" s="223"/>
      <c r="O160" s="224"/>
      <c r="P160" s="224"/>
      <c r="Q160" s="225">
        <f>SUM(Q161:Q164)</f>
        <v>0</v>
      </c>
      <c r="R160" s="225">
        <f>SUM(R161:R164)</f>
        <v>0</v>
      </c>
      <c r="S160" s="224"/>
      <c r="T160" s="226">
        <f>SUM(T161:T164)</f>
        <v>0</v>
      </c>
      <c r="U160" s="224"/>
      <c r="V160" s="226">
        <f>SUM(V161:V164)</f>
        <v>8.1816152000000013</v>
      </c>
      <c r="W160" s="224"/>
      <c r="X160" s="227">
        <f>SUM(X161:X164)</f>
        <v>0</v>
      </c>
      <c r="Y160" s="12"/>
      <c r="Z160" s="12"/>
      <c r="AA160" s="12"/>
      <c r="AB160" s="12"/>
      <c r="AC160" s="12"/>
      <c r="AD160" s="12"/>
      <c r="AE160" s="12"/>
      <c r="AR160" s="228" t="s">
        <v>82</v>
      </c>
      <c r="AT160" s="229" t="s">
        <v>74</v>
      </c>
      <c r="AU160" s="229" t="s">
        <v>82</v>
      </c>
      <c r="AY160" s="228" t="s">
        <v>182</v>
      </c>
      <c r="BK160" s="230">
        <f>SUM(BK161:BK164)</f>
        <v>0</v>
      </c>
    </row>
    <row r="161" s="2" customFormat="1" ht="24.15" customHeight="1">
      <c r="A161" s="39"/>
      <c r="B161" s="40"/>
      <c r="C161" s="233" t="s">
        <v>240</v>
      </c>
      <c r="D161" s="233" t="s">
        <v>185</v>
      </c>
      <c r="E161" s="234" t="s">
        <v>2168</v>
      </c>
      <c r="F161" s="235" t="s">
        <v>2169</v>
      </c>
      <c r="G161" s="236" t="s">
        <v>188</v>
      </c>
      <c r="H161" s="237">
        <v>404.23000000000002</v>
      </c>
      <c r="I161" s="238"/>
      <c r="J161" s="238"/>
      <c r="K161" s="239">
        <f>ROUND(P161*H161,2)</f>
        <v>0</v>
      </c>
      <c r="L161" s="235" t="s">
        <v>189</v>
      </c>
      <c r="M161" s="45"/>
      <c r="N161" s="240" t="s">
        <v>1</v>
      </c>
      <c r="O161" s="241" t="s">
        <v>38</v>
      </c>
      <c r="P161" s="242">
        <f>I161+J161</f>
        <v>0</v>
      </c>
      <c r="Q161" s="242">
        <f>ROUND(I161*H161,2)</f>
        <v>0</v>
      </c>
      <c r="R161" s="242">
        <f>ROUND(J161*H161,2)</f>
        <v>0</v>
      </c>
      <c r="S161" s="92"/>
      <c r="T161" s="243">
        <f>S161*H161</f>
        <v>0</v>
      </c>
      <c r="U161" s="243">
        <v>0.020240000000000001</v>
      </c>
      <c r="V161" s="243">
        <f>U161*H161</f>
        <v>8.1816152000000013</v>
      </c>
      <c r="W161" s="243">
        <v>0</v>
      </c>
      <c r="X161" s="244">
        <f>W161*H161</f>
        <v>0</v>
      </c>
      <c r="Y161" s="39"/>
      <c r="Z161" s="39"/>
      <c r="AA161" s="39"/>
      <c r="AB161" s="39"/>
      <c r="AC161" s="39"/>
      <c r="AD161" s="39"/>
      <c r="AE161" s="39"/>
      <c r="AR161" s="245" t="s">
        <v>190</v>
      </c>
      <c r="AT161" s="245" t="s">
        <v>185</v>
      </c>
      <c r="AU161" s="245" t="s">
        <v>84</v>
      </c>
      <c r="AY161" s="18" t="s">
        <v>182</v>
      </c>
      <c r="BE161" s="246">
        <f>IF(O161="základní",K161,0)</f>
        <v>0</v>
      </c>
      <c r="BF161" s="246">
        <f>IF(O161="snížená",K161,0)</f>
        <v>0</v>
      </c>
      <c r="BG161" s="246">
        <f>IF(O161="zákl. přenesená",K161,0)</f>
        <v>0</v>
      </c>
      <c r="BH161" s="246">
        <f>IF(O161="sníž. přenesená",K161,0)</f>
        <v>0</v>
      </c>
      <c r="BI161" s="246">
        <f>IF(O161="nulová",K161,0)</f>
        <v>0</v>
      </c>
      <c r="BJ161" s="18" t="s">
        <v>82</v>
      </c>
      <c r="BK161" s="246">
        <f>ROUND(P161*H161,2)</f>
        <v>0</v>
      </c>
      <c r="BL161" s="18" t="s">
        <v>190</v>
      </c>
      <c r="BM161" s="245" t="s">
        <v>2170</v>
      </c>
    </row>
    <row r="162" s="2" customFormat="1">
      <c r="A162" s="39"/>
      <c r="B162" s="40"/>
      <c r="C162" s="41"/>
      <c r="D162" s="247" t="s">
        <v>192</v>
      </c>
      <c r="E162" s="41"/>
      <c r="F162" s="248" t="s">
        <v>2171</v>
      </c>
      <c r="G162" s="41"/>
      <c r="H162" s="41"/>
      <c r="I162" s="249"/>
      <c r="J162" s="249"/>
      <c r="K162" s="41"/>
      <c r="L162" s="41"/>
      <c r="M162" s="45"/>
      <c r="N162" s="250"/>
      <c r="O162" s="251"/>
      <c r="P162" s="92"/>
      <c r="Q162" s="92"/>
      <c r="R162" s="92"/>
      <c r="S162" s="92"/>
      <c r="T162" s="92"/>
      <c r="U162" s="92"/>
      <c r="V162" s="92"/>
      <c r="W162" s="92"/>
      <c r="X162" s="93"/>
      <c r="Y162" s="39"/>
      <c r="Z162" s="39"/>
      <c r="AA162" s="39"/>
      <c r="AB162" s="39"/>
      <c r="AC162" s="39"/>
      <c r="AD162" s="39"/>
      <c r="AE162" s="39"/>
      <c r="AT162" s="18" t="s">
        <v>192</v>
      </c>
      <c r="AU162" s="18" t="s">
        <v>84</v>
      </c>
    </row>
    <row r="163" s="2" customFormat="1">
      <c r="A163" s="39"/>
      <c r="B163" s="40"/>
      <c r="C163" s="41"/>
      <c r="D163" s="252" t="s">
        <v>194</v>
      </c>
      <c r="E163" s="41"/>
      <c r="F163" s="253" t="s">
        <v>2172</v>
      </c>
      <c r="G163" s="41"/>
      <c r="H163" s="41"/>
      <c r="I163" s="249"/>
      <c r="J163" s="249"/>
      <c r="K163" s="41"/>
      <c r="L163" s="41"/>
      <c r="M163" s="45"/>
      <c r="N163" s="250"/>
      <c r="O163" s="251"/>
      <c r="P163" s="92"/>
      <c r="Q163" s="92"/>
      <c r="R163" s="92"/>
      <c r="S163" s="92"/>
      <c r="T163" s="92"/>
      <c r="U163" s="92"/>
      <c r="V163" s="92"/>
      <c r="W163" s="92"/>
      <c r="X163" s="93"/>
      <c r="Y163" s="39"/>
      <c r="Z163" s="39"/>
      <c r="AA163" s="39"/>
      <c r="AB163" s="39"/>
      <c r="AC163" s="39"/>
      <c r="AD163" s="39"/>
      <c r="AE163" s="39"/>
      <c r="AT163" s="18" t="s">
        <v>194</v>
      </c>
      <c r="AU163" s="18" t="s">
        <v>84</v>
      </c>
    </row>
    <row r="164" s="13" customFormat="1">
      <c r="A164" s="13"/>
      <c r="B164" s="254"/>
      <c r="C164" s="255"/>
      <c r="D164" s="247" t="s">
        <v>196</v>
      </c>
      <c r="E164" s="256" t="s">
        <v>1</v>
      </c>
      <c r="F164" s="257" t="s">
        <v>2173</v>
      </c>
      <c r="G164" s="255"/>
      <c r="H164" s="258">
        <v>404.23000000000002</v>
      </c>
      <c r="I164" s="259"/>
      <c r="J164" s="259"/>
      <c r="K164" s="255"/>
      <c r="L164" s="255"/>
      <c r="M164" s="260"/>
      <c r="N164" s="261"/>
      <c r="O164" s="262"/>
      <c r="P164" s="262"/>
      <c r="Q164" s="262"/>
      <c r="R164" s="262"/>
      <c r="S164" s="262"/>
      <c r="T164" s="262"/>
      <c r="U164" s="262"/>
      <c r="V164" s="262"/>
      <c r="W164" s="262"/>
      <c r="X164" s="263"/>
      <c r="Y164" s="13"/>
      <c r="Z164" s="13"/>
      <c r="AA164" s="13"/>
      <c r="AB164" s="13"/>
      <c r="AC164" s="13"/>
      <c r="AD164" s="13"/>
      <c r="AE164" s="13"/>
      <c r="AT164" s="264" t="s">
        <v>196</v>
      </c>
      <c r="AU164" s="264" t="s">
        <v>84</v>
      </c>
      <c r="AV164" s="13" t="s">
        <v>84</v>
      </c>
      <c r="AW164" s="13" t="s">
        <v>5</v>
      </c>
      <c r="AX164" s="13" t="s">
        <v>82</v>
      </c>
      <c r="AY164" s="264" t="s">
        <v>182</v>
      </c>
    </row>
    <row r="165" s="12" customFormat="1" ht="22.8" customHeight="1">
      <c r="A165" s="12"/>
      <c r="B165" s="216"/>
      <c r="C165" s="217"/>
      <c r="D165" s="218" t="s">
        <v>74</v>
      </c>
      <c r="E165" s="231" t="s">
        <v>226</v>
      </c>
      <c r="F165" s="231" t="s">
        <v>2174</v>
      </c>
      <c r="G165" s="217"/>
      <c r="H165" s="217"/>
      <c r="I165" s="220"/>
      <c r="J165" s="220"/>
      <c r="K165" s="232">
        <f>BK165</f>
        <v>0</v>
      </c>
      <c r="L165" s="217"/>
      <c r="M165" s="222"/>
      <c r="N165" s="223"/>
      <c r="O165" s="224"/>
      <c r="P165" s="224"/>
      <c r="Q165" s="225">
        <f>SUM(Q166:Q224)</f>
        <v>0</v>
      </c>
      <c r="R165" s="225">
        <f>SUM(R166:R224)</f>
        <v>0</v>
      </c>
      <c r="S165" s="224"/>
      <c r="T165" s="226">
        <f>SUM(T166:T224)</f>
        <v>0</v>
      </c>
      <c r="U165" s="224"/>
      <c r="V165" s="226">
        <f>SUM(V166:V224)</f>
        <v>243.21238138999999</v>
      </c>
      <c r="W165" s="224"/>
      <c r="X165" s="227">
        <f>SUM(X166:X224)</f>
        <v>0</v>
      </c>
      <c r="Y165" s="12"/>
      <c r="Z165" s="12"/>
      <c r="AA165" s="12"/>
      <c r="AB165" s="12"/>
      <c r="AC165" s="12"/>
      <c r="AD165" s="12"/>
      <c r="AE165" s="12"/>
      <c r="AR165" s="228" t="s">
        <v>82</v>
      </c>
      <c r="AT165" s="229" t="s">
        <v>74</v>
      </c>
      <c r="AU165" s="229" t="s">
        <v>82</v>
      </c>
      <c r="AY165" s="228" t="s">
        <v>182</v>
      </c>
      <c r="BK165" s="230">
        <f>SUM(BK166:BK224)</f>
        <v>0</v>
      </c>
    </row>
    <row r="166" s="2" customFormat="1" ht="24.15" customHeight="1">
      <c r="A166" s="39"/>
      <c r="B166" s="40"/>
      <c r="C166" s="233" t="s">
        <v>209</v>
      </c>
      <c r="D166" s="233" t="s">
        <v>185</v>
      </c>
      <c r="E166" s="234" t="s">
        <v>2175</v>
      </c>
      <c r="F166" s="235" t="s">
        <v>2176</v>
      </c>
      <c r="G166" s="236" t="s">
        <v>188</v>
      </c>
      <c r="H166" s="237">
        <v>153.67599999999999</v>
      </c>
      <c r="I166" s="238"/>
      <c r="J166" s="238"/>
      <c r="K166" s="239">
        <f>ROUND(P166*H166,2)</f>
        <v>0</v>
      </c>
      <c r="L166" s="235" t="s">
        <v>189</v>
      </c>
      <c r="M166" s="45"/>
      <c r="N166" s="240" t="s">
        <v>1</v>
      </c>
      <c r="O166" s="241" t="s">
        <v>38</v>
      </c>
      <c r="P166" s="242">
        <f>I166+J166</f>
        <v>0</v>
      </c>
      <c r="Q166" s="242">
        <f>ROUND(I166*H166,2)</f>
        <v>0</v>
      </c>
      <c r="R166" s="242">
        <f>ROUND(J166*H166,2)</f>
        <v>0</v>
      </c>
      <c r="S166" s="92"/>
      <c r="T166" s="243">
        <f>S166*H166</f>
        <v>0</v>
      </c>
      <c r="U166" s="243">
        <v>0.29160000000000003</v>
      </c>
      <c r="V166" s="243">
        <f>U166*H166</f>
        <v>44.811921599999998</v>
      </c>
      <c r="W166" s="243">
        <v>0</v>
      </c>
      <c r="X166" s="244">
        <f>W166*H166</f>
        <v>0</v>
      </c>
      <c r="Y166" s="39"/>
      <c r="Z166" s="39"/>
      <c r="AA166" s="39"/>
      <c r="AB166" s="39"/>
      <c r="AC166" s="39"/>
      <c r="AD166" s="39"/>
      <c r="AE166" s="39"/>
      <c r="AR166" s="245" t="s">
        <v>190</v>
      </c>
      <c r="AT166" s="245" t="s">
        <v>185</v>
      </c>
      <c r="AU166" s="245" t="s">
        <v>84</v>
      </c>
      <c r="AY166" s="18" t="s">
        <v>182</v>
      </c>
      <c r="BE166" s="246">
        <f>IF(O166="základní",K166,0)</f>
        <v>0</v>
      </c>
      <c r="BF166" s="246">
        <f>IF(O166="snížená",K166,0)</f>
        <v>0</v>
      </c>
      <c r="BG166" s="246">
        <f>IF(O166="zákl. přenesená",K166,0)</f>
        <v>0</v>
      </c>
      <c r="BH166" s="246">
        <f>IF(O166="sníž. přenesená",K166,0)</f>
        <v>0</v>
      </c>
      <c r="BI166" s="246">
        <f>IF(O166="nulová",K166,0)</f>
        <v>0</v>
      </c>
      <c r="BJ166" s="18" t="s">
        <v>82</v>
      </c>
      <c r="BK166" s="246">
        <f>ROUND(P166*H166,2)</f>
        <v>0</v>
      </c>
      <c r="BL166" s="18" t="s">
        <v>190</v>
      </c>
      <c r="BM166" s="245" t="s">
        <v>2177</v>
      </c>
    </row>
    <row r="167" s="2" customFormat="1">
      <c r="A167" s="39"/>
      <c r="B167" s="40"/>
      <c r="C167" s="41"/>
      <c r="D167" s="247" t="s">
        <v>192</v>
      </c>
      <c r="E167" s="41"/>
      <c r="F167" s="248" t="s">
        <v>2178</v>
      </c>
      <c r="G167" s="41"/>
      <c r="H167" s="41"/>
      <c r="I167" s="249"/>
      <c r="J167" s="249"/>
      <c r="K167" s="41"/>
      <c r="L167" s="41"/>
      <c r="M167" s="45"/>
      <c r="N167" s="250"/>
      <c r="O167" s="251"/>
      <c r="P167" s="92"/>
      <c r="Q167" s="92"/>
      <c r="R167" s="92"/>
      <c r="S167" s="92"/>
      <c r="T167" s="92"/>
      <c r="U167" s="92"/>
      <c r="V167" s="92"/>
      <c r="W167" s="92"/>
      <c r="X167" s="93"/>
      <c r="Y167" s="39"/>
      <c r="Z167" s="39"/>
      <c r="AA167" s="39"/>
      <c r="AB167" s="39"/>
      <c r="AC167" s="39"/>
      <c r="AD167" s="39"/>
      <c r="AE167" s="39"/>
      <c r="AT167" s="18" t="s">
        <v>192</v>
      </c>
      <c r="AU167" s="18" t="s">
        <v>84</v>
      </c>
    </row>
    <row r="168" s="2" customFormat="1">
      <c r="A168" s="39"/>
      <c r="B168" s="40"/>
      <c r="C168" s="41"/>
      <c r="D168" s="252" t="s">
        <v>194</v>
      </c>
      <c r="E168" s="41"/>
      <c r="F168" s="253" t="s">
        <v>2179</v>
      </c>
      <c r="G168" s="41"/>
      <c r="H168" s="41"/>
      <c r="I168" s="249"/>
      <c r="J168" s="249"/>
      <c r="K168" s="41"/>
      <c r="L168" s="41"/>
      <c r="M168" s="45"/>
      <c r="N168" s="250"/>
      <c r="O168" s="251"/>
      <c r="P168" s="92"/>
      <c r="Q168" s="92"/>
      <c r="R168" s="92"/>
      <c r="S168" s="92"/>
      <c r="T168" s="92"/>
      <c r="U168" s="92"/>
      <c r="V168" s="92"/>
      <c r="W168" s="92"/>
      <c r="X168" s="93"/>
      <c r="Y168" s="39"/>
      <c r="Z168" s="39"/>
      <c r="AA168" s="39"/>
      <c r="AB168" s="39"/>
      <c r="AC168" s="39"/>
      <c r="AD168" s="39"/>
      <c r="AE168" s="39"/>
      <c r="AT168" s="18" t="s">
        <v>194</v>
      </c>
      <c r="AU168" s="18" t="s">
        <v>84</v>
      </c>
    </row>
    <row r="169" s="13" customFormat="1">
      <c r="A169" s="13"/>
      <c r="B169" s="254"/>
      <c r="C169" s="255"/>
      <c r="D169" s="247" t="s">
        <v>196</v>
      </c>
      <c r="E169" s="256" t="s">
        <v>1</v>
      </c>
      <c r="F169" s="257" t="s">
        <v>2180</v>
      </c>
      <c r="G169" s="255"/>
      <c r="H169" s="258">
        <v>153.67599999999999</v>
      </c>
      <c r="I169" s="259"/>
      <c r="J169" s="259"/>
      <c r="K169" s="255"/>
      <c r="L169" s="255"/>
      <c r="M169" s="260"/>
      <c r="N169" s="261"/>
      <c r="O169" s="262"/>
      <c r="P169" s="262"/>
      <c r="Q169" s="262"/>
      <c r="R169" s="262"/>
      <c r="S169" s="262"/>
      <c r="T169" s="262"/>
      <c r="U169" s="262"/>
      <c r="V169" s="262"/>
      <c r="W169" s="262"/>
      <c r="X169" s="263"/>
      <c r="Y169" s="13"/>
      <c r="Z169" s="13"/>
      <c r="AA169" s="13"/>
      <c r="AB169" s="13"/>
      <c r="AC169" s="13"/>
      <c r="AD169" s="13"/>
      <c r="AE169" s="13"/>
      <c r="AT169" s="264" t="s">
        <v>196</v>
      </c>
      <c r="AU169" s="264" t="s">
        <v>84</v>
      </c>
      <c r="AV169" s="13" t="s">
        <v>84</v>
      </c>
      <c r="AW169" s="13" t="s">
        <v>5</v>
      </c>
      <c r="AX169" s="13" t="s">
        <v>82</v>
      </c>
      <c r="AY169" s="264" t="s">
        <v>182</v>
      </c>
    </row>
    <row r="170" s="2" customFormat="1">
      <c r="A170" s="39"/>
      <c r="B170" s="40"/>
      <c r="C170" s="233" t="s">
        <v>252</v>
      </c>
      <c r="D170" s="233" t="s">
        <v>185</v>
      </c>
      <c r="E170" s="234" t="s">
        <v>2181</v>
      </c>
      <c r="F170" s="235" t="s">
        <v>2182</v>
      </c>
      <c r="G170" s="236" t="s">
        <v>188</v>
      </c>
      <c r="H170" s="237">
        <v>153.67599999999999</v>
      </c>
      <c r="I170" s="238"/>
      <c r="J170" s="238"/>
      <c r="K170" s="239">
        <f>ROUND(P170*H170,2)</f>
        <v>0</v>
      </c>
      <c r="L170" s="235" t="s">
        <v>189</v>
      </c>
      <c r="M170" s="45"/>
      <c r="N170" s="240" t="s">
        <v>1</v>
      </c>
      <c r="O170" s="241" t="s">
        <v>38</v>
      </c>
      <c r="P170" s="242">
        <f>I170+J170</f>
        <v>0</v>
      </c>
      <c r="Q170" s="242">
        <f>ROUND(I170*H170,2)</f>
        <v>0</v>
      </c>
      <c r="R170" s="242">
        <f>ROUND(J170*H170,2)</f>
        <v>0</v>
      </c>
      <c r="S170" s="92"/>
      <c r="T170" s="243">
        <f>S170*H170</f>
        <v>0</v>
      </c>
      <c r="U170" s="243">
        <v>0.36799999999999999</v>
      </c>
      <c r="V170" s="243">
        <f>U170*H170</f>
        <v>56.552767999999993</v>
      </c>
      <c r="W170" s="243">
        <v>0</v>
      </c>
      <c r="X170" s="244">
        <f>W170*H170</f>
        <v>0</v>
      </c>
      <c r="Y170" s="39"/>
      <c r="Z170" s="39"/>
      <c r="AA170" s="39"/>
      <c r="AB170" s="39"/>
      <c r="AC170" s="39"/>
      <c r="AD170" s="39"/>
      <c r="AE170" s="39"/>
      <c r="AR170" s="245" t="s">
        <v>190</v>
      </c>
      <c r="AT170" s="245" t="s">
        <v>185</v>
      </c>
      <c r="AU170" s="245" t="s">
        <v>84</v>
      </c>
      <c r="AY170" s="18" t="s">
        <v>182</v>
      </c>
      <c r="BE170" s="246">
        <f>IF(O170="základní",K170,0)</f>
        <v>0</v>
      </c>
      <c r="BF170" s="246">
        <f>IF(O170="snížená",K170,0)</f>
        <v>0</v>
      </c>
      <c r="BG170" s="246">
        <f>IF(O170="zákl. přenesená",K170,0)</f>
        <v>0</v>
      </c>
      <c r="BH170" s="246">
        <f>IF(O170="sníž. přenesená",K170,0)</f>
        <v>0</v>
      </c>
      <c r="BI170" s="246">
        <f>IF(O170="nulová",K170,0)</f>
        <v>0</v>
      </c>
      <c r="BJ170" s="18" t="s">
        <v>82</v>
      </c>
      <c r="BK170" s="246">
        <f>ROUND(P170*H170,2)</f>
        <v>0</v>
      </c>
      <c r="BL170" s="18" t="s">
        <v>190</v>
      </c>
      <c r="BM170" s="245" t="s">
        <v>2183</v>
      </c>
    </row>
    <row r="171" s="2" customFormat="1">
      <c r="A171" s="39"/>
      <c r="B171" s="40"/>
      <c r="C171" s="41"/>
      <c r="D171" s="247" t="s">
        <v>192</v>
      </c>
      <c r="E171" s="41"/>
      <c r="F171" s="248" t="s">
        <v>2184</v>
      </c>
      <c r="G171" s="41"/>
      <c r="H171" s="41"/>
      <c r="I171" s="249"/>
      <c r="J171" s="249"/>
      <c r="K171" s="41"/>
      <c r="L171" s="41"/>
      <c r="M171" s="45"/>
      <c r="N171" s="250"/>
      <c r="O171" s="251"/>
      <c r="P171" s="92"/>
      <c r="Q171" s="92"/>
      <c r="R171" s="92"/>
      <c r="S171" s="92"/>
      <c r="T171" s="92"/>
      <c r="U171" s="92"/>
      <c r="V171" s="92"/>
      <c r="W171" s="92"/>
      <c r="X171" s="93"/>
      <c r="Y171" s="39"/>
      <c r="Z171" s="39"/>
      <c r="AA171" s="39"/>
      <c r="AB171" s="39"/>
      <c r="AC171" s="39"/>
      <c r="AD171" s="39"/>
      <c r="AE171" s="39"/>
      <c r="AT171" s="18" t="s">
        <v>192</v>
      </c>
      <c r="AU171" s="18" t="s">
        <v>84</v>
      </c>
    </row>
    <row r="172" s="2" customFormat="1">
      <c r="A172" s="39"/>
      <c r="B172" s="40"/>
      <c r="C172" s="41"/>
      <c r="D172" s="252" t="s">
        <v>194</v>
      </c>
      <c r="E172" s="41"/>
      <c r="F172" s="253" t="s">
        <v>2185</v>
      </c>
      <c r="G172" s="41"/>
      <c r="H172" s="41"/>
      <c r="I172" s="249"/>
      <c r="J172" s="249"/>
      <c r="K172" s="41"/>
      <c r="L172" s="41"/>
      <c r="M172" s="45"/>
      <c r="N172" s="250"/>
      <c r="O172" s="251"/>
      <c r="P172" s="92"/>
      <c r="Q172" s="92"/>
      <c r="R172" s="92"/>
      <c r="S172" s="92"/>
      <c r="T172" s="92"/>
      <c r="U172" s="92"/>
      <c r="V172" s="92"/>
      <c r="W172" s="92"/>
      <c r="X172" s="93"/>
      <c r="Y172" s="39"/>
      <c r="Z172" s="39"/>
      <c r="AA172" s="39"/>
      <c r="AB172" s="39"/>
      <c r="AC172" s="39"/>
      <c r="AD172" s="39"/>
      <c r="AE172" s="39"/>
      <c r="AT172" s="18" t="s">
        <v>194</v>
      </c>
      <c r="AU172" s="18" t="s">
        <v>84</v>
      </c>
    </row>
    <row r="173" s="13" customFormat="1">
      <c r="A173" s="13"/>
      <c r="B173" s="254"/>
      <c r="C173" s="255"/>
      <c r="D173" s="247" t="s">
        <v>196</v>
      </c>
      <c r="E173" s="256" t="s">
        <v>1</v>
      </c>
      <c r="F173" s="257" t="s">
        <v>2180</v>
      </c>
      <c r="G173" s="255"/>
      <c r="H173" s="258">
        <v>153.67599999999999</v>
      </c>
      <c r="I173" s="259"/>
      <c r="J173" s="259"/>
      <c r="K173" s="255"/>
      <c r="L173" s="255"/>
      <c r="M173" s="260"/>
      <c r="N173" s="261"/>
      <c r="O173" s="262"/>
      <c r="P173" s="262"/>
      <c r="Q173" s="262"/>
      <c r="R173" s="262"/>
      <c r="S173" s="262"/>
      <c r="T173" s="262"/>
      <c r="U173" s="262"/>
      <c r="V173" s="262"/>
      <c r="W173" s="262"/>
      <c r="X173" s="263"/>
      <c r="Y173" s="13"/>
      <c r="Z173" s="13"/>
      <c r="AA173" s="13"/>
      <c r="AB173" s="13"/>
      <c r="AC173" s="13"/>
      <c r="AD173" s="13"/>
      <c r="AE173" s="13"/>
      <c r="AT173" s="264" t="s">
        <v>196</v>
      </c>
      <c r="AU173" s="264" t="s">
        <v>84</v>
      </c>
      <c r="AV173" s="13" t="s">
        <v>84</v>
      </c>
      <c r="AW173" s="13" t="s">
        <v>5</v>
      </c>
      <c r="AX173" s="13" t="s">
        <v>82</v>
      </c>
      <c r="AY173" s="264" t="s">
        <v>182</v>
      </c>
    </row>
    <row r="174" s="2" customFormat="1">
      <c r="A174" s="39"/>
      <c r="B174" s="40"/>
      <c r="C174" s="233" t="s">
        <v>259</v>
      </c>
      <c r="D174" s="233" t="s">
        <v>185</v>
      </c>
      <c r="E174" s="234" t="s">
        <v>2186</v>
      </c>
      <c r="F174" s="235" t="s">
        <v>2187</v>
      </c>
      <c r="G174" s="236" t="s">
        <v>188</v>
      </c>
      <c r="H174" s="237">
        <v>391.57499999999999</v>
      </c>
      <c r="I174" s="238"/>
      <c r="J174" s="238"/>
      <c r="K174" s="239">
        <f>ROUND(P174*H174,2)</f>
        <v>0</v>
      </c>
      <c r="L174" s="235" t="s">
        <v>189</v>
      </c>
      <c r="M174" s="45"/>
      <c r="N174" s="240" t="s">
        <v>1</v>
      </c>
      <c r="O174" s="241" t="s">
        <v>38</v>
      </c>
      <c r="P174" s="242">
        <f>I174+J174</f>
        <v>0</v>
      </c>
      <c r="Q174" s="242">
        <f>ROUND(I174*H174,2)</f>
        <v>0</v>
      </c>
      <c r="R174" s="242">
        <f>ROUND(J174*H174,2)</f>
        <v>0</v>
      </c>
      <c r="S174" s="92"/>
      <c r="T174" s="243">
        <f>S174*H174</f>
        <v>0</v>
      </c>
      <c r="U174" s="243">
        <v>0</v>
      </c>
      <c r="V174" s="243">
        <f>U174*H174</f>
        <v>0</v>
      </c>
      <c r="W174" s="243">
        <v>0</v>
      </c>
      <c r="X174" s="244">
        <f>W174*H174</f>
        <v>0</v>
      </c>
      <c r="Y174" s="39"/>
      <c r="Z174" s="39"/>
      <c r="AA174" s="39"/>
      <c r="AB174" s="39"/>
      <c r="AC174" s="39"/>
      <c r="AD174" s="39"/>
      <c r="AE174" s="39"/>
      <c r="AR174" s="245" t="s">
        <v>190</v>
      </c>
      <c r="AT174" s="245" t="s">
        <v>185</v>
      </c>
      <c r="AU174" s="245" t="s">
        <v>84</v>
      </c>
      <c r="AY174" s="18" t="s">
        <v>182</v>
      </c>
      <c r="BE174" s="246">
        <f>IF(O174="základní",K174,0)</f>
        <v>0</v>
      </c>
      <c r="BF174" s="246">
        <f>IF(O174="snížená",K174,0)</f>
        <v>0</v>
      </c>
      <c r="BG174" s="246">
        <f>IF(O174="zákl. přenesená",K174,0)</f>
        <v>0</v>
      </c>
      <c r="BH174" s="246">
        <f>IF(O174="sníž. přenesená",K174,0)</f>
        <v>0</v>
      </c>
      <c r="BI174" s="246">
        <f>IF(O174="nulová",K174,0)</f>
        <v>0</v>
      </c>
      <c r="BJ174" s="18" t="s">
        <v>82</v>
      </c>
      <c r="BK174" s="246">
        <f>ROUND(P174*H174,2)</f>
        <v>0</v>
      </c>
      <c r="BL174" s="18" t="s">
        <v>190</v>
      </c>
      <c r="BM174" s="245" t="s">
        <v>2188</v>
      </c>
    </row>
    <row r="175" s="2" customFormat="1">
      <c r="A175" s="39"/>
      <c r="B175" s="40"/>
      <c r="C175" s="41"/>
      <c r="D175" s="247" t="s">
        <v>192</v>
      </c>
      <c r="E175" s="41"/>
      <c r="F175" s="248" t="s">
        <v>2189</v>
      </c>
      <c r="G175" s="41"/>
      <c r="H175" s="41"/>
      <c r="I175" s="249"/>
      <c r="J175" s="249"/>
      <c r="K175" s="41"/>
      <c r="L175" s="41"/>
      <c r="M175" s="45"/>
      <c r="N175" s="250"/>
      <c r="O175" s="251"/>
      <c r="P175" s="92"/>
      <c r="Q175" s="92"/>
      <c r="R175" s="92"/>
      <c r="S175" s="92"/>
      <c r="T175" s="92"/>
      <c r="U175" s="92"/>
      <c r="V175" s="92"/>
      <c r="W175" s="92"/>
      <c r="X175" s="93"/>
      <c r="Y175" s="39"/>
      <c r="Z175" s="39"/>
      <c r="AA175" s="39"/>
      <c r="AB175" s="39"/>
      <c r="AC175" s="39"/>
      <c r="AD175" s="39"/>
      <c r="AE175" s="39"/>
      <c r="AT175" s="18" t="s">
        <v>192</v>
      </c>
      <c r="AU175" s="18" t="s">
        <v>84</v>
      </c>
    </row>
    <row r="176" s="2" customFormat="1">
      <c r="A176" s="39"/>
      <c r="B176" s="40"/>
      <c r="C176" s="41"/>
      <c r="D176" s="252" t="s">
        <v>194</v>
      </c>
      <c r="E176" s="41"/>
      <c r="F176" s="253" t="s">
        <v>2190</v>
      </c>
      <c r="G176" s="41"/>
      <c r="H176" s="41"/>
      <c r="I176" s="249"/>
      <c r="J176" s="249"/>
      <c r="K176" s="41"/>
      <c r="L176" s="41"/>
      <c r="M176" s="45"/>
      <c r="N176" s="250"/>
      <c r="O176" s="251"/>
      <c r="P176" s="92"/>
      <c r="Q176" s="92"/>
      <c r="R176" s="92"/>
      <c r="S176" s="92"/>
      <c r="T176" s="92"/>
      <c r="U176" s="92"/>
      <c r="V176" s="92"/>
      <c r="W176" s="92"/>
      <c r="X176" s="93"/>
      <c r="Y176" s="39"/>
      <c r="Z176" s="39"/>
      <c r="AA176" s="39"/>
      <c r="AB176" s="39"/>
      <c r="AC176" s="39"/>
      <c r="AD176" s="39"/>
      <c r="AE176" s="39"/>
      <c r="AT176" s="18" t="s">
        <v>194</v>
      </c>
      <c r="AU176" s="18" t="s">
        <v>84</v>
      </c>
    </row>
    <row r="177" s="13" customFormat="1">
      <c r="A177" s="13"/>
      <c r="B177" s="254"/>
      <c r="C177" s="255"/>
      <c r="D177" s="247" t="s">
        <v>196</v>
      </c>
      <c r="E177" s="256" t="s">
        <v>1</v>
      </c>
      <c r="F177" s="257" t="s">
        <v>2191</v>
      </c>
      <c r="G177" s="255"/>
      <c r="H177" s="258">
        <v>391.57499999999999</v>
      </c>
      <c r="I177" s="259"/>
      <c r="J177" s="259"/>
      <c r="K177" s="255"/>
      <c r="L177" s="255"/>
      <c r="M177" s="260"/>
      <c r="N177" s="261"/>
      <c r="O177" s="262"/>
      <c r="P177" s="262"/>
      <c r="Q177" s="262"/>
      <c r="R177" s="262"/>
      <c r="S177" s="262"/>
      <c r="T177" s="262"/>
      <c r="U177" s="262"/>
      <c r="V177" s="262"/>
      <c r="W177" s="262"/>
      <c r="X177" s="263"/>
      <c r="Y177" s="13"/>
      <c r="Z177" s="13"/>
      <c r="AA177" s="13"/>
      <c r="AB177" s="13"/>
      <c r="AC177" s="13"/>
      <c r="AD177" s="13"/>
      <c r="AE177" s="13"/>
      <c r="AT177" s="264" t="s">
        <v>196</v>
      </c>
      <c r="AU177" s="264" t="s">
        <v>84</v>
      </c>
      <c r="AV177" s="13" t="s">
        <v>84</v>
      </c>
      <c r="AW177" s="13" t="s">
        <v>5</v>
      </c>
      <c r="AX177" s="13" t="s">
        <v>82</v>
      </c>
      <c r="AY177" s="264" t="s">
        <v>182</v>
      </c>
    </row>
    <row r="178" s="2" customFormat="1">
      <c r="A178" s="39"/>
      <c r="B178" s="40"/>
      <c r="C178" s="233" t="s">
        <v>267</v>
      </c>
      <c r="D178" s="233" t="s">
        <v>185</v>
      </c>
      <c r="E178" s="234" t="s">
        <v>2192</v>
      </c>
      <c r="F178" s="235" t="s">
        <v>2193</v>
      </c>
      <c r="G178" s="236" t="s">
        <v>188</v>
      </c>
      <c r="H178" s="237">
        <v>4.8719999999999999</v>
      </c>
      <c r="I178" s="238"/>
      <c r="J178" s="238"/>
      <c r="K178" s="239">
        <f>ROUND(P178*H178,2)</f>
        <v>0</v>
      </c>
      <c r="L178" s="235" t="s">
        <v>189</v>
      </c>
      <c r="M178" s="45"/>
      <c r="N178" s="240" t="s">
        <v>1</v>
      </c>
      <c r="O178" s="241" t="s">
        <v>38</v>
      </c>
      <c r="P178" s="242">
        <f>I178+J178</f>
        <v>0</v>
      </c>
      <c r="Q178" s="242">
        <f>ROUND(I178*H178,2)</f>
        <v>0</v>
      </c>
      <c r="R178" s="242">
        <f>ROUND(J178*H178,2)</f>
        <v>0</v>
      </c>
      <c r="S178" s="92"/>
      <c r="T178" s="243">
        <f>S178*H178</f>
        <v>0</v>
      </c>
      <c r="U178" s="243">
        <v>0.34499999999999997</v>
      </c>
      <c r="V178" s="243">
        <f>U178*H178</f>
        <v>1.6808399999999999</v>
      </c>
      <c r="W178" s="243">
        <v>0</v>
      </c>
      <c r="X178" s="244">
        <f>W178*H178</f>
        <v>0</v>
      </c>
      <c r="Y178" s="39"/>
      <c r="Z178" s="39"/>
      <c r="AA178" s="39"/>
      <c r="AB178" s="39"/>
      <c r="AC178" s="39"/>
      <c r="AD178" s="39"/>
      <c r="AE178" s="39"/>
      <c r="AR178" s="245" t="s">
        <v>190</v>
      </c>
      <c r="AT178" s="245" t="s">
        <v>185</v>
      </c>
      <c r="AU178" s="245" t="s">
        <v>84</v>
      </c>
      <c r="AY178" s="18" t="s">
        <v>182</v>
      </c>
      <c r="BE178" s="246">
        <f>IF(O178="základní",K178,0)</f>
        <v>0</v>
      </c>
      <c r="BF178" s="246">
        <f>IF(O178="snížená",K178,0)</f>
        <v>0</v>
      </c>
      <c r="BG178" s="246">
        <f>IF(O178="zákl. přenesená",K178,0)</f>
        <v>0</v>
      </c>
      <c r="BH178" s="246">
        <f>IF(O178="sníž. přenesená",K178,0)</f>
        <v>0</v>
      </c>
      <c r="BI178" s="246">
        <f>IF(O178="nulová",K178,0)</f>
        <v>0</v>
      </c>
      <c r="BJ178" s="18" t="s">
        <v>82</v>
      </c>
      <c r="BK178" s="246">
        <f>ROUND(P178*H178,2)</f>
        <v>0</v>
      </c>
      <c r="BL178" s="18" t="s">
        <v>190</v>
      </c>
      <c r="BM178" s="245" t="s">
        <v>2194</v>
      </c>
    </row>
    <row r="179" s="2" customFormat="1">
      <c r="A179" s="39"/>
      <c r="B179" s="40"/>
      <c r="C179" s="41"/>
      <c r="D179" s="247" t="s">
        <v>192</v>
      </c>
      <c r="E179" s="41"/>
      <c r="F179" s="248" t="s">
        <v>2195</v>
      </c>
      <c r="G179" s="41"/>
      <c r="H179" s="41"/>
      <c r="I179" s="249"/>
      <c r="J179" s="249"/>
      <c r="K179" s="41"/>
      <c r="L179" s="41"/>
      <c r="M179" s="45"/>
      <c r="N179" s="250"/>
      <c r="O179" s="251"/>
      <c r="P179" s="92"/>
      <c r="Q179" s="92"/>
      <c r="R179" s="92"/>
      <c r="S179" s="92"/>
      <c r="T179" s="92"/>
      <c r="U179" s="92"/>
      <c r="V179" s="92"/>
      <c r="W179" s="92"/>
      <c r="X179" s="93"/>
      <c r="Y179" s="39"/>
      <c r="Z179" s="39"/>
      <c r="AA179" s="39"/>
      <c r="AB179" s="39"/>
      <c r="AC179" s="39"/>
      <c r="AD179" s="39"/>
      <c r="AE179" s="39"/>
      <c r="AT179" s="18" t="s">
        <v>192</v>
      </c>
      <c r="AU179" s="18" t="s">
        <v>84</v>
      </c>
    </row>
    <row r="180" s="2" customFormat="1">
      <c r="A180" s="39"/>
      <c r="B180" s="40"/>
      <c r="C180" s="41"/>
      <c r="D180" s="252" t="s">
        <v>194</v>
      </c>
      <c r="E180" s="41"/>
      <c r="F180" s="253" t="s">
        <v>2196</v>
      </c>
      <c r="G180" s="41"/>
      <c r="H180" s="41"/>
      <c r="I180" s="249"/>
      <c r="J180" s="249"/>
      <c r="K180" s="41"/>
      <c r="L180" s="41"/>
      <c r="M180" s="45"/>
      <c r="N180" s="250"/>
      <c r="O180" s="251"/>
      <c r="P180" s="92"/>
      <c r="Q180" s="92"/>
      <c r="R180" s="92"/>
      <c r="S180" s="92"/>
      <c r="T180" s="92"/>
      <c r="U180" s="92"/>
      <c r="V180" s="92"/>
      <c r="W180" s="92"/>
      <c r="X180" s="93"/>
      <c r="Y180" s="39"/>
      <c r="Z180" s="39"/>
      <c r="AA180" s="39"/>
      <c r="AB180" s="39"/>
      <c r="AC180" s="39"/>
      <c r="AD180" s="39"/>
      <c r="AE180" s="39"/>
      <c r="AT180" s="18" t="s">
        <v>194</v>
      </c>
      <c r="AU180" s="18" t="s">
        <v>84</v>
      </c>
    </row>
    <row r="181" s="13" customFormat="1">
      <c r="A181" s="13"/>
      <c r="B181" s="254"/>
      <c r="C181" s="255"/>
      <c r="D181" s="247" t="s">
        <v>196</v>
      </c>
      <c r="E181" s="256" t="s">
        <v>1</v>
      </c>
      <c r="F181" s="257" t="s">
        <v>2197</v>
      </c>
      <c r="G181" s="255"/>
      <c r="H181" s="258">
        <v>4.8719999999999999</v>
      </c>
      <c r="I181" s="259"/>
      <c r="J181" s="259"/>
      <c r="K181" s="255"/>
      <c r="L181" s="255"/>
      <c r="M181" s="260"/>
      <c r="N181" s="261"/>
      <c r="O181" s="262"/>
      <c r="P181" s="262"/>
      <c r="Q181" s="262"/>
      <c r="R181" s="262"/>
      <c r="S181" s="262"/>
      <c r="T181" s="262"/>
      <c r="U181" s="262"/>
      <c r="V181" s="262"/>
      <c r="W181" s="262"/>
      <c r="X181" s="263"/>
      <c r="Y181" s="13"/>
      <c r="Z181" s="13"/>
      <c r="AA181" s="13"/>
      <c r="AB181" s="13"/>
      <c r="AC181" s="13"/>
      <c r="AD181" s="13"/>
      <c r="AE181" s="13"/>
      <c r="AT181" s="264" t="s">
        <v>196</v>
      </c>
      <c r="AU181" s="264" t="s">
        <v>84</v>
      </c>
      <c r="AV181" s="13" t="s">
        <v>84</v>
      </c>
      <c r="AW181" s="13" t="s">
        <v>5</v>
      </c>
      <c r="AX181" s="13" t="s">
        <v>82</v>
      </c>
      <c r="AY181" s="264" t="s">
        <v>182</v>
      </c>
    </row>
    <row r="182" s="2" customFormat="1" ht="33" customHeight="1">
      <c r="A182" s="39"/>
      <c r="B182" s="40"/>
      <c r="C182" s="233" t="s">
        <v>277</v>
      </c>
      <c r="D182" s="233" t="s">
        <v>185</v>
      </c>
      <c r="E182" s="234" t="s">
        <v>2198</v>
      </c>
      <c r="F182" s="235" t="s">
        <v>2199</v>
      </c>
      <c r="G182" s="236" t="s">
        <v>188</v>
      </c>
      <c r="H182" s="237">
        <v>153.67599999999999</v>
      </c>
      <c r="I182" s="238"/>
      <c r="J182" s="238"/>
      <c r="K182" s="239">
        <f>ROUND(P182*H182,2)</f>
        <v>0</v>
      </c>
      <c r="L182" s="235" t="s">
        <v>189</v>
      </c>
      <c r="M182" s="45"/>
      <c r="N182" s="240" t="s">
        <v>1</v>
      </c>
      <c r="O182" s="241" t="s">
        <v>38</v>
      </c>
      <c r="P182" s="242">
        <f>I182+J182</f>
        <v>0</v>
      </c>
      <c r="Q182" s="242">
        <f>ROUND(I182*H182,2)</f>
        <v>0</v>
      </c>
      <c r="R182" s="242">
        <f>ROUND(J182*H182,2)</f>
        <v>0</v>
      </c>
      <c r="S182" s="92"/>
      <c r="T182" s="243">
        <f>S182*H182</f>
        <v>0</v>
      </c>
      <c r="U182" s="243">
        <v>0.18462999999999999</v>
      </c>
      <c r="V182" s="243">
        <f>U182*H182</f>
        <v>28.373199879999994</v>
      </c>
      <c r="W182" s="243">
        <v>0</v>
      </c>
      <c r="X182" s="244">
        <f>W182*H182</f>
        <v>0</v>
      </c>
      <c r="Y182" s="39"/>
      <c r="Z182" s="39"/>
      <c r="AA182" s="39"/>
      <c r="AB182" s="39"/>
      <c r="AC182" s="39"/>
      <c r="AD182" s="39"/>
      <c r="AE182" s="39"/>
      <c r="AR182" s="245" t="s">
        <v>190</v>
      </c>
      <c r="AT182" s="245" t="s">
        <v>185</v>
      </c>
      <c r="AU182" s="245" t="s">
        <v>84</v>
      </c>
      <c r="AY182" s="18" t="s">
        <v>182</v>
      </c>
      <c r="BE182" s="246">
        <f>IF(O182="základní",K182,0)</f>
        <v>0</v>
      </c>
      <c r="BF182" s="246">
        <f>IF(O182="snížená",K182,0)</f>
        <v>0</v>
      </c>
      <c r="BG182" s="246">
        <f>IF(O182="zákl. přenesená",K182,0)</f>
        <v>0</v>
      </c>
      <c r="BH182" s="246">
        <f>IF(O182="sníž. přenesená",K182,0)</f>
        <v>0</v>
      </c>
      <c r="BI182" s="246">
        <f>IF(O182="nulová",K182,0)</f>
        <v>0</v>
      </c>
      <c r="BJ182" s="18" t="s">
        <v>82</v>
      </c>
      <c r="BK182" s="246">
        <f>ROUND(P182*H182,2)</f>
        <v>0</v>
      </c>
      <c r="BL182" s="18" t="s">
        <v>190</v>
      </c>
      <c r="BM182" s="245" t="s">
        <v>2200</v>
      </c>
    </row>
    <row r="183" s="2" customFormat="1">
      <c r="A183" s="39"/>
      <c r="B183" s="40"/>
      <c r="C183" s="41"/>
      <c r="D183" s="247" t="s">
        <v>192</v>
      </c>
      <c r="E183" s="41"/>
      <c r="F183" s="248" t="s">
        <v>2201</v>
      </c>
      <c r="G183" s="41"/>
      <c r="H183" s="41"/>
      <c r="I183" s="249"/>
      <c r="J183" s="249"/>
      <c r="K183" s="41"/>
      <c r="L183" s="41"/>
      <c r="M183" s="45"/>
      <c r="N183" s="250"/>
      <c r="O183" s="251"/>
      <c r="P183" s="92"/>
      <c r="Q183" s="92"/>
      <c r="R183" s="92"/>
      <c r="S183" s="92"/>
      <c r="T183" s="92"/>
      <c r="U183" s="92"/>
      <c r="V183" s="92"/>
      <c r="W183" s="92"/>
      <c r="X183" s="93"/>
      <c r="Y183" s="39"/>
      <c r="Z183" s="39"/>
      <c r="AA183" s="39"/>
      <c r="AB183" s="39"/>
      <c r="AC183" s="39"/>
      <c r="AD183" s="39"/>
      <c r="AE183" s="39"/>
      <c r="AT183" s="18" t="s">
        <v>192</v>
      </c>
      <c r="AU183" s="18" t="s">
        <v>84</v>
      </c>
    </row>
    <row r="184" s="2" customFormat="1">
      <c r="A184" s="39"/>
      <c r="B184" s="40"/>
      <c r="C184" s="41"/>
      <c r="D184" s="252" t="s">
        <v>194</v>
      </c>
      <c r="E184" s="41"/>
      <c r="F184" s="253" t="s">
        <v>2202</v>
      </c>
      <c r="G184" s="41"/>
      <c r="H184" s="41"/>
      <c r="I184" s="249"/>
      <c r="J184" s="249"/>
      <c r="K184" s="41"/>
      <c r="L184" s="41"/>
      <c r="M184" s="45"/>
      <c r="N184" s="250"/>
      <c r="O184" s="251"/>
      <c r="P184" s="92"/>
      <c r="Q184" s="92"/>
      <c r="R184" s="92"/>
      <c r="S184" s="92"/>
      <c r="T184" s="92"/>
      <c r="U184" s="92"/>
      <c r="V184" s="92"/>
      <c r="W184" s="92"/>
      <c r="X184" s="93"/>
      <c r="Y184" s="39"/>
      <c r="Z184" s="39"/>
      <c r="AA184" s="39"/>
      <c r="AB184" s="39"/>
      <c r="AC184" s="39"/>
      <c r="AD184" s="39"/>
      <c r="AE184" s="39"/>
      <c r="AT184" s="18" t="s">
        <v>194</v>
      </c>
      <c r="AU184" s="18" t="s">
        <v>84</v>
      </c>
    </row>
    <row r="185" s="13" customFormat="1">
      <c r="A185" s="13"/>
      <c r="B185" s="254"/>
      <c r="C185" s="255"/>
      <c r="D185" s="247" t="s">
        <v>196</v>
      </c>
      <c r="E185" s="256" t="s">
        <v>1</v>
      </c>
      <c r="F185" s="257" t="s">
        <v>2180</v>
      </c>
      <c r="G185" s="255"/>
      <c r="H185" s="258">
        <v>153.67599999999999</v>
      </c>
      <c r="I185" s="259"/>
      <c r="J185" s="259"/>
      <c r="K185" s="255"/>
      <c r="L185" s="255"/>
      <c r="M185" s="260"/>
      <c r="N185" s="261"/>
      <c r="O185" s="262"/>
      <c r="P185" s="262"/>
      <c r="Q185" s="262"/>
      <c r="R185" s="262"/>
      <c r="S185" s="262"/>
      <c r="T185" s="262"/>
      <c r="U185" s="262"/>
      <c r="V185" s="262"/>
      <c r="W185" s="262"/>
      <c r="X185" s="263"/>
      <c r="Y185" s="13"/>
      <c r="Z185" s="13"/>
      <c r="AA185" s="13"/>
      <c r="AB185" s="13"/>
      <c r="AC185" s="13"/>
      <c r="AD185" s="13"/>
      <c r="AE185" s="13"/>
      <c r="AT185" s="264" t="s">
        <v>196</v>
      </c>
      <c r="AU185" s="264" t="s">
        <v>84</v>
      </c>
      <c r="AV185" s="13" t="s">
        <v>84</v>
      </c>
      <c r="AW185" s="13" t="s">
        <v>5</v>
      </c>
      <c r="AX185" s="13" t="s">
        <v>82</v>
      </c>
      <c r="AY185" s="264" t="s">
        <v>182</v>
      </c>
    </row>
    <row r="186" s="2" customFormat="1" ht="24.15" customHeight="1">
      <c r="A186" s="39"/>
      <c r="B186" s="40"/>
      <c r="C186" s="233" t="s">
        <v>284</v>
      </c>
      <c r="D186" s="233" t="s">
        <v>185</v>
      </c>
      <c r="E186" s="234" t="s">
        <v>2203</v>
      </c>
      <c r="F186" s="235" t="s">
        <v>2204</v>
      </c>
      <c r="G186" s="236" t="s">
        <v>188</v>
      </c>
      <c r="H186" s="237">
        <v>153.67599999999999</v>
      </c>
      <c r="I186" s="238"/>
      <c r="J186" s="238"/>
      <c r="K186" s="239">
        <f>ROUND(P186*H186,2)</f>
        <v>0</v>
      </c>
      <c r="L186" s="235" t="s">
        <v>189</v>
      </c>
      <c r="M186" s="45"/>
      <c r="N186" s="240" t="s">
        <v>1</v>
      </c>
      <c r="O186" s="241" t="s">
        <v>38</v>
      </c>
      <c r="P186" s="242">
        <f>I186+J186</f>
        <v>0</v>
      </c>
      <c r="Q186" s="242">
        <f>ROUND(I186*H186,2)</f>
        <v>0</v>
      </c>
      <c r="R186" s="242">
        <f>ROUND(J186*H186,2)</f>
        <v>0</v>
      </c>
      <c r="S186" s="92"/>
      <c r="T186" s="243">
        <f>S186*H186</f>
        <v>0</v>
      </c>
      <c r="U186" s="243">
        <v>0.0060099999999999997</v>
      </c>
      <c r="V186" s="243">
        <f>U186*H186</f>
        <v>0.9235927599999999</v>
      </c>
      <c r="W186" s="243">
        <v>0</v>
      </c>
      <c r="X186" s="244">
        <f>W186*H186</f>
        <v>0</v>
      </c>
      <c r="Y186" s="39"/>
      <c r="Z186" s="39"/>
      <c r="AA186" s="39"/>
      <c r="AB186" s="39"/>
      <c r="AC186" s="39"/>
      <c r="AD186" s="39"/>
      <c r="AE186" s="39"/>
      <c r="AR186" s="245" t="s">
        <v>190</v>
      </c>
      <c r="AT186" s="245" t="s">
        <v>185</v>
      </c>
      <c r="AU186" s="245" t="s">
        <v>84</v>
      </c>
      <c r="AY186" s="18" t="s">
        <v>182</v>
      </c>
      <c r="BE186" s="246">
        <f>IF(O186="základní",K186,0)</f>
        <v>0</v>
      </c>
      <c r="BF186" s="246">
        <f>IF(O186="snížená",K186,0)</f>
        <v>0</v>
      </c>
      <c r="BG186" s="246">
        <f>IF(O186="zákl. přenesená",K186,0)</f>
        <v>0</v>
      </c>
      <c r="BH186" s="246">
        <f>IF(O186="sníž. přenesená",K186,0)</f>
        <v>0</v>
      </c>
      <c r="BI186" s="246">
        <f>IF(O186="nulová",K186,0)</f>
        <v>0</v>
      </c>
      <c r="BJ186" s="18" t="s">
        <v>82</v>
      </c>
      <c r="BK186" s="246">
        <f>ROUND(P186*H186,2)</f>
        <v>0</v>
      </c>
      <c r="BL186" s="18" t="s">
        <v>190</v>
      </c>
      <c r="BM186" s="245" t="s">
        <v>2205</v>
      </c>
    </row>
    <row r="187" s="2" customFormat="1">
      <c r="A187" s="39"/>
      <c r="B187" s="40"/>
      <c r="C187" s="41"/>
      <c r="D187" s="247" t="s">
        <v>192</v>
      </c>
      <c r="E187" s="41"/>
      <c r="F187" s="248" t="s">
        <v>2206</v>
      </c>
      <c r="G187" s="41"/>
      <c r="H187" s="41"/>
      <c r="I187" s="249"/>
      <c r="J187" s="249"/>
      <c r="K187" s="41"/>
      <c r="L187" s="41"/>
      <c r="M187" s="45"/>
      <c r="N187" s="250"/>
      <c r="O187" s="251"/>
      <c r="P187" s="92"/>
      <c r="Q187" s="92"/>
      <c r="R187" s="92"/>
      <c r="S187" s="92"/>
      <c r="T187" s="92"/>
      <c r="U187" s="92"/>
      <c r="V187" s="92"/>
      <c r="W187" s="92"/>
      <c r="X187" s="93"/>
      <c r="Y187" s="39"/>
      <c r="Z187" s="39"/>
      <c r="AA187" s="39"/>
      <c r="AB187" s="39"/>
      <c r="AC187" s="39"/>
      <c r="AD187" s="39"/>
      <c r="AE187" s="39"/>
      <c r="AT187" s="18" t="s">
        <v>192</v>
      </c>
      <c r="AU187" s="18" t="s">
        <v>84</v>
      </c>
    </row>
    <row r="188" s="2" customFormat="1">
      <c r="A188" s="39"/>
      <c r="B188" s="40"/>
      <c r="C188" s="41"/>
      <c r="D188" s="252" t="s">
        <v>194</v>
      </c>
      <c r="E188" s="41"/>
      <c r="F188" s="253" t="s">
        <v>2207</v>
      </c>
      <c r="G188" s="41"/>
      <c r="H188" s="41"/>
      <c r="I188" s="249"/>
      <c r="J188" s="249"/>
      <c r="K188" s="41"/>
      <c r="L188" s="41"/>
      <c r="M188" s="45"/>
      <c r="N188" s="250"/>
      <c r="O188" s="251"/>
      <c r="P188" s="92"/>
      <c r="Q188" s="92"/>
      <c r="R188" s="92"/>
      <c r="S188" s="92"/>
      <c r="T188" s="92"/>
      <c r="U188" s="92"/>
      <c r="V188" s="92"/>
      <c r="W188" s="92"/>
      <c r="X188" s="93"/>
      <c r="Y188" s="39"/>
      <c r="Z188" s="39"/>
      <c r="AA188" s="39"/>
      <c r="AB188" s="39"/>
      <c r="AC188" s="39"/>
      <c r="AD188" s="39"/>
      <c r="AE188" s="39"/>
      <c r="AT188" s="18" t="s">
        <v>194</v>
      </c>
      <c r="AU188" s="18" t="s">
        <v>84</v>
      </c>
    </row>
    <row r="189" s="13" customFormat="1">
      <c r="A189" s="13"/>
      <c r="B189" s="254"/>
      <c r="C189" s="255"/>
      <c r="D189" s="247" t="s">
        <v>196</v>
      </c>
      <c r="E189" s="256" t="s">
        <v>1</v>
      </c>
      <c r="F189" s="257" t="s">
        <v>2208</v>
      </c>
      <c r="G189" s="255"/>
      <c r="H189" s="258">
        <v>153.67599999999999</v>
      </c>
      <c r="I189" s="259"/>
      <c r="J189" s="259"/>
      <c r="K189" s="255"/>
      <c r="L189" s="255"/>
      <c r="M189" s="260"/>
      <c r="N189" s="261"/>
      <c r="O189" s="262"/>
      <c r="P189" s="262"/>
      <c r="Q189" s="262"/>
      <c r="R189" s="262"/>
      <c r="S189" s="262"/>
      <c r="T189" s="262"/>
      <c r="U189" s="262"/>
      <c r="V189" s="262"/>
      <c r="W189" s="262"/>
      <c r="X189" s="263"/>
      <c r="Y189" s="13"/>
      <c r="Z189" s="13"/>
      <c r="AA189" s="13"/>
      <c r="AB189" s="13"/>
      <c r="AC189" s="13"/>
      <c r="AD189" s="13"/>
      <c r="AE189" s="13"/>
      <c r="AT189" s="264" t="s">
        <v>196</v>
      </c>
      <c r="AU189" s="264" t="s">
        <v>84</v>
      </c>
      <c r="AV189" s="13" t="s">
        <v>84</v>
      </c>
      <c r="AW189" s="13" t="s">
        <v>5</v>
      </c>
      <c r="AX189" s="13" t="s">
        <v>82</v>
      </c>
      <c r="AY189" s="264" t="s">
        <v>182</v>
      </c>
    </row>
    <row r="190" s="2" customFormat="1" ht="24.15" customHeight="1">
      <c r="A190" s="39"/>
      <c r="B190" s="40"/>
      <c r="C190" s="233" t="s">
        <v>9</v>
      </c>
      <c r="D190" s="233" t="s">
        <v>185</v>
      </c>
      <c r="E190" s="234" t="s">
        <v>2209</v>
      </c>
      <c r="F190" s="235" t="s">
        <v>2210</v>
      </c>
      <c r="G190" s="236" t="s">
        <v>188</v>
      </c>
      <c r="H190" s="237">
        <v>153.67599999999999</v>
      </c>
      <c r="I190" s="238"/>
      <c r="J190" s="238"/>
      <c r="K190" s="239">
        <f>ROUND(P190*H190,2)</f>
        <v>0</v>
      </c>
      <c r="L190" s="235" t="s">
        <v>189</v>
      </c>
      <c r="M190" s="45"/>
      <c r="N190" s="240" t="s">
        <v>1</v>
      </c>
      <c r="O190" s="241" t="s">
        <v>38</v>
      </c>
      <c r="P190" s="242">
        <f>I190+J190</f>
        <v>0</v>
      </c>
      <c r="Q190" s="242">
        <f>ROUND(I190*H190,2)</f>
        <v>0</v>
      </c>
      <c r="R190" s="242">
        <f>ROUND(J190*H190,2)</f>
        <v>0</v>
      </c>
      <c r="S190" s="92"/>
      <c r="T190" s="243">
        <f>S190*H190</f>
        <v>0</v>
      </c>
      <c r="U190" s="243">
        <v>0.00031</v>
      </c>
      <c r="V190" s="243">
        <f>U190*H190</f>
        <v>0.047639559999999997</v>
      </c>
      <c r="W190" s="243">
        <v>0</v>
      </c>
      <c r="X190" s="244">
        <f>W190*H190</f>
        <v>0</v>
      </c>
      <c r="Y190" s="39"/>
      <c r="Z190" s="39"/>
      <c r="AA190" s="39"/>
      <c r="AB190" s="39"/>
      <c r="AC190" s="39"/>
      <c r="AD190" s="39"/>
      <c r="AE190" s="39"/>
      <c r="AR190" s="245" t="s">
        <v>190</v>
      </c>
      <c r="AT190" s="245" t="s">
        <v>185</v>
      </c>
      <c r="AU190" s="245" t="s">
        <v>84</v>
      </c>
      <c r="AY190" s="18" t="s">
        <v>182</v>
      </c>
      <c r="BE190" s="246">
        <f>IF(O190="základní",K190,0)</f>
        <v>0</v>
      </c>
      <c r="BF190" s="246">
        <f>IF(O190="snížená",K190,0)</f>
        <v>0</v>
      </c>
      <c r="BG190" s="246">
        <f>IF(O190="zákl. přenesená",K190,0)</f>
        <v>0</v>
      </c>
      <c r="BH190" s="246">
        <f>IF(O190="sníž. přenesená",K190,0)</f>
        <v>0</v>
      </c>
      <c r="BI190" s="246">
        <f>IF(O190="nulová",K190,0)</f>
        <v>0</v>
      </c>
      <c r="BJ190" s="18" t="s">
        <v>82</v>
      </c>
      <c r="BK190" s="246">
        <f>ROUND(P190*H190,2)</f>
        <v>0</v>
      </c>
      <c r="BL190" s="18" t="s">
        <v>190</v>
      </c>
      <c r="BM190" s="245" t="s">
        <v>2211</v>
      </c>
    </row>
    <row r="191" s="2" customFormat="1">
      <c r="A191" s="39"/>
      <c r="B191" s="40"/>
      <c r="C191" s="41"/>
      <c r="D191" s="247" t="s">
        <v>192</v>
      </c>
      <c r="E191" s="41"/>
      <c r="F191" s="248" t="s">
        <v>2212</v>
      </c>
      <c r="G191" s="41"/>
      <c r="H191" s="41"/>
      <c r="I191" s="249"/>
      <c r="J191" s="249"/>
      <c r="K191" s="41"/>
      <c r="L191" s="41"/>
      <c r="M191" s="45"/>
      <c r="N191" s="250"/>
      <c r="O191" s="251"/>
      <c r="P191" s="92"/>
      <c r="Q191" s="92"/>
      <c r="R191" s="92"/>
      <c r="S191" s="92"/>
      <c r="T191" s="92"/>
      <c r="U191" s="92"/>
      <c r="V191" s="92"/>
      <c r="W191" s="92"/>
      <c r="X191" s="93"/>
      <c r="Y191" s="39"/>
      <c r="Z191" s="39"/>
      <c r="AA191" s="39"/>
      <c r="AB191" s="39"/>
      <c r="AC191" s="39"/>
      <c r="AD191" s="39"/>
      <c r="AE191" s="39"/>
      <c r="AT191" s="18" t="s">
        <v>192</v>
      </c>
      <c r="AU191" s="18" t="s">
        <v>84</v>
      </c>
    </row>
    <row r="192" s="2" customFormat="1">
      <c r="A192" s="39"/>
      <c r="B192" s="40"/>
      <c r="C192" s="41"/>
      <c r="D192" s="252" t="s">
        <v>194</v>
      </c>
      <c r="E192" s="41"/>
      <c r="F192" s="253" t="s">
        <v>2213</v>
      </c>
      <c r="G192" s="41"/>
      <c r="H192" s="41"/>
      <c r="I192" s="249"/>
      <c r="J192" s="249"/>
      <c r="K192" s="41"/>
      <c r="L192" s="41"/>
      <c r="M192" s="45"/>
      <c r="N192" s="250"/>
      <c r="O192" s="251"/>
      <c r="P192" s="92"/>
      <c r="Q192" s="92"/>
      <c r="R192" s="92"/>
      <c r="S192" s="92"/>
      <c r="T192" s="92"/>
      <c r="U192" s="92"/>
      <c r="V192" s="92"/>
      <c r="W192" s="92"/>
      <c r="X192" s="93"/>
      <c r="Y192" s="39"/>
      <c r="Z192" s="39"/>
      <c r="AA192" s="39"/>
      <c r="AB192" s="39"/>
      <c r="AC192" s="39"/>
      <c r="AD192" s="39"/>
      <c r="AE192" s="39"/>
      <c r="AT192" s="18" t="s">
        <v>194</v>
      </c>
      <c r="AU192" s="18" t="s">
        <v>84</v>
      </c>
    </row>
    <row r="193" s="13" customFormat="1">
      <c r="A193" s="13"/>
      <c r="B193" s="254"/>
      <c r="C193" s="255"/>
      <c r="D193" s="247" t="s">
        <v>196</v>
      </c>
      <c r="E193" s="256" t="s">
        <v>1</v>
      </c>
      <c r="F193" s="257" t="s">
        <v>2208</v>
      </c>
      <c r="G193" s="255"/>
      <c r="H193" s="258">
        <v>153.67599999999999</v>
      </c>
      <c r="I193" s="259"/>
      <c r="J193" s="259"/>
      <c r="K193" s="255"/>
      <c r="L193" s="255"/>
      <c r="M193" s="260"/>
      <c r="N193" s="261"/>
      <c r="O193" s="262"/>
      <c r="P193" s="262"/>
      <c r="Q193" s="262"/>
      <c r="R193" s="262"/>
      <c r="S193" s="262"/>
      <c r="T193" s="262"/>
      <c r="U193" s="262"/>
      <c r="V193" s="262"/>
      <c r="W193" s="262"/>
      <c r="X193" s="263"/>
      <c r="Y193" s="13"/>
      <c r="Z193" s="13"/>
      <c r="AA193" s="13"/>
      <c r="AB193" s="13"/>
      <c r="AC193" s="13"/>
      <c r="AD193" s="13"/>
      <c r="AE193" s="13"/>
      <c r="AT193" s="264" t="s">
        <v>196</v>
      </c>
      <c r="AU193" s="264" t="s">
        <v>84</v>
      </c>
      <c r="AV193" s="13" t="s">
        <v>84</v>
      </c>
      <c r="AW193" s="13" t="s">
        <v>5</v>
      </c>
      <c r="AX193" s="13" t="s">
        <v>82</v>
      </c>
      <c r="AY193" s="264" t="s">
        <v>182</v>
      </c>
    </row>
    <row r="194" s="2" customFormat="1" ht="33" customHeight="1">
      <c r="A194" s="39"/>
      <c r="B194" s="40"/>
      <c r="C194" s="233" t="s">
        <v>223</v>
      </c>
      <c r="D194" s="233" t="s">
        <v>185</v>
      </c>
      <c r="E194" s="234" t="s">
        <v>2214</v>
      </c>
      <c r="F194" s="235" t="s">
        <v>2215</v>
      </c>
      <c r="G194" s="236" t="s">
        <v>188</v>
      </c>
      <c r="H194" s="237">
        <v>153.67599999999999</v>
      </c>
      <c r="I194" s="238"/>
      <c r="J194" s="238"/>
      <c r="K194" s="239">
        <f>ROUND(P194*H194,2)</f>
        <v>0</v>
      </c>
      <c r="L194" s="235" t="s">
        <v>189</v>
      </c>
      <c r="M194" s="45"/>
      <c r="N194" s="240" t="s">
        <v>1</v>
      </c>
      <c r="O194" s="241" t="s">
        <v>38</v>
      </c>
      <c r="P194" s="242">
        <f>I194+J194</f>
        <v>0</v>
      </c>
      <c r="Q194" s="242">
        <f>ROUND(I194*H194,2)</f>
        <v>0</v>
      </c>
      <c r="R194" s="242">
        <f>ROUND(J194*H194,2)</f>
        <v>0</v>
      </c>
      <c r="S194" s="92"/>
      <c r="T194" s="243">
        <f>S194*H194</f>
        <v>0</v>
      </c>
      <c r="U194" s="243">
        <v>0.15559000000000001</v>
      </c>
      <c r="V194" s="243">
        <f>U194*H194</f>
        <v>23.910448839999997</v>
      </c>
      <c r="W194" s="243">
        <v>0</v>
      </c>
      <c r="X194" s="244">
        <f>W194*H194</f>
        <v>0</v>
      </c>
      <c r="Y194" s="39"/>
      <c r="Z194" s="39"/>
      <c r="AA194" s="39"/>
      <c r="AB194" s="39"/>
      <c r="AC194" s="39"/>
      <c r="AD194" s="39"/>
      <c r="AE194" s="39"/>
      <c r="AR194" s="245" t="s">
        <v>190</v>
      </c>
      <c r="AT194" s="245" t="s">
        <v>185</v>
      </c>
      <c r="AU194" s="245" t="s">
        <v>84</v>
      </c>
      <c r="AY194" s="18" t="s">
        <v>182</v>
      </c>
      <c r="BE194" s="246">
        <f>IF(O194="základní",K194,0)</f>
        <v>0</v>
      </c>
      <c r="BF194" s="246">
        <f>IF(O194="snížená",K194,0)</f>
        <v>0</v>
      </c>
      <c r="BG194" s="246">
        <f>IF(O194="zákl. přenesená",K194,0)</f>
        <v>0</v>
      </c>
      <c r="BH194" s="246">
        <f>IF(O194="sníž. přenesená",K194,0)</f>
        <v>0</v>
      </c>
      <c r="BI194" s="246">
        <f>IF(O194="nulová",K194,0)</f>
        <v>0</v>
      </c>
      <c r="BJ194" s="18" t="s">
        <v>82</v>
      </c>
      <c r="BK194" s="246">
        <f>ROUND(P194*H194,2)</f>
        <v>0</v>
      </c>
      <c r="BL194" s="18" t="s">
        <v>190</v>
      </c>
      <c r="BM194" s="245" t="s">
        <v>2216</v>
      </c>
    </row>
    <row r="195" s="2" customFormat="1">
      <c r="A195" s="39"/>
      <c r="B195" s="40"/>
      <c r="C195" s="41"/>
      <c r="D195" s="247" t="s">
        <v>192</v>
      </c>
      <c r="E195" s="41"/>
      <c r="F195" s="248" t="s">
        <v>2217</v>
      </c>
      <c r="G195" s="41"/>
      <c r="H195" s="41"/>
      <c r="I195" s="249"/>
      <c r="J195" s="249"/>
      <c r="K195" s="41"/>
      <c r="L195" s="41"/>
      <c r="M195" s="45"/>
      <c r="N195" s="250"/>
      <c r="O195" s="251"/>
      <c r="P195" s="92"/>
      <c r="Q195" s="92"/>
      <c r="R195" s="92"/>
      <c r="S195" s="92"/>
      <c r="T195" s="92"/>
      <c r="U195" s="92"/>
      <c r="V195" s="92"/>
      <c r="W195" s="92"/>
      <c r="X195" s="93"/>
      <c r="Y195" s="39"/>
      <c r="Z195" s="39"/>
      <c r="AA195" s="39"/>
      <c r="AB195" s="39"/>
      <c r="AC195" s="39"/>
      <c r="AD195" s="39"/>
      <c r="AE195" s="39"/>
      <c r="AT195" s="18" t="s">
        <v>192</v>
      </c>
      <c r="AU195" s="18" t="s">
        <v>84</v>
      </c>
    </row>
    <row r="196" s="2" customFormat="1">
      <c r="A196" s="39"/>
      <c r="B196" s="40"/>
      <c r="C196" s="41"/>
      <c r="D196" s="252" t="s">
        <v>194</v>
      </c>
      <c r="E196" s="41"/>
      <c r="F196" s="253" t="s">
        <v>2218</v>
      </c>
      <c r="G196" s="41"/>
      <c r="H196" s="41"/>
      <c r="I196" s="249"/>
      <c r="J196" s="249"/>
      <c r="K196" s="41"/>
      <c r="L196" s="41"/>
      <c r="M196" s="45"/>
      <c r="N196" s="250"/>
      <c r="O196" s="251"/>
      <c r="P196" s="92"/>
      <c r="Q196" s="92"/>
      <c r="R196" s="92"/>
      <c r="S196" s="92"/>
      <c r="T196" s="92"/>
      <c r="U196" s="92"/>
      <c r="V196" s="92"/>
      <c r="W196" s="92"/>
      <c r="X196" s="93"/>
      <c r="Y196" s="39"/>
      <c r="Z196" s="39"/>
      <c r="AA196" s="39"/>
      <c r="AB196" s="39"/>
      <c r="AC196" s="39"/>
      <c r="AD196" s="39"/>
      <c r="AE196" s="39"/>
      <c r="AT196" s="18" t="s">
        <v>194</v>
      </c>
      <c r="AU196" s="18" t="s">
        <v>84</v>
      </c>
    </row>
    <row r="197" s="13" customFormat="1">
      <c r="A197" s="13"/>
      <c r="B197" s="254"/>
      <c r="C197" s="255"/>
      <c r="D197" s="247" t="s">
        <v>196</v>
      </c>
      <c r="E197" s="256" t="s">
        <v>1</v>
      </c>
      <c r="F197" s="257" t="s">
        <v>2180</v>
      </c>
      <c r="G197" s="255"/>
      <c r="H197" s="258">
        <v>153.67599999999999</v>
      </c>
      <c r="I197" s="259"/>
      <c r="J197" s="259"/>
      <c r="K197" s="255"/>
      <c r="L197" s="255"/>
      <c r="M197" s="260"/>
      <c r="N197" s="261"/>
      <c r="O197" s="262"/>
      <c r="P197" s="262"/>
      <c r="Q197" s="262"/>
      <c r="R197" s="262"/>
      <c r="S197" s="262"/>
      <c r="T197" s="262"/>
      <c r="U197" s="262"/>
      <c r="V197" s="262"/>
      <c r="W197" s="262"/>
      <c r="X197" s="263"/>
      <c r="Y197" s="13"/>
      <c r="Z197" s="13"/>
      <c r="AA197" s="13"/>
      <c r="AB197" s="13"/>
      <c r="AC197" s="13"/>
      <c r="AD197" s="13"/>
      <c r="AE197" s="13"/>
      <c r="AT197" s="264" t="s">
        <v>196</v>
      </c>
      <c r="AU197" s="264" t="s">
        <v>84</v>
      </c>
      <c r="AV197" s="13" t="s">
        <v>84</v>
      </c>
      <c r="AW197" s="13" t="s">
        <v>5</v>
      </c>
      <c r="AX197" s="13" t="s">
        <v>82</v>
      </c>
      <c r="AY197" s="264" t="s">
        <v>182</v>
      </c>
    </row>
    <row r="198" s="2" customFormat="1" ht="24.15" customHeight="1">
      <c r="A198" s="39"/>
      <c r="B198" s="40"/>
      <c r="C198" s="233" t="s">
        <v>302</v>
      </c>
      <c r="D198" s="233" t="s">
        <v>185</v>
      </c>
      <c r="E198" s="234" t="s">
        <v>2219</v>
      </c>
      <c r="F198" s="235" t="s">
        <v>2220</v>
      </c>
      <c r="G198" s="236" t="s">
        <v>188</v>
      </c>
      <c r="H198" s="237">
        <v>6.9530000000000003</v>
      </c>
      <c r="I198" s="238"/>
      <c r="J198" s="238"/>
      <c r="K198" s="239">
        <f>ROUND(P198*H198,2)</f>
        <v>0</v>
      </c>
      <c r="L198" s="235" t="s">
        <v>189</v>
      </c>
      <c r="M198" s="45"/>
      <c r="N198" s="240" t="s">
        <v>1</v>
      </c>
      <c r="O198" s="241" t="s">
        <v>38</v>
      </c>
      <c r="P198" s="242">
        <f>I198+J198</f>
        <v>0</v>
      </c>
      <c r="Q198" s="242">
        <f>ROUND(I198*H198,2)</f>
        <v>0</v>
      </c>
      <c r="R198" s="242">
        <f>ROUND(J198*H198,2)</f>
        <v>0</v>
      </c>
      <c r="S198" s="92"/>
      <c r="T198" s="243">
        <f>S198*H198</f>
        <v>0</v>
      </c>
      <c r="U198" s="243">
        <v>0.24535000000000001</v>
      </c>
      <c r="V198" s="243">
        <f>U198*H198</f>
        <v>1.7059185500000003</v>
      </c>
      <c r="W198" s="243">
        <v>0</v>
      </c>
      <c r="X198" s="244">
        <f>W198*H198</f>
        <v>0</v>
      </c>
      <c r="Y198" s="39"/>
      <c r="Z198" s="39"/>
      <c r="AA198" s="39"/>
      <c r="AB198" s="39"/>
      <c r="AC198" s="39"/>
      <c r="AD198" s="39"/>
      <c r="AE198" s="39"/>
      <c r="AR198" s="245" t="s">
        <v>190</v>
      </c>
      <c r="AT198" s="245" t="s">
        <v>185</v>
      </c>
      <c r="AU198" s="245" t="s">
        <v>84</v>
      </c>
      <c r="AY198" s="18" t="s">
        <v>182</v>
      </c>
      <c r="BE198" s="246">
        <f>IF(O198="základní",K198,0)</f>
        <v>0</v>
      </c>
      <c r="BF198" s="246">
        <f>IF(O198="snížená",K198,0)</f>
        <v>0</v>
      </c>
      <c r="BG198" s="246">
        <f>IF(O198="zákl. přenesená",K198,0)</f>
        <v>0</v>
      </c>
      <c r="BH198" s="246">
        <f>IF(O198="sníž. přenesená",K198,0)</f>
        <v>0</v>
      </c>
      <c r="BI198" s="246">
        <f>IF(O198="nulová",K198,0)</f>
        <v>0</v>
      </c>
      <c r="BJ198" s="18" t="s">
        <v>82</v>
      </c>
      <c r="BK198" s="246">
        <f>ROUND(P198*H198,2)</f>
        <v>0</v>
      </c>
      <c r="BL198" s="18" t="s">
        <v>190</v>
      </c>
      <c r="BM198" s="245" t="s">
        <v>2221</v>
      </c>
    </row>
    <row r="199" s="2" customFormat="1">
      <c r="A199" s="39"/>
      <c r="B199" s="40"/>
      <c r="C199" s="41"/>
      <c r="D199" s="247" t="s">
        <v>192</v>
      </c>
      <c r="E199" s="41"/>
      <c r="F199" s="248" t="s">
        <v>2222</v>
      </c>
      <c r="G199" s="41"/>
      <c r="H199" s="41"/>
      <c r="I199" s="249"/>
      <c r="J199" s="249"/>
      <c r="K199" s="41"/>
      <c r="L199" s="41"/>
      <c r="M199" s="45"/>
      <c r="N199" s="250"/>
      <c r="O199" s="251"/>
      <c r="P199" s="92"/>
      <c r="Q199" s="92"/>
      <c r="R199" s="92"/>
      <c r="S199" s="92"/>
      <c r="T199" s="92"/>
      <c r="U199" s="92"/>
      <c r="V199" s="92"/>
      <c r="W199" s="92"/>
      <c r="X199" s="93"/>
      <c r="Y199" s="39"/>
      <c r="Z199" s="39"/>
      <c r="AA199" s="39"/>
      <c r="AB199" s="39"/>
      <c r="AC199" s="39"/>
      <c r="AD199" s="39"/>
      <c r="AE199" s="39"/>
      <c r="AT199" s="18" t="s">
        <v>192</v>
      </c>
      <c r="AU199" s="18" t="s">
        <v>84</v>
      </c>
    </row>
    <row r="200" s="2" customFormat="1">
      <c r="A200" s="39"/>
      <c r="B200" s="40"/>
      <c r="C200" s="41"/>
      <c r="D200" s="252" t="s">
        <v>194</v>
      </c>
      <c r="E200" s="41"/>
      <c r="F200" s="253" t="s">
        <v>2223</v>
      </c>
      <c r="G200" s="41"/>
      <c r="H200" s="41"/>
      <c r="I200" s="249"/>
      <c r="J200" s="249"/>
      <c r="K200" s="41"/>
      <c r="L200" s="41"/>
      <c r="M200" s="45"/>
      <c r="N200" s="250"/>
      <c r="O200" s="251"/>
      <c r="P200" s="92"/>
      <c r="Q200" s="92"/>
      <c r="R200" s="92"/>
      <c r="S200" s="92"/>
      <c r="T200" s="92"/>
      <c r="U200" s="92"/>
      <c r="V200" s="92"/>
      <c r="W200" s="92"/>
      <c r="X200" s="93"/>
      <c r="Y200" s="39"/>
      <c r="Z200" s="39"/>
      <c r="AA200" s="39"/>
      <c r="AB200" s="39"/>
      <c r="AC200" s="39"/>
      <c r="AD200" s="39"/>
      <c r="AE200" s="39"/>
      <c r="AT200" s="18" t="s">
        <v>194</v>
      </c>
      <c r="AU200" s="18" t="s">
        <v>84</v>
      </c>
    </row>
    <row r="201" s="14" customFormat="1">
      <c r="A201" s="14"/>
      <c r="B201" s="265"/>
      <c r="C201" s="266"/>
      <c r="D201" s="247" t="s">
        <v>196</v>
      </c>
      <c r="E201" s="267" t="s">
        <v>1</v>
      </c>
      <c r="F201" s="268" t="s">
        <v>2224</v>
      </c>
      <c r="G201" s="266"/>
      <c r="H201" s="267" t="s">
        <v>1</v>
      </c>
      <c r="I201" s="269"/>
      <c r="J201" s="269"/>
      <c r="K201" s="266"/>
      <c r="L201" s="266"/>
      <c r="M201" s="270"/>
      <c r="N201" s="271"/>
      <c r="O201" s="272"/>
      <c r="P201" s="272"/>
      <c r="Q201" s="272"/>
      <c r="R201" s="272"/>
      <c r="S201" s="272"/>
      <c r="T201" s="272"/>
      <c r="U201" s="272"/>
      <c r="V201" s="272"/>
      <c r="W201" s="272"/>
      <c r="X201" s="273"/>
      <c r="Y201" s="14"/>
      <c r="Z201" s="14"/>
      <c r="AA201" s="14"/>
      <c r="AB201" s="14"/>
      <c r="AC201" s="14"/>
      <c r="AD201" s="14"/>
      <c r="AE201" s="14"/>
      <c r="AT201" s="274" t="s">
        <v>196</v>
      </c>
      <c r="AU201" s="274" t="s">
        <v>84</v>
      </c>
      <c r="AV201" s="14" t="s">
        <v>82</v>
      </c>
      <c r="AW201" s="14" t="s">
        <v>5</v>
      </c>
      <c r="AX201" s="14" t="s">
        <v>75</v>
      </c>
      <c r="AY201" s="274" t="s">
        <v>182</v>
      </c>
    </row>
    <row r="202" s="13" customFormat="1">
      <c r="A202" s="13"/>
      <c r="B202" s="254"/>
      <c r="C202" s="255"/>
      <c r="D202" s="247" t="s">
        <v>196</v>
      </c>
      <c r="E202" s="256" t="s">
        <v>1</v>
      </c>
      <c r="F202" s="257" t="s">
        <v>2225</v>
      </c>
      <c r="G202" s="255"/>
      <c r="H202" s="258">
        <v>6.9530000000000003</v>
      </c>
      <c r="I202" s="259"/>
      <c r="J202" s="259"/>
      <c r="K202" s="255"/>
      <c r="L202" s="255"/>
      <c r="M202" s="260"/>
      <c r="N202" s="261"/>
      <c r="O202" s="262"/>
      <c r="P202" s="262"/>
      <c r="Q202" s="262"/>
      <c r="R202" s="262"/>
      <c r="S202" s="262"/>
      <c r="T202" s="262"/>
      <c r="U202" s="262"/>
      <c r="V202" s="262"/>
      <c r="W202" s="262"/>
      <c r="X202" s="263"/>
      <c r="Y202" s="13"/>
      <c r="Z202" s="13"/>
      <c r="AA202" s="13"/>
      <c r="AB202" s="13"/>
      <c r="AC202" s="13"/>
      <c r="AD202" s="13"/>
      <c r="AE202" s="13"/>
      <c r="AT202" s="264" t="s">
        <v>196</v>
      </c>
      <c r="AU202" s="264" t="s">
        <v>84</v>
      </c>
      <c r="AV202" s="13" t="s">
        <v>84</v>
      </c>
      <c r="AW202" s="13" t="s">
        <v>5</v>
      </c>
      <c r="AX202" s="13" t="s">
        <v>82</v>
      </c>
      <c r="AY202" s="264" t="s">
        <v>182</v>
      </c>
    </row>
    <row r="203" s="2" customFormat="1" ht="24.15" customHeight="1">
      <c r="A203" s="39"/>
      <c r="B203" s="40"/>
      <c r="C203" s="233" t="s">
        <v>309</v>
      </c>
      <c r="D203" s="233" t="s">
        <v>185</v>
      </c>
      <c r="E203" s="234" t="s">
        <v>2226</v>
      </c>
      <c r="F203" s="235" t="s">
        <v>2227</v>
      </c>
      <c r="G203" s="236" t="s">
        <v>188</v>
      </c>
      <c r="H203" s="237">
        <v>107.32599999999999</v>
      </c>
      <c r="I203" s="238"/>
      <c r="J203" s="238"/>
      <c r="K203" s="239">
        <f>ROUND(P203*H203,2)</f>
        <v>0</v>
      </c>
      <c r="L203" s="235" t="s">
        <v>189</v>
      </c>
      <c r="M203" s="45"/>
      <c r="N203" s="240" t="s">
        <v>1</v>
      </c>
      <c r="O203" s="241" t="s">
        <v>38</v>
      </c>
      <c r="P203" s="242">
        <f>I203+J203</f>
        <v>0</v>
      </c>
      <c r="Q203" s="242">
        <f>ROUND(I203*H203,2)</f>
        <v>0</v>
      </c>
      <c r="R203" s="242">
        <f>ROUND(J203*H203,2)</f>
        <v>0</v>
      </c>
      <c r="S203" s="92"/>
      <c r="T203" s="243">
        <f>S203*H203</f>
        <v>0</v>
      </c>
      <c r="U203" s="243">
        <v>0.1837</v>
      </c>
      <c r="V203" s="243">
        <f>U203*H203</f>
        <v>19.7157862</v>
      </c>
      <c r="W203" s="243">
        <v>0</v>
      </c>
      <c r="X203" s="244">
        <f>W203*H203</f>
        <v>0</v>
      </c>
      <c r="Y203" s="39"/>
      <c r="Z203" s="39"/>
      <c r="AA203" s="39"/>
      <c r="AB203" s="39"/>
      <c r="AC203" s="39"/>
      <c r="AD203" s="39"/>
      <c r="AE203" s="39"/>
      <c r="AR203" s="245" t="s">
        <v>190</v>
      </c>
      <c r="AT203" s="245" t="s">
        <v>185</v>
      </c>
      <c r="AU203" s="245" t="s">
        <v>84</v>
      </c>
      <c r="AY203" s="18" t="s">
        <v>182</v>
      </c>
      <c r="BE203" s="246">
        <f>IF(O203="základní",K203,0)</f>
        <v>0</v>
      </c>
      <c r="BF203" s="246">
        <f>IF(O203="snížená",K203,0)</f>
        <v>0</v>
      </c>
      <c r="BG203" s="246">
        <f>IF(O203="zákl. přenesená",K203,0)</f>
        <v>0</v>
      </c>
      <c r="BH203" s="246">
        <f>IF(O203="sníž. přenesená",K203,0)</f>
        <v>0</v>
      </c>
      <c r="BI203" s="246">
        <f>IF(O203="nulová",K203,0)</f>
        <v>0</v>
      </c>
      <c r="BJ203" s="18" t="s">
        <v>82</v>
      </c>
      <c r="BK203" s="246">
        <f>ROUND(P203*H203,2)</f>
        <v>0</v>
      </c>
      <c r="BL203" s="18" t="s">
        <v>190</v>
      </c>
      <c r="BM203" s="245" t="s">
        <v>2228</v>
      </c>
    </row>
    <row r="204" s="2" customFormat="1">
      <c r="A204" s="39"/>
      <c r="B204" s="40"/>
      <c r="C204" s="41"/>
      <c r="D204" s="247" t="s">
        <v>192</v>
      </c>
      <c r="E204" s="41"/>
      <c r="F204" s="248" t="s">
        <v>2229</v>
      </c>
      <c r="G204" s="41"/>
      <c r="H204" s="41"/>
      <c r="I204" s="249"/>
      <c r="J204" s="249"/>
      <c r="K204" s="41"/>
      <c r="L204" s="41"/>
      <c r="M204" s="45"/>
      <c r="N204" s="250"/>
      <c r="O204" s="251"/>
      <c r="P204" s="92"/>
      <c r="Q204" s="92"/>
      <c r="R204" s="92"/>
      <c r="S204" s="92"/>
      <c r="T204" s="92"/>
      <c r="U204" s="92"/>
      <c r="V204" s="92"/>
      <c r="W204" s="92"/>
      <c r="X204" s="93"/>
      <c r="Y204" s="39"/>
      <c r="Z204" s="39"/>
      <c r="AA204" s="39"/>
      <c r="AB204" s="39"/>
      <c r="AC204" s="39"/>
      <c r="AD204" s="39"/>
      <c r="AE204" s="39"/>
      <c r="AT204" s="18" t="s">
        <v>192</v>
      </c>
      <c r="AU204" s="18" t="s">
        <v>84</v>
      </c>
    </row>
    <row r="205" s="2" customFormat="1">
      <c r="A205" s="39"/>
      <c r="B205" s="40"/>
      <c r="C205" s="41"/>
      <c r="D205" s="252" t="s">
        <v>194</v>
      </c>
      <c r="E205" s="41"/>
      <c r="F205" s="253" t="s">
        <v>2230</v>
      </c>
      <c r="G205" s="41"/>
      <c r="H205" s="41"/>
      <c r="I205" s="249"/>
      <c r="J205" s="249"/>
      <c r="K205" s="41"/>
      <c r="L205" s="41"/>
      <c r="M205" s="45"/>
      <c r="N205" s="250"/>
      <c r="O205" s="251"/>
      <c r="P205" s="92"/>
      <c r="Q205" s="92"/>
      <c r="R205" s="92"/>
      <c r="S205" s="92"/>
      <c r="T205" s="92"/>
      <c r="U205" s="92"/>
      <c r="V205" s="92"/>
      <c r="W205" s="92"/>
      <c r="X205" s="93"/>
      <c r="Y205" s="39"/>
      <c r="Z205" s="39"/>
      <c r="AA205" s="39"/>
      <c r="AB205" s="39"/>
      <c r="AC205" s="39"/>
      <c r="AD205" s="39"/>
      <c r="AE205" s="39"/>
      <c r="AT205" s="18" t="s">
        <v>194</v>
      </c>
      <c r="AU205" s="18" t="s">
        <v>84</v>
      </c>
    </row>
    <row r="206" s="14" customFormat="1">
      <c r="A206" s="14"/>
      <c r="B206" s="265"/>
      <c r="C206" s="266"/>
      <c r="D206" s="247" t="s">
        <v>196</v>
      </c>
      <c r="E206" s="267" t="s">
        <v>1</v>
      </c>
      <c r="F206" s="268" t="s">
        <v>2231</v>
      </c>
      <c r="G206" s="266"/>
      <c r="H206" s="267" t="s">
        <v>1</v>
      </c>
      <c r="I206" s="269"/>
      <c r="J206" s="269"/>
      <c r="K206" s="266"/>
      <c r="L206" s="266"/>
      <c r="M206" s="270"/>
      <c r="N206" s="271"/>
      <c r="O206" s="272"/>
      <c r="P206" s="272"/>
      <c r="Q206" s="272"/>
      <c r="R206" s="272"/>
      <c r="S206" s="272"/>
      <c r="T206" s="272"/>
      <c r="U206" s="272"/>
      <c r="V206" s="272"/>
      <c r="W206" s="272"/>
      <c r="X206" s="273"/>
      <c r="Y206" s="14"/>
      <c r="Z206" s="14"/>
      <c r="AA206" s="14"/>
      <c r="AB206" s="14"/>
      <c r="AC206" s="14"/>
      <c r="AD206" s="14"/>
      <c r="AE206" s="14"/>
      <c r="AT206" s="274" t="s">
        <v>196</v>
      </c>
      <c r="AU206" s="274" t="s">
        <v>84</v>
      </c>
      <c r="AV206" s="14" t="s">
        <v>82</v>
      </c>
      <c r="AW206" s="14" t="s">
        <v>5</v>
      </c>
      <c r="AX206" s="14" t="s">
        <v>75</v>
      </c>
      <c r="AY206" s="274" t="s">
        <v>182</v>
      </c>
    </row>
    <row r="207" s="13" customFormat="1">
      <c r="A207" s="13"/>
      <c r="B207" s="254"/>
      <c r="C207" s="255"/>
      <c r="D207" s="247" t="s">
        <v>196</v>
      </c>
      <c r="E207" s="256" t="s">
        <v>1</v>
      </c>
      <c r="F207" s="257" t="s">
        <v>2232</v>
      </c>
      <c r="G207" s="255"/>
      <c r="H207" s="258">
        <v>107.32599999999999</v>
      </c>
      <c r="I207" s="259"/>
      <c r="J207" s="259"/>
      <c r="K207" s="255"/>
      <c r="L207" s="255"/>
      <c r="M207" s="260"/>
      <c r="N207" s="261"/>
      <c r="O207" s="262"/>
      <c r="P207" s="262"/>
      <c r="Q207" s="262"/>
      <c r="R207" s="262"/>
      <c r="S207" s="262"/>
      <c r="T207" s="262"/>
      <c r="U207" s="262"/>
      <c r="V207" s="262"/>
      <c r="W207" s="262"/>
      <c r="X207" s="263"/>
      <c r="Y207" s="13"/>
      <c r="Z207" s="13"/>
      <c r="AA207" s="13"/>
      <c r="AB207" s="13"/>
      <c r="AC207" s="13"/>
      <c r="AD207" s="13"/>
      <c r="AE207" s="13"/>
      <c r="AT207" s="264" t="s">
        <v>196</v>
      </c>
      <c r="AU207" s="264" t="s">
        <v>84</v>
      </c>
      <c r="AV207" s="13" t="s">
        <v>84</v>
      </c>
      <c r="AW207" s="13" t="s">
        <v>5</v>
      </c>
      <c r="AX207" s="13" t="s">
        <v>82</v>
      </c>
      <c r="AY207" s="264" t="s">
        <v>182</v>
      </c>
    </row>
    <row r="208" s="2" customFormat="1" ht="16.5" customHeight="1">
      <c r="A208" s="39"/>
      <c r="B208" s="40"/>
      <c r="C208" s="286" t="s">
        <v>313</v>
      </c>
      <c r="D208" s="286" t="s">
        <v>290</v>
      </c>
      <c r="E208" s="287" t="s">
        <v>2233</v>
      </c>
      <c r="F208" s="288" t="s">
        <v>2234</v>
      </c>
      <c r="G208" s="289" t="s">
        <v>188</v>
      </c>
      <c r="H208" s="290">
        <v>10.628</v>
      </c>
      <c r="I208" s="291"/>
      <c r="J208" s="292"/>
      <c r="K208" s="293">
        <f>ROUND(P208*H208,2)</f>
        <v>0</v>
      </c>
      <c r="L208" s="288" t="s">
        <v>1</v>
      </c>
      <c r="M208" s="294"/>
      <c r="N208" s="295" t="s">
        <v>1</v>
      </c>
      <c r="O208" s="241" t="s">
        <v>38</v>
      </c>
      <c r="P208" s="242">
        <f>I208+J208</f>
        <v>0</v>
      </c>
      <c r="Q208" s="242">
        <f>ROUND(I208*H208,2)</f>
        <v>0</v>
      </c>
      <c r="R208" s="242">
        <f>ROUND(J208*H208,2)</f>
        <v>0</v>
      </c>
      <c r="S208" s="92"/>
      <c r="T208" s="243">
        <f>S208*H208</f>
        <v>0</v>
      </c>
      <c r="U208" s="243">
        <v>0.222</v>
      </c>
      <c r="V208" s="243">
        <f>U208*H208</f>
        <v>2.359416</v>
      </c>
      <c r="W208" s="243">
        <v>0</v>
      </c>
      <c r="X208" s="244">
        <f>W208*H208</f>
        <v>0</v>
      </c>
      <c r="Y208" s="39"/>
      <c r="Z208" s="39"/>
      <c r="AA208" s="39"/>
      <c r="AB208" s="39"/>
      <c r="AC208" s="39"/>
      <c r="AD208" s="39"/>
      <c r="AE208" s="39"/>
      <c r="AR208" s="245" t="s">
        <v>240</v>
      </c>
      <c r="AT208" s="245" t="s">
        <v>290</v>
      </c>
      <c r="AU208" s="245" t="s">
        <v>84</v>
      </c>
      <c r="AY208" s="18" t="s">
        <v>182</v>
      </c>
      <c r="BE208" s="246">
        <f>IF(O208="základní",K208,0)</f>
        <v>0</v>
      </c>
      <c r="BF208" s="246">
        <f>IF(O208="snížená",K208,0)</f>
        <v>0</v>
      </c>
      <c r="BG208" s="246">
        <f>IF(O208="zákl. přenesená",K208,0)</f>
        <v>0</v>
      </c>
      <c r="BH208" s="246">
        <f>IF(O208="sníž. přenesená",K208,0)</f>
        <v>0</v>
      </c>
      <c r="BI208" s="246">
        <f>IF(O208="nulová",K208,0)</f>
        <v>0</v>
      </c>
      <c r="BJ208" s="18" t="s">
        <v>82</v>
      </c>
      <c r="BK208" s="246">
        <f>ROUND(P208*H208,2)</f>
        <v>0</v>
      </c>
      <c r="BL208" s="18" t="s">
        <v>190</v>
      </c>
      <c r="BM208" s="245" t="s">
        <v>2235</v>
      </c>
    </row>
    <row r="209" s="2" customFormat="1">
      <c r="A209" s="39"/>
      <c r="B209" s="40"/>
      <c r="C209" s="41"/>
      <c r="D209" s="247" t="s">
        <v>192</v>
      </c>
      <c r="E209" s="41"/>
      <c r="F209" s="248" t="s">
        <v>2234</v>
      </c>
      <c r="G209" s="41"/>
      <c r="H209" s="41"/>
      <c r="I209" s="249"/>
      <c r="J209" s="249"/>
      <c r="K209" s="41"/>
      <c r="L209" s="41"/>
      <c r="M209" s="45"/>
      <c r="N209" s="250"/>
      <c r="O209" s="251"/>
      <c r="P209" s="92"/>
      <c r="Q209" s="92"/>
      <c r="R209" s="92"/>
      <c r="S209" s="92"/>
      <c r="T209" s="92"/>
      <c r="U209" s="92"/>
      <c r="V209" s="92"/>
      <c r="W209" s="92"/>
      <c r="X209" s="93"/>
      <c r="Y209" s="39"/>
      <c r="Z209" s="39"/>
      <c r="AA209" s="39"/>
      <c r="AB209" s="39"/>
      <c r="AC209" s="39"/>
      <c r="AD209" s="39"/>
      <c r="AE209" s="39"/>
      <c r="AT209" s="18" t="s">
        <v>192</v>
      </c>
      <c r="AU209" s="18" t="s">
        <v>84</v>
      </c>
    </row>
    <row r="210" s="14" customFormat="1">
      <c r="A210" s="14"/>
      <c r="B210" s="265"/>
      <c r="C210" s="266"/>
      <c r="D210" s="247" t="s">
        <v>196</v>
      </c>
      <c r="E210" s="267" t="s">
        <v>1</v>
      </c>
      <c r="F210" s="268" t="s">
        <v>2236</v>
      </c>
      <c r="G210" s="266"/>
      <c r="H210" s="267" t="s">
        <v>1</v>
      </c>
      <c r="I210" s="269"/>
      <c r="J210" s="269"/>
      <c r="K210" s="266"/>
      <c r="L210" s="266"/>
      <c r="M210" s="270"/>
      <c r="N210" s="271"/>
      <c r="O210" s="272"/>
      <c r="P210" s="272"/>
      <c r="Q210" s="272"/>
      <c r="R210" s="272"/>
      <c r="S210" s="272"/>
      <c r="T210" s="272"/>
      <c r="U210" s="272"/>
      <c r="V210" s="272"/>
      <c r="W210" s="272"/>
      <c r="X210" s="273"/>
      <c r="Y210" s="14"/>
      <c r="Z210" s="14"/>
      <c r="AA210" s="14"/>
      <c r="AB210" s="14"/>
      <c r="AC210" s="14"/>
      <c r="AD210" s="14"/>
      <c r="AE210" s="14"/>
      <c r="AT210" s="274" t="s">
        <v>196</v>
      </c>
      <c r="AU210" s="274" t="s">
        <v>84</v>
      </c>
      <c r="AV210" s="14" t="s">
        <v>82</v>
      </c>
      <c r="AW210" s="14" t="s">
        <v>5</v>
      </c>
      <c r="AX210" s="14" t="s">
        <v>75</v>
      </c>
      <c r="AY210" s="274" t="s">
        <v>182</v>
      </c>
    </row>
    <row r="211" s="13" customFormat="1">
      <c r="A211" s="13"/>
      <c r="B211" s="254"/>
      <c r="C211" s="255"/>
      <c r="D211" s="247" t="s">
        <v>196</v>
      </c>
      <c r="E211" s="256" t="s">
        <v>1</v>
      </c>
      <c r="F211" s="257" t="s">
        <v>2237</v>
      </c>
      <c r="G211" s="255"/>
      <c r="H211" s="258">
        <v>10.42</v>
      </c>
      <c r="I211" s="259"/>
      <c r="J211" s="259"/>
      <c r="K211" s="255"/>
      <c r="L211" s="255"/>
      <c r="M211" s="260"/>
      <c r="N211" s="261"/>
      <c r="O211" s="262"/>
      <c r="P211" s="262"/>
      <c r="Q211" s="262"/>
      <c r="R211" s="262"/>
      <c r="S211" s="262"/>
      <c r="T211" s="262"/>
      <c r="U211" s="262"/>
      <c r="V211" s="262"/>
      <c r="W211" s="262"/>
      <c r="X211" s="263"/>
      <c r="Y211" s="13"/>
      <c r="Z211" s="13"/>
      <c r="AA211" s="13"/>
      <c r="AB211" s="13"/>
      <c r="AC211" s="13"/>
      <c r="AD211" s="13"/>
      <c r="AE211" s="13"/>
      <c r="AT211" s="264" t="s">
        <v>196</v>
      </c>
      <c r="AU211" s="264" t="s">
        <v>84</v>
      </c>
      <c r="AV211" s="13" t="s">
        <v>84</v>
      </c>
      <c r="AW211" s="13" t="s">
        <v>5</v>
      </c>
      <c r="AX211" s="13" t="s">
        <v>82</v>
      </c>
      <c r="AY211" s="264" t="s">
        <v>182</v>
      </c>
    </row>
    <row r="212" s="13" customFormat="1">
      <c r="A212" s="13"/>
      <c r="B212" s="254"/>
      <c r="C212" s="255"/>
      <c r="D212" s="247" t="s">
        <v>196</v>
      </c>
      <c r="E212" s="255"/>
      <c r="F212" s="257" t="s">
        <v>2238</v>
      </c>
      <c r="G212" s="255"/>
      <c r="H212" s="258">
        <v>10.628</v>
      </c>
      <c r="I212" s="259"/>
      <c r="J212" s="259"/>
      <c r="K212" s="255"/>
      <c r="L212" s="255"/>
      <c r="M212" s="260"/>
      <c r="N212" s="261"/>
      <c r="O212" s="262"/>
      <c r="P212" s="262"/>
      <c r="Q212" s="262"/>
      <c r="R212" s="262"/>
      <c r="S212" s="262"/>
      <c r="T212" s="262"/>
      <c r="U212" s="262"/>
      <c r="V212" s="262"/>
      <c r="W212" s="262"/>
      <c r="X212" s="263"/>
      <c r="Y212" s="13"/>
      <c r="Z212" s="13"/>
      <c r="AA212" s="13"/>
      <c r="AB212" s="13"/>
      <c r="AC212" s="13"/>
      <c r="AD212" s="13"/>
      <c r="AE212" s="13"/>
      <c r="AT212" s="264" t="s">
        <v>196</v>
      </c>
      <c r="AU212" s="264" t="s">
        <v>84</v>
      </c>
      <c r="AV212" s="13" t="s">
        <v>84</v>
      </c>
      <c r="AW212" s="13" t="s">
        <v>4</v>
      </c>
      <c r="AX212" s="13" t="s">
        <v>82</v>
      </c>
      <c r="AY212" s="264" t="s">
        <v>182</v>
      </c>
    </row>
    <row r="213" s="2" customFormat="1" ht="33" customHeight="1">
      <c r="A213" s="39"/>
      <c r="B213" s="40"/>
      <c r="C213" s="233" t="s">
        <v>321</v>
      </c>
      <c r="D213" s="233" t="s">
        <v>185</v>
      </c>
      <c r="E213" s="234" t="s">
        <v>2239</v>
      </c>
      <c r="F213" s="235" t="s">
        <v>2240</v>
      </c>
      <c r="G213" s="236" t="s">
        <v>188</v>
      </c>
      <c r="H213" s="237">
        <v>277.29700000000003</v>
      </c>
      <c r="I213" s="238"/>
      <c r="J213" s="238"/>
      <c r="K213" s="239">
        <f>ROUND(P213*H213,2)</f>
        <v>0</v>
      </c>
      <c r="L213" s="235" t="s">
        <v>189</v>
      </c>
      <c r="M213" s="45"/>
      <c r="N213" s="240" t="s">
        <v>1</v>
      </c>
      <c r="O213" s="241" t="s">
        <v>38</v>
      </c>
      <c r="P213" s="242">
        <f>I213+J213</f>
        <v>0</v>
      </c>
      <c r="Q213" s="242">
        <f>ROUND(I213*H213,2)</f>
        <v>0</v>
      </c>
      <c r="R213" s="242">
        <f>ROUND(J213*H213,2)</f>
        <v>0</v>
      </c>
      <c r="S213" s="92"/>
      <c r="T213" s="243">
        <f>S213*H213</f>
        <v>0</v>
      </c>
      <c r="U213" s="243">
        <v>0.10100000000000001</v>
      </c>
      <c r="V213" s="243">
        <f>U213*H213</f>
        <v>28.006997000000005</v>
      </c>
      <c r="W213" s="243">
        <v>0</v>
      </c>
      <c r="X213" s="244">
        <f>W213*H213</f>
        <v>0</v>
      </c>
      <c r="Y213" s="39"/>
      <c r="Z213" s="39"/>
      <c r="AA213" s="39"/>
      <c r="AB213" s="39"/>
      <c r="AC213" s="39"/>
      <c r="AD213" s="39"/>
      <c r="AE213" s="39"/>
      <c r="AR213" s="245" t="s">
        <v>190</v>
      </c>
      <c r="AT213" s="245" t="s">
        <v>185</v>
      </c>
      <c r="AU213" s="245" t="s">
        <v>84</v>
      </c>
      <c r="AY213" s="18" t="s">
        <v>182</v>
      </c>
      <c r="BE213" s="246">
        <f>IF(O213="základní",K213,0)</f>
        <v>0</v>
      </c>
      <c r="BF213" s="246">
        <f>IF(O213="snížená",K213,0)</f>
        <v>0</v>
      </c>
      <c r="BG213" s="246">
        <f>IF(O213="zákl. přenesená",K213,0)</f>
        <v>0</v>
      </c>
      <c r="BH213" s="246">
        <f>IF(O213="sníž. přenesená",K213,0)</f>
        <v>0</v>
      </c>
      <c r="BI213" s="246">
        <f>IF(O213="nulová",K213,0)</f>
        <v>0</v>
      </c>
      <c r="BJ213" s="18" t="s">
        <v>82</v>
      </c>
      <c r="BK213" s="246">
        <f>ROUND(P213*H213,2)</f>
        <v>0</v>
      </c>
      <c r="BL213" s="18" t="s">
        <v>190</v>
      </c>
      <c r="BM213" s="245" t="s">
        <v>2241</v>
      </c>
    </row>
    <row r="214" s="2" customFormat="1">
      <c r="A214" s="39"/>
      <c r="B214" s="40"/>
      <c r="C214" s="41"/>
      <c r="D214" s="247" t="s">
        <v>192</v>
      </c>
      <c r="E214" s="41"/>
      <c r="F214" s="248" t="s">
        <v>2242</v>
      </c>
      <c r="G214" s="41"/>
      <c r="H214" s="41"/>
      <c r="I214" s="249"/>
      <c r="J214" s="249"/>
      <c r="K214" s="41"/>
      <c r="L214" s="41"/>
      <c r="M214" s="45"/>
      <c r="N214" s="250"/>
      <c r="O214" s="251"/>
      <c r="P214" s="92"/>
      <c r="Q214" s="92"/>
      <c r="R214" s="92"/>
      <c r="S214" s="92"/>
      <c r="T214" s="92"/>
      <c r="U214" s="92"/>
      <c r="V214" s="92"/>
      <c r="W214" s="92"/>
      <c r="X214" s="93"/>
      <c r="Y214" s="39"/>
      <c r="Z214" s="39"/>
      <c r="AA214" s="39"/>
      <c r="AB214" s="39"/>
      <c r="AC214" s="39"/>
      <c r="AD214" s="39"/>
      <c r="AE214" s="39"/>
      <c r="AT214" s="18" t="s">
        <v>192</v>
      </c>
      <c r="AU214" s="18" t="s">
        <v>84</v>
      </c>
    </row>
    <row r="215" s="2" customFormat="1">
      <c r="A215" s="39"/>
      <c r="B215" s="40"/>
      <c r="C215" s="41"/>
      <c r="D215" s="252" t="s">
        <v>194</v>
      </c>
      <c r="E215" s="41"/>
      <c r="F215" s="253" t="s">
        <v>2243</v>
      </c>
      <c r="G215" s="41"/>
      <c r="H215" s="41"/>
      <c r="I215" s="249"/>
      <c r="J215" s="249"/>
      <c r="K215" s="41"/>
      <c r="L215" s="41"/>
      <c r="M215" s="45"/>
      <c r="N215" s="250"/>
      <c r="O215" s="251"/>
      <c r="P215" s="92"/>
      <c r="Q215" s="92"/>
      <c r="R215" s="92"/>
      <c r="S215" s="92"/>
      <c r="T215" s="92"/>
      <c r="U215" s="92"/>
      <c r="V215" s="92"/>
      <c r="W215" s="92"/>
      <c r="X215" s="93"/>
      <c r="Y215" s="39"/>
      <c r="Z215" s="39"/>
      <c r="AA215" s="39"/>
      <c r="AB215" s="39"/>
      <c r="AC215" s="39"/>
      <c r="AD215" s="39"/>
      <c r="AE215" s="39"/>
      <c r="AT215" s="18" t="s">
        <v>194</v>
      </c>
      <c r="AU215" s="18" t="s">
        <v>84</v>
      </c>
    </row>
    <row r="216" s="13" customFormat="1">
      <c r="A216" s="13"/>
      <c r="B216" s="254"/>
      <c r="C216" s="255"/>
      <c r="D216" s="247" t="s">
        <v>196</v>
      </c>
      <c r="E216" s="256" t="s">
        <v>1</v>
      </c>
      <c r="F216" s="257" t="s">
        <v>2244</v>
      </c>
      <c r="G216" s="255"/>
      <c r="H216" s="258">
        <v>277.29700000000003</v>
      </c>
      <c r="I216" s="259"/>
      <c r="J216" s="259"/>
      <c r="K216" s="255"/>
      <c r="L216" s="255"/>
      <c r="M216" s="260"/>
      <c r="N216" s="261"/>
      <c r="O216" s="262"/>
      <c r="P216" s="262"/>
      <c r="Q216" s="262"/>
      <c r="R216" s="262"/>
      <c r="S216" s="262"/>
      <c r="T216" s="262"/>
      <c r="U216" s="262"/>
      <c r="V216" s="262"/>
      <c r="W216" s="262"/>
      <c r="X216" s="263"/>
      <c r="Y216" s="13"/>
      <c r="Z216" s="13"/>
      <c r="AA216" s="13"/>
      <c r="AB216" s="13"/>
      <c r="AC216" s="13"/>
      <c r="AD216" s="13"/>
      <c r="AE216" s="13"/>
      <c r="AT216" s="264" t="s">
        <v>196</v>
      </c>
      <c r="AU216" s="264" t="s">
        <v>84</v>
      </c>
      <c r="AV216" s="13" t="s">
        <v>84</v>
      </c>
      <c r="AW216" s="13" t="s">
        <v>5</v>
      </c>
      <c r="AX216" s="13" t="s">
        <v>82</v>
      </c>
      <c r="AY216" s="264" t="s">
        <v>182</v>
      </c>
    </row>
    <row r="217" s="2" customFormat="1" ht="24.15" customHeight="1">
      <c r="A217" s="39"/>
      <c r="B217" s="40"/>
      <c r="C217" s="286" t="s">
        <v>8</v>
      </c>
      <c r="D217" s="286" t="s">
        <v>290</v>
      </c>
      <c r="E217" s="287" t="s">
        <v>2245</v>
      </c>
      <c r="F217" s="288" t="s">
        <v>2246</v>
      </c>
      <c r="G217" s="289" t="s">
        <v>188</v>
      </c>
      <c r="H217" s="290">
        <v>143.232</v>
      </c>
      <c r="I217" s="291"/>
      <c r="J217" s="292"/>
      <c r="K217" s="293">
        <f>ROUND(P217*H217,2)</f>
        <v>0</v>
      </c>
      <c r="L217" s="288" t="s">
        <v>189</v>
      </c>
      <c r="M217" s="294"/>
      <c r="N217" s="295" t="s">
        <v>1</v>
      </c>
      <c r="O217" s="241" t="s">
        <v>38</v>
      </c>
      <c r="P217" s="242">
        <f>I217+J217</f>
        <v>0</v>
      </c>
      <c r="Q217" s="242">
        <f>ROUND(I217*H217,2)</f>
        <v>0</v>
      </c>
      <c r="R217" s="242">
        <f>ROUND(J217*H217,2)</f>
        <v>0</v>
      </c>
      <c r="S217" s="92"/>
      <c r="T217" s="243">
        <f>S217*H217</f>
        <v>0</v>
      </c>
      <c r="U217" s="243">
        <v>0.11500000000000001</v>
      </c>
      <c r="V217" s="243">
        <f>U217*H217</f>
        <v>16.471679999999999</v>
      </c>
      <c r="W217" s="243">
        <v>0</v>
      </c>
      <c r="X217" s="244">
        <f>W217*H217</f>
        <v>0</v>
      </c>
      <c r="Y217" s="39"/>
      <c r="Z217" s="39"/>
      <c r="AA217" s="39"/>
      <c r="AB217" s="39"/>
      <c r="AC217" s="39"/>
      <c r="AD217" s="39"/>
      <c r="AE217" s="39"/>
      <c r="AR217" s="245" t="s">
        <v>240</v>
      </c>
      <c r="AT217" s="245" t="s">
        <v>290</v>
      </c>
      <c r="AU217" s="245" t="s">
        <v>84</v>
      </c>
      <c r="AY217" s="18" t="s">
        <v>182</v>
      </c>
      <c r="BE217" s="246">
        <f>IF(O217="základní",K217,0)</f>
        <v>0</v>
      </c>
      <c r="BF217" s="246">
        <f>IF(O217="snížená",K217,0)</f>
        <v>0</v>
      </c>
      <c r="BG217" s="246">
        <f>IF(O217="zákl. přenesená",K217,0)</f>
        <v>0</v>
      </c>
      <c r="BH217" s="246">
        <f>IF(O217="sníž. přenesená",K217,0)</f>
        <v>0</v>
      </c>
      <c r="BI217" s="246">
        <f>IF(O217="nulová",K217,0)</f>
        <v>0</v>
      </c>
      <c r="BJ217" s="18" t="s">
        <v>82</v>
      </c>
      <c r="BK217" s="246">
        <f>ROUND(P217*H217,2)</f>
        <v>0</v>
      </c>
      <c r="BL217" s="18" t="s">
        <v>190</v>
      </c>
      <c r="BM217" s="245" t="s">
        <v>2247</v>
      </c>
    </row>
    <row r="218" s="2" customFormat="1">
      <c r="A218" s="39"/>
      <c r="B218" s="40"/>
      <c r="C218" s="41"/>
      <c r="D218" s="247" t="s">
        <v>192</v>
      </c>
      <c r="E218" s="41"/>
      <c r="F218" s="248" t="s">
        <v>2246</v>
      </c>
      <c r="G218" s="41"/>
      <c r="H218" s="41"/>
      <c r="I218" s="249"/>
      <c r="J218" s="249"/>
      <c r="K218" s="41"/>
      <c r="L218" s="41"/>
      <c r="M218" s="45"/>
      <c r="N218" s="250"/>
      <c r="O218" s="251"/>
      <c r="P218" s="92"/>
      <c r="Q218" s="92"/>
      <c r="R218" s="92"/>
      <c r="S218" s="92"/>
      <c r="T218" s="92"/>
      <c r="U218" s="92"/>
      <c r="V218" s="92"/>
      <c r="W218" s="92"/>
      <c r="X218" s="93"/>
      <c r="Y218" s="39"/>
      <c r="Z218" s="39"/>
      <c r="AA218" s="39"/>
      <c r="AB218" s="39"/>
      <c r="AC218" s="39"/>
      <c r="AD218" s="39"/>
      <c r="AE218" s="39"/>
      <c r="AT218" s="18" t="s">
        <v>192</v>
      </c>
      <c r="AU218" s="18" t="s">
        <v>84</v>
      </c>
    </row>
    <row r="219" s="13" customFormat="1">
      <c r="A219" s="13"/>
      <c r="B219" s="254"/>
      <c r="C219" s="255"/>
      <c r="D219" s="247" t="s">
        <v>196</v>
      </c>
      <c r="E219" s="256" t="s">
        <v>1</v>
      </c>
      <c r="F219" s="257" t="s">
        <v>2248</v>
      </c>
      <c r="G219" s="255"/>
      <c r="H219" s="258">
        <v>139.06</v>
      </c>
      <c r="I219" s="259"/>
      <c r="J219" s="259"/>
      <c r="K219" s="255"/>
      <c r="L219" s="255"/>
      <c r="M219" s="260"/>
      <c r="N219" s="261"/>
      <c r="O219" s="262"/>
      <c r="P219" s="262"/>
      <c r="Q219" s="262"/>
      <c r="R219" s="262"/>
      <c r="S219" s="262"/>
      <c r="T219" s="262"/>
      <c r="U219" s="262"/>
      <c r="V219" s="262"/>
      <c r="W219" s="262"/>
      <c r="X219" s="263"/>
      <c r="Y219" s="13"/>
      <c r="Z219" s="13"/>
      <c r="AA219" s="13"/>
      <c r="AB219" s="13"/>
      <c r="AC219" s="13"/>
      <c r="AD219" s="13"/>
      <c r="AE219" s="13"/>
      <c r="AT219" s="264" t="s">
        <v>196</v>
      </c>
      <c r="AU219" s="264" t="s">
        <v>84</v>
      </c>
      <c r="AV219" s="13" t="s">
        <v>84</v>
      </c>
      <c r="AW219" s="13" t="s">
        <v>5</v>
      </c>
      <c r="AX219" s="13" t="s">
        <v>82</v>
      </c>
      <c r="AY219" s="264" t="s">
        <v>182</v>
      </c>
    </row>
    <row r="220" s="13" customFormat="1">
      <c r="A220" s="13"/>
      <c r="B220" s="254"/>
      <c r="C220" s="255"/>
      <c r="D220" s="247" t="s">
        <v>196</v>
      </c>
      <c r="E220" s="255"/>
      <c r="F220" s="257" t="s">
        <v>2249</v>
      </c>
      <c r="G220" s="255"/>
      <c r="H220" s="258">
        <v>143.232</v>
      </c>
      <c r="I220" s="259"/>
      <c r="J220" s="259"/>
      <c r="K220" s="255"/>
      <c r="L220" s="255"/>
      <c r="M220" s="260"/>
      <c r="N220" s="261"/>
      <c r="O220" s="262"/>
      <c r="P220" s="262"/>
      <c r="Q220" s="262"/>
      <c r="R220" s="262"/>
      <c r="S220" s="262"/>
      <c r="T220" s="262"/>
      <c r="U220" s="262"/>
      <c r="V220" s="262"/>
      <c r="W220" s="262"/>
      <c r="X220" s="263"/>
      <c r="Y220" s="13"/>
      <c r="Z220" s="13"/>
      <c r="AA220" s="13"/>
      <c r="AB220" s="13"/>
      <c r="AC220" s="13"/>
      <c r="AD220" s="13"/>
      <c r="AE220" s="13"/>
      <c r="AT220" s="264" t="s">
        <v>196</v>
      </c>
      <c r="AU220" s="264" t="s">
        <v>84</v>
      </c>
      <c r="AV220" s="13" t="s">
        <v>84</v>
      </c>
      <c r="AW220" s="13" t="s">
        <v>4</v>
      </c>
      <c r="AX220" s="13" t="s">
        <v>82</v>
      </c>
      <c r="AY220" s="264" t="s">
        <v>182</v>
      </c>
    </row>
    <row r="221" s="2" customFormat="1">
      <c r="A221" s="39"/>
      <c r="B221" s="40"/>
      <c r="C221" s="286" t="s">
        <v>335</v>
      </c>
      <c r="D221" s="286" t="s">
        <v>290</v>
      </c>
      <c r="E221" s="287" t="s">
        <v>2250</v>
      </c>
      <c r="F221" s="288" t="s">
        <v>2251</v>
      </c>
      <c r="G221" s="289" t="s">
        <v>188</v>
      </c>
      <c r="H221" s="290">
        <v>142.38300000000001</v>
      </c>
      <c r="I221" s="291"/>
      <c r="J221" s="292"/>
      <c r="K221" s="293">
        <f>ROUND(P221*H221,2)</f>
        <v>0</v>
      </c>
      <c r="L221" s="288" t="s">
        <v>189</v>
      </c>
      <c r="M221" s="294"/>
      <c r="N221" s="295" t="s">
        <v>1</v>
      </c>
      <c r="O221" s="241" t="s">
        <v>38</v>
      </c>
      <c r="P221" s="242">
        <f>I221+J221</f>
        <v>0</v>
      </c>
      <c r="Q221" s="242">
        <f>ROUND(I221*H221,2)</f>
        <v>0</v>
      </c>
      <c r="R221" s="242">
        <f>ROUND(J221*H221,2)</f>
        <v>0</v>
      </c>
      <c r="S221" s="92"/>
      <c r="T221" s="243">
        <f>S221*H221</f>
        <v>0</v>
      </c>
      <c r="U221" s="243">
        <v>0.13100000000000001</v>
      </c>
      <c r="V221" s="243">
        <f>U221*H221</f>
        <v>18.652173000000001</v>
      </c>
      <c r="W221" s="243">
        <v>0</v>
      </c>
      <c r="X221" s="244">
        <f>W221*H221</f>
        <v>0</v>
      </c>
      <c r="Y221" s="39"/>
      <c r="Z221" s="39"/>
      <c r="AA221" s="39"/>
      <c r="AB221" s="39"/>
      <c r="AC221" s="39"/>
      <c r="AD221" s="39"/>
      <c r="AE221" s="39"/>
      <c r="AR221" s="245" t="s">
        <v>240</v>
      </c>
      <c r="AT221" s="245" t="s">
        <v>290</v>
      </c>
      <c r="AU221" s="245" t="s">
        <v>84</v>
      </c>
      <c r="AY221" s="18" t="s">
        <v>182</v>
      </c>
      <c r="BE221" s="246">
        <f>IF(O221="základní",K221,0)</f>
        <v>0</v>
      </c>
      <c r="BF221" s="246">
        <f>IF(O221="snížená",K221,0)</f>
        <v>0</v>
      </c>
      <c r="BG221" s="246">
        <f>IF(O221="zákl. přenesená",K221,0)</f>
        <v>0</v>
      </c>
      <c r="BH221" s="246">
        <f>IF(O221="sníž. přenesená",K221,0)</f>
        <v>0</v>
      </c>
      <c r="BI221" s="246">
        <f>IF(O221="nulová",K221,0)</f>
        <v>0</v>
      </c>
      <c r="BJ221" s="18" t="s">
        <v>82</v>
      </c>
      <c r="BK221" s="246">
        <f>ROUND(P221*H221,2)</f>
        <v>0</v>
      </c>
      <c r="BL221" s="18" t="s">
        <v>190</v>
      </c>
      <c r="BM221" s="245" t="s">
        <v>2252</v>
      </c>
    </row>
    <row r="222" s="2" customFormat="1">
      <c r="A222" s="39"/>
      <c r="B222" s="40"/>
      <c r="C222" s="41"/>
      <c r="D222" s="247" t="s">
        <v>192</v>
      </c>
      <c r="E222" s="41"/>
      <c r="F222" s="248" t="s">
        <v>2251</v>
      </c>
      <c r="G222" s="41"/>
      <c r="H222" s="41"/>
      <c r="I222" s="249"/>
      <c r="J222" s="249"/>
      <c r="K222" s="41"/>
      <c r="L222" s="41"/>
      <c r="M222" s="45"/>
      <c r="N222" s="250"/>
      <c r="O222" s="251"/>
      <c r="P222" s="92"/>
      <c r="Q222" s="92"/>
      <c r="R222" s="92"/>
      <c r="S222" s="92"/>
      <c r="T222" s="92"/>
      <c r="U222" s="92"/>
      <c r="V222" s="92"/>
      <c r="W222" s="92"/>
      <c r="X222" s="93"/>
      <c r="Y222" s="39"/>
      <c r="Z222" s="39"/>
      <c r="AA222" s="39"/>
      <c r="AB222" s="39"/>
      <c r="AC222" s="39"/>
      <c r="AD222" s="39"/>
      <c r="AE222" s="39"/>
      <c r="AT222" s="18" t="s">
        <v>192</v>
      </c>
      <c r="AU222" s="18" t="s">
        <v>84</v>
      </c>
    </row>
    <row r="223" s="13" customFormat="1">
      <c r="A223" s="13"/>
      <c r="B223" s="254"/>
      <c r="C223" s="255"/>
      <c r="D223" s="247" t="s">
        <v>196</v>
      </c>
      <c r="E223" s="256" t="s">
        <v>1</v>
      </c>
      <c r="F223" s="257" t="s">
        <v>2253</v>
      </c>
      <c r="G223" s="255"/>
      <c r="H223" s="258">
        <v>138.23599999999999</v>
      </c>
      <c r="I223" s="259"/>
      <c r="J223" s="259"/>
      <c r="K223" s="255"/>
      <c r="L223" s="255"/>
      <c r="M223" s="260"/>
      <c r="N223" s="261"/>
      <c r="O223" s="262"/>
      <c r="P223" s="262"/>
      <c r="Q223" s="262"/>
      <c r="R223" s="262"/>
      <c r="S223" s="262"/>
      <c r="T223" s="262"/>
      <c r="U223" s="262"/>
      <c r="V223" s="262"/>
      <c r="W223" s="262"/>
      <c r="X223" s="263"/>
      <c r="Y223" s="13"/>
      <c r="Z223" s="13"/>
      <c r="AA223" s="13"/>
      <c r="AB223" s="13"/>
      <c r="AC223" s="13"/>
      <c r="AD223" s="13"/>
      <c r="AE223" s="13"/>
      <c r="AT223" s="264" t="s">
        <v>196</v>
      </c>
      <c r="AU223" s="264" t="s">
        <v>84</v>
      </c>
      <c r="AV223" s="13" t="s">
        <v>84</v>
      </c>
      <c r="AW223" s="13" t="s">
        <v>5</v>
      </c>
      <c r="AX223" s="13" t="s">
        <v>82</v>
      </c>
      <c r="AY223" s="264" t="s">
        <v>182</v>
      </c>
    </row>
    <row r="224" s="13" customFormat="1">
      <c r="A224" s="13"/>
      <c r="B224" s="254"/>
      <c r="C224" s="255"/>
      <c r="D224" s="247" t="s">
        <v>196</v>
      </c>
      <c r="E224" s="255"/>
      <c r="F224" s="257" t="s">
        <v>2254</v>
      </c>
      <c r="G224" s="255"/>
      <c r="H224" s="258">
        <v>142.38300000000001</v>
      </c>
      <c r="I224" s="259"/>
      <c r="J224" s="259"/>
      <c r="K224" s="255"/>
      <c r="L224" s="255"/>
      <c r="M224" s="260"/>
      <c r="N224" s="261"/>
      <c r="O224" s="262"/>
      <c r="P224" s="262"/>
      <c r="Q224" s="262"/>
      <c r="R224" s="262"/>
      <c r="S224" s="262"/>
      <c r="T224" s="262"/>
      <c r="U224" s="262"/>
      <c r="V224" s="262"/>
      <c r="W224" s="262"/>
      <c r="X224" s="263"/>
      <c r="Y224" s="13"/>
      <c r="Z224" s="13"/>
      <c r="AA224" s="13"/>
      <c r="AB224" s="13"/>
      <c r="AC224" s="13"/>
      <c r="AD224" s="13"/>
      <c r="AE224" s="13"/>
      <c r="AT224" s="264" t="s">
        <v>196</v>
      </c>
      <c r="AU224" s="264" t="s">
        <v>84</v>
      </c>
      <c r="AV224" s="13" t="s">
        <v>84</v>
      </c>
      <c r="AW224" s="13" t="s">
        <v>4</v>
      </c>
      <c r="AX224" s="13" t="s">
        <v>82</v>
      </c>
      <c r="AY224" s="264" t="s">
        <v>182</v>
      </c>
    </row>
    <row r="225" s="12" customFormat="1" ht="22.8" customHeight="1">
      <c r="A225" s="12"/>
      <c r="B225" s="216"/>
      <c r="C225" s="217"/>
      <c r="D225" s="218" t="s">
        <v>74</v>
      </c>
      <c r="E225" s="231" t="s">
        <v>240</v>
      </c>
      <c r="F225" s="231" t="s">
        <v>1851</v>
      </c>
      <c r="G225" s="217"/>
      <c r="H225" s="217"/>
      <c r="I225" s="220"/>
      <c r="J225" s="220"/>
      <c r="K225" s="232">
        <f>BK225</f>
        <v>0</v>
      </c>
      <c r="L225" s="217"/>
      <c r="M225" s="222"/>
      <c r="N225" s="223"/>
      <c r="O225" s="224"/>
      <c r="P225" s="224"/>
      <c r="Q225" s="225">
        <f>SUM(Q226:Q232)</f>
        <v>0</v>
      </c>
      <c r="R225" s="225">
        <f>SUM(R226:R232)</f>
        <v>0</v>
      </c>
      <c r="S225" s="224"/>
      <c r="T225" s="226">
        <f>SUM(T226:T232)</f>
        <v>0</v>
      </c>
      <c r="U225" s="224"/>
      <c r="V225" s="226">
        <f>SUM(V226:V232)</f>
        <v>1.7302342399999999</v>
      </c>
      <c r="W225" s="224"/>
      <c r="X225" s="227">
        <f>SUM(X226:X232)</f>
        <v>0</v>
      </c>
      <c r="Y225" s="12"/>
      <c r="Z225" s="12"/>
      <c r="AA225" s="12"/>
      <c r="AB225" s="12"/>
      <c r="AC225" s="12"/>
      <c r="AD225" s="12"/>
      <c r="AE225" s="12"/>
      <c r="AR225" s="228" t="s">
        <v>82</v>
      </c>
      <c r="AT225" s="229" t="s">
        <v>74</v>
      </c>
      <c r="AU225" s="229" t="s">
        <v>82</v>
      </c>
      <c r="AY225" s="228" t="s">
        <v>182</v>
      </c>
      <c r="BK225" s="230">
        <f>SUM(BK226:BK232)</f>
        <v>0</v>
      </c>
    </row>
    <row r="226" s="2" customFormat="1" ht="24.15" customHeight="1">
      <c r="A226" s="39"/>
      <c r="B226" s="40"/>
      <c r="C226" s="233" t="s">
        <v>342</v>
      </c>
      <c r="D226" s="233" t="s">
        <v>185</v>
      </c>
      <c r="E226" s="234" t="s">
        <v>2255</v>
      </c>
      <c r="F226" s="235" t="s">
        <v>2256</v>
      </c>
      <c r="G226" s="236" t="s">
        <v>664</v>
      </c>
      <c r="H226" s="237">
        <v>1.216</v>
      </c>
      <c r="I226" s="238"/>
      <c r="J226" s="238"/>
      <c r="K226" s="239">
        <f>ROUND(P226*H226,2)</f>
        <v>0</v>
      </c>
      <c r="L226" s="235" t="s">
        <v>189</v>
      </c>
      <c r="M226" s="45"/>
      <c r="N226" s="240" t="s">
        <v>1</v>
      </c>
      <c r="O226" s="241" t="s">
        <v>38</v>
      </c>
      <c r="P226" s="242">
        <f>I226+J226</f>
        <v>0</v>
      </c>
      <c r="Q226" s="242">
        <f>ROUND(I226*H226,2)</f>
        <v>0</v>
      </c>
      <c r="R226" s="242">
        <f>ROUND(J226*H226,2)</f>
        <v>0</v>
      </c>
      <c r="S226" s="92"/>
      <c r="T226" s="243">
        <f>S226*H226</f>
        <v>0</v>
      </c>
      <c r="U226" s="243">
        <v>1.42289</v>
      </c>
      <c r="V226" s="243">
        <f>U226*H226</f>
        <v>1.7302342399999999</v>
      </c>
      <c r="W226" s="243">
        <v>0</v>
      </c>
      <c r="X226" s="244">
        <f>W226*H226</f>
        <v>0</v>
      </c>
      <c r="Y226" s="39"/>
      <c r="Z226" s="39"/>
      <c r="AA226" s="39"/>
      <c r="AB226" s="39"/>
      <c r="AC226" s="39"/>
      <c r="AD226" s="39"/>
      <c r="AE226" s="39"/>
      <c r="AR226" s="245" t="s">
        <v>190</v>
      </c>
      <c r="AT226" s="245" t="s">
        <v>185</v>
      </c>
      <c r="AU226" s="245" t="s">
        <v>84</v>
      </c>
      <c r="AY226" s="18" t="s">
        <v>182</v>
      </c>
      <c r="BE226" s="246">
        <f>IF(O226="základní",K226,0)</f>
        <v>0</v>
      </c>
      <c r="BF226" s="246">
        <f>IF(O226="snížená",K226,0)</f>
        <v>0</v>
      </c>
      <c r="BG226" s="246">
        <f>IF(O226="zákl. přenesená",K226,0)</f>
        <v>0</v>
      </c>
      <c r="BH226" s="246">
        <f>IF(O226="sníž. přenesená",K226,0)</f>
        <v>0</v>
      </c>
      <c r="BI226" s="246">
        <f>IF(O226="nulová",K226,0)</f>
        <v>0</v>
      </c>
      <c r="BJ226" s="18" t="s">
        <v>82</v>
      </c>
      <c r="BK226" s="246">
        <f>ROUND(P226*H226,2)</f>
        <v>0</v>
      </c>
      <c r="BL226" s="18" t="s">
        <v>190</v>
      </c>
      <c r="BM226" s="245" t="s">
        <v>2257</v>
      </c>
    </row>
    <row r="227" s="2" customFormat="1">
      <c r="A227" s="39"/>
      <c r="B227" s="40"/>
      <c r="C227" s="41"/>
      <c r="D227" s="247" t="s">
        <v>192</v>
      </c>
      <c r="E227" s="41"/>
      <c r="F227" s="248" t="s">
        <v>2256</v>
      </c>
      <c r="G227" s="41"/>
      <c r="H227" s="41"/>
      <c r="I227" s="249"/>
      <c r="J227" s="249"/>
      <c r="K227" s="41"/>
      <c r="L227" s="41"/>
      <c r="M227" s="45"/>
      <c r="N227" s="250"/>
      <c r="O227" s="251"/>
      <c r="P227" s="92"/>
      <c r="Q227" s="92"/>
      <c r="R227" s="92"/>
      <c r="S227" s="92"/>
      <c r="T227" s="92"/>
      <c r="U227" s="92"/>
      <c r="V227" s="92"/>
      <c r="W227" s="92"/>
      <c r="X227" s="93"/>
      <c r="Y227" s="39"/>
      <c r="Z227" s="39"/>
      <c r="AA227" s="39"/>
      <c r="AB227" s="39"/>
      <c r="AC227" s="39"/>
      <c r="AD227" s="39"/>
      <c r="AE227" s="39"/>
      <c r="AT227" s="18" t="s">
        <v>192</v>
      </c>
      <c r="AU227" s="18" t="s">
        <v>84</v>
      </c>
    </row>
    <row r="228" s="2" customFormat="1">
      <c r="A228" s="39"/>
      <c r="B228" s="40"/>
      <c r="C228" s="41"/>
      <c r="D228" s="252" t="s">
        <v>194</v>
      </c>
      <c r="E228" s="41"/>
      <c r="F228" s="253" t="s">
        <v>2258</v>
      </c>
      <c r="G228" s="41"/>
      <c r="H228" s="41"/>
      <c r="I228" s="249"/>
      <c r="J228" s="249"/>
      <c r="K228" s="41"/>
      <c r="L228" s="41"/>
      <c r="M228" s="45"/>
      <c r="N228" s="250"/>
      <c r="O228" s="251"/>
      <c r="P228" s="92"/>
      <c r="Q228" s="92"/>
      <c r="R228" s="92"/>
      <c r="S228" s="92"/>
      <c r="T228" s="92"/>
      <c r="U228" s="92"/>
      <c r="V228" s="92"/>
      <c r="W228" s="92"/>
      <c r="X228" s="93"/>
      <c r="Y228" s="39"/>
      <c r="Z228" s="39"/>
      <c r="AA228" s="39"/>
      <c r="AB228" s="39"/>
      <c r="AC228" s="39"/>
      <c r="AD228" s="39"/>
      <c r="AE228" s="39"/>
      <c r="AT228" s="18" t="s">
        <v>194</v>
      </c>
      <c r="AU228" s="18" t="s">
        <v>84</v>
      </c>
    </row>
    <row r="229" s="14" customFormat="1">
      <c r="A229" s="14"/>
      <c r="B229" s="265"/>
      <c r="C229" s="266"/>
      <c r="D229" s="247" t="s">
        <v>196</v>
      </c>
      <c r="E229" s="267" t="s">
        <v>1</v>
      </c>
      <c r="F229" s="268" t="s">
        <v>2259</v>
      </c>
      <c r="G229" s="266"/>
      <c r="H229" s="267" t="s">
        <v>1</v>
      </c>
      <c r="I229" s="269"/>
      <c r="J229" s="269"/>
      <c r="K229" s="266"/>
      <c r="L229" s="266"/>
      <c r="M229" s="270"/>
      <c r="N229" s="271"/>
      <c r="O229" s="272"/>
      <c r="P229" s="272"/>
      <c r="Q229" s="272"/>
      <c r="R229" s="272"/>
      <c r="S229" s="272"/>
      <c r="T229" s="272"/>
      <c r="U229" s="272"/>
      <c r="V229" s="272"/>
      <c r="W229" s="272"/>
      <c r="X229" s="273"/>
      <c r="Y229" s="14"/>
      <c r="Z229" s="14"/>
      <c r="AA229" s="14"/>
      <c r="AB229" s="14"/>
      <c r="AC229" s="14"/>
      <c r="AD229" s="14"/>
      <c r="AE229" s="14"/>
      <c r="AT229" s="274" t="s">
        <v>196</v>
      </c>
      <c r="AU229" s="274" t="s">
        <v>84</v>
      </c>
      <c r="AV229" s="14" t="s">
        <v>82</v>
      </c>
      <c r="AW229" s="14" t="s">
        <v>5</v>
      </c>
      <c r="AX229" s="14" t="s">
        <v>75</v>
      </c>
      <c r="AY229" s="274" t="s">
        <v>182</v>
      </c>
    </row>
    <row r="230" s="13" customFormat="1">
      <c r="A230" s="13"/>
      <c r="B230" s="254"/>
      <c r="C230" s="255"/>
      <c r="D230" s="247" t="s">
        <v>196</v>
      </c>
      <c r="E230" s="256" t="s">
        <v>1</v>
      </c>
      <c r="F230" s="257" t="s">
        <v>2260</v>
      </c>
      <c r="G230" s="255"/>
      <c r="H230" s="258">
        <v>0.27500000000000002</v>
      </c>
      <c r="I230" s="259"/>
      <c r="J230" s="259"/>
      <c r="K230" s="255"/>
      <c r="L230" s="255"/>
      <c r="M230" s="260"/>
      <c r="N230" s="261"/>
      <c r="O230" s="262"/>
      <c r="P230" s="262"/>
      <c r="Q230" s="262"/>
      <c r="R230" s="262"/>
      <c r="S230" s="262"/>
      <c r="T230" s="262"/>
      <c r="U230" s="262"/>
      <c r="V230" s="262"/>
      <c r="W230" s="262"/>
      <c r="X230" s="263"/>
      <c r="Y230" s="13"/>
      <c r="Z230" s="13"/>
      <c r="AA230" s="13"/>
      <c r="AB230" s="13"/>
      <c r="AC230" s="13"/>
      <c r="AD230" s="13"/>
      <c r="AE230" s="13"/>
      <c r="AT230" s="264" t="s">
        <v>196</v>
      </c>
      <c r="AU230" s="264" t="s">
        <v>84</v>
      </c>
      <c r="AV230" s="13" t="s">
        <v>84</v>
      </c>
      <c r="AW230" s="13" t="s">
        <v>5</v>
      </c>
      <c r="AX230" s="13" t="s">
        <v>75</v>
      </c>
      <c r="AY230" s="264" t="s">
        <v>182</v>
      </c>
    </row>
    <row r="231" s="13" customFormat="1">
      <c r="A231" s="13"/>
      <c r="B231" s="254"/>
      <c r="C231" s="255"/>
      <c r="D231" s="247" t="s">
        <v>196</v>
      </c>
      <c r="E231" s="256" t="s">
        <v>1</v>
      </c>
      <c r="F231" s="257" t="s">
        <v>2261</v>
      </c>
      <c r="G231" s="255"/>
      <c r="H231" s="258">
        <v>0.94099999999999995</v>
      </c>
      <c r="I231" s="259"/>
      <c r="J231" s="259"/>
      <c r="K231" s="255"/>
      <c r="L231" s="255"/>
      <c r="M231" s="260"/>
      <c r="N231" s="261"/>
      <c r="O231" s="262"/>
      <c r="P231" s="262"/>
      <c r="Q231" s="262"/>
      <c r="R231" s="262"/>
      <c r="S231" s="262"/>
      <c r="T231" s="262"/>
      <c r="U231" s="262"/>
      <c r="V231" s="262"/>
      <c r="W231" s="262"/>
      <c r="X231" s="263"/>
      <c r="Y231" s="13"/>
      <c r="Z231" s="13"/>
      <c r="AA231" s="13"/>
      <c r="AB231" s="13"/>
      <c r="AC231" s="13"/>
      <c r="AD231" s="13"/>
      <c r="AE231" s="13"/>
      <c r="AT231" s="264" t="s">
        <v>196</v>
      </c>
      <c r="AU231" s="264" t="s">
        <v>84</v>
      </c>
      <c r="AV231" s="13" t="s">
        <v>84</v>
      </c>
      <c r="AW231" s="13" t="s">
        <v>5</v>
      </c>
      <c r="AX231" s="13" t="s">
        <v>75</v>
      </c>
      <c r="AY231" s="264" t="s">
        <v>182</v>
      </c>
    </row>
    <row r="232" s="15" customFormat="1">
      <c r="A232" s="15"/>
      <c r="B232" s="275"/>
      <c r="C232" s="276"/>
      <c r="D232" s="247" t="s">
        <v>196</v>
      </c>
      <c r="E232" s="277" t="s">
        <v>1</v>
      </c>
      <c r="F232" s="278" t="s">
        <v>208</v>
      </c>
      <c r="G232" s="276"/>
      <c r="H232" s="279">
        <v>1.216</v>
      </c>
      <c r="I232" s="280"/>
      <c r="J232" s="280"/>
      <c r="K232" s="276"/>
      <c r="L232" s="276"/>
      <c r="M232" s="281"/>
      <c r="N232" s="282"/>
      <c r="O232" s="283"/>
      <c r="P232" s="283"/>
      <c r="Q232" s="283"/>
      <c r="R232" s="283"/>
      <c r="S232" s="283"/>
      <c r="T232" s="283"/>
      <c r="U232" s="283"/>
      <c r="V232" s="283"/>
      <c r="W232" s="283"/>
      <c r="X232" s="284"/>
      <c r="Y232" s="15"/>
      <c r="Z232" s="15"/>
      <c r="AA232" s="15"/>
      <c r="AB232" s="15"/>
      <c r="AC232" s="15"/>
      <c r="AD232" s="15"/>
      <c r="AE232" s="15"/>
      <c r="AT232" s="285" t="s">
        <v>196</v>
      </c>
      <c r="AU232" s="285" t="s">
        <v>84</v>
      </c>
      <c r="AV232" s="15" t="s">
        <v>190</v>
      </c>
      <c r="AW232" s="15" t="s">
        <v>5</v>
      </c>
      <c r="AX232" s="15" t="s">
        <v>82</v>
      </c>
      <c r="AY232" s="285" t="s">
        <v>182</v>
      </c>
    </row>
    <row r="233" s="12" customFormat="1" ht="22.8" customHeight="1">
      <c r="A233" s="12"/>
      <c r="B233" s="216"/>
      <c r="C233" s="217"/>
      <c r="D233" s="218" t="s">
        <v>74</v>
      </c>
      <c r="E233" s="231" t="s">
        <v>209</v>
      </c>
      <c r="F233" s="231" t="s">
        <v>210</v>
      </c>
      <c r="G233" s="217"/>
      <c r="H233" s="217"/>
      <c r="I233" s="220"/>
      <c r="J233" s="220"/>
      <c r="K233" s="232">
        <f>BK233</f>
        <v>0</v>
      </c>
      <c r="L233" s="217"/>
      <c r="M233" s="222"/>
      <c r="N233" s="223"/>
      <c r="O233" s="224"/>
      <c r="P233" s="224"/>
      <c r="Q233" s="225">
        <f>SUM(Q234:Q242)</f>
        <v>0</v>
      </c>
      <c r="R233" s="225">
        <f>SUM(R234:R242)</f>
        <v>0</v>
      </c>
      <c r="S233" s="224"/>
      <c r="T233" s="226">
        <f>SUM(T234:T242)</f>
        <v>0</v>
      </c>
      <c r="U233" s="224"/>
      <c r="V233" s="226">
        <f>SUM(V234:V242)</f>
        <v>10.2126875</v>
      </c>
      <c r="W233" s="224"/>
      <c r="X233" s="227">
        <f>SUM(X234:X242)</f>
        <v>0</v>
      </c>
      <c r="Y233" s="12"/>
      <c r="Z233" s="12"/>
      <c r="AA233" s="12"/>
      <c r="AB233" s="12"/>
      <c r="AC233" s="12"/>
      <c r="AD233" s="12"/>
      <c r="AE233" s="12"/>
      <c r="AR233" s="228" t="s">
        <v>82</v>
      </c>
      <c r="AT233" s="229" t="s">
        <v>74</v>
      </c>
      <c r="AU233" s="229" t="s">
        <v>82</v>
      </c>
      <c r="AY233" s="228" t="s">
        <v>182</v>
      </c>
      <c r="BK233" s="230">
        <f>SUM(BK234:BK242)</f>
        <v>0</v>
      </c>
    </row>
    <row r="234" s="2" customFormat="1" ht="16.5" customHeight="1">
      <c r="A234" s="39"/>
      <c r="B234" s="40"/>
      <c r="C234" s="233" t="s">
        <v>349</v>
      </c>
      <c r="D234" s="233" t="s">
        <v>185</v>
      </c>
      <c r="E234" s="234" t="s">
        <v>2262</v>
      </c>
      <c r="F234" s="235" t="s">
        <v>2263</v>
      </c>
      <c r="G234" s="236" t="s">
        <v>236</v>
      </c>
      <c r="H234" s="237">
        <v>1</v>
      </c>
      <c r="I234" s="238"/>
      <c r="J234" s="238"/>
      <c r="K234" s="239">
        <f>ROUND(P234*H234,2)</f>
        <v>0</v>
      </c>
      <c r="L234" s="235" t="s">
        <v>1</v>
      </c>
      <c r="M234" s="45"/>
      <c r="N234" s="240" t="s">
        <v>1</v>
      </c>
      <c r="O234" s="241" t="s">
        <v>38</v>
      </c>
      <c r="P234" s="242">
        <f>I234+J234</f>
        <v>0</v>
      </c>
      <c r="Q234" s="242">
        <f>ROUND(I234*H234,2)</f>
        <v>0</v>
      </c>
      <c r="R234" s="242">
        <f>ROUND(J234*H234,2)</f>
        <v>0</v>
      </c>
      <c r="S234" s="92"/>
      <c r="T234" s="243">
        <f>S234*H234</f>
        <v>0</v>
      </c>
      <c r="U234" s="243">
        <v>0</v>
      </c>
      <c r="V234" s="243">
        <f>U234*H234</f>
        <v>0</v>
      </c>
      <c r="W234" s="243">
        <v>0</v>
      </c>
      <c r="X234" s="244">
        <f>W234*H234</f>
        <v>0</v>
      </c>
      <c r="Y234" s="39"/>
      <c r="Z234" s="39"/>
      <c r="AA234" s="39"/>
      <c r="AB234" s="39"/>
      <c r="AC234" s="39"/>
      <c r="AD234" s="39"/>
      <c r="AE234" s="39"/>
      <c r="AR234" s="245" t="s">
        <v>190</v>
      </c>
      <c r="AT234" s="245" t="s">
        <v>185</v>
      </c>
      <c r="AU234" s="245" t="s">
        <v>84</v>
      </c>
      <c r="AY234" s="18" t="s">
        <v>182</v>
      </c>
      <c r="BE234" s="246">
        <f>IF(O234="základní",K234,0)</f>
        <v>0</v>
      </c>
      <c r="BF234" s="246">
        <f>IF(O234="snížená",K234,0)</f>
        <v>0</v>
      </c>
      <c r="BG234" s="246">
        <f>IF(O234="zákl. přenesená",K234,0)</f>
        <v>0</v>
      </c>
      <c r="BH234" s="246">
        <f>IF(O234="sníž. přenesená",K234,0)</f>
        <v>0</v>
      </c>
      <c r="BI234" s="246">
        <f>IF(O234="nulová",K234,0)</f>
        <v>0</v>
      </c>
      <c r="BJ234" s="18" t="s">
        <v>82</v>
      </c>
      <c r="BK234" s="246">
        <f>ROUND(P234*H234,2)</f>
        <v>0</v>
      </c>
      <c r="BL234" s="18" t="s">
        <v>190</v>
      </c>
      <c r="BM234" s="245" t="s">
        <v>2264</v>
      </c>
    </row>
    <row r="235" s="2" customFormat="1">
      <c r="A235" s="39"/>
      <c r="B235" s="40"/>
      <c r="C235" s="41"/>
      <c r="D235" s="247" t="s">
        <v>192</v>
      </c>
      <c r="E235" s="41"/>
      <c r="F235" s="248" t="s">
        <v>2263</v>
      </c>
      <c r="G235" s="41"/>
      <c r="H235" s="41"/>
      <c r="I235" s="249"/>
      <c r="J235" s="249"/>
      <c r="K235" s="41"/>
      <c r="L235" s="41"/>
      <c r="M235" s="45"/>
      <c r="N235" s="250"/>
      <c r="O235" s="251"/>
      <c r="P235" s="92"/>
      <c r="Q235" s="92"/>
      <c r="R235" s="92"/>
      <c r="S235" s="92"/>
      <c r="T235" s="92"/>
      <c r="U235" s="92"/>
      <c r="V235" s="92"/>
      <c r="W235" s="92"/>
      <c r="X235" s="93"/>
      <c r="Y235" s="39"/>
      <c r="Z235" s="39"/>
      <c r="AA235" s="39"/>
      <c r="AB235" s="39"/>
      <c r="AC235" s="39"/>
      <c r="AD235" s="39"/>
      <c r="AE235" s="39"/>
      <c r="AT235" s="18" t="s">
        <v>192</v>
      </c>
      <c r="AU235" s="18" t="s">
        <v>84</v>
      </c>
    </row>
    <row r="236" s="2" customFormat="1" ht="33" customHeight="1">
      <c r="A236" s="39"/>
      <c r="B236" s="40"/>
      <c r="C236" s="233" t="s">
        <v>355</v>
      </c>
      <c r="D236" s="233" t="s">
        <v>185</v>
      </c>
      <c r="E236" s="234" t="s">
        <v>2265</v>
      </c>
      <c r="F236" s="235" t="s">
        <v>2266</v>
      </c>
      <c r="G236" s="236" t="s">
        <v>416</v>
      </c>
      <c r="H236" s="237">
        <v>58.225000000000001</v>
      </c>
      <c r="I236" s="238"/>
      <c r="J236" s="238"/>
      <c r="K236" s="239">
        <f>ROUND(P236*H236,2)</f>
        <v>0</v>
      </c>
      <c r="L236" s="235" t="s">
        <v>189</v>
      </c>
      <c r="M236" s="45"/>
      <c r="N236" s="240" t="s">
        <v>1</v>
      </c>
      <c r="O236" s="241" t="s">
        <v>38</v>
      </c>
      <c r="P236" s="242">
        <f>I236+J236</f>
        <v>0</v>
      </c>
      <c r="Q236" s="242">
        <f>ROUND(I236*H236,2)</f>
        <v>0</v>
      </c>
      <c r="R236" s="242">
        <f>ROUND(J236*H236,2)</f>
        <v>0</v>
      </c>
      <c r="S236" s="92"/>
      <c r="T236" s="243">
        <f>S236*H236</f>
        <v>0</v>
      </c>
      <c r="U236" s="243">
        <v>0.1295</v>
      </c>
      <c r="V236" s="243">
        <f>U236*H236</f>
        <v>7.5401375000000002</v>
      </c>
      <c r="W236" s="243">
        <v>0</v>
      </c>
      <c r="X236" s="244">
        <f>W236*H236</f>
        <v>0</v>
      </c>
      <c r="Y236" s="39"/>
      <c r="Z236" s="39"/>
      <c r="AA236" s="39"/>
      <c r="AB236" s="39"/>
      <c r="AC236" s="39"/>
      <c r="AD236" s="39"/>
      <c r="AE236" s="39"/>
      <c r="AR236" s="245" t="s">
        <v>190</v>
      </c>
      <c r="AT236" s="245" t="s">
        <v>185</v>
      </c>
      <c r="AU236" s="245" t="s">
        <v>84</v>
      </c>
      <c r="AY236" s="18" t="s">
        <v>182</v>
      </c>
      <c r="BE236" s="246">
        <f>IF(O236="základní",K236,0)</f>
        <v>0</v>
      </c>
      <c r="BF236" s="246">
        <f>IF(O236="snížená",K236,0)</f>
        <v>0</v>
      </c>
      <c r="BG236" s="246">
        <f>IF(O236="zákl. přenesená",K236,0)</f>
        <v>0</v>
      </c>
      <c r="BH236" s="246">
        <f>IF(O236="sníž. přenesená",K236,0)</f>
        <v>0</v>
      </c>
      <c r="BI236" s="246">
        <f>IF(O236="nulová",K236,0)</f>
        <v>0</v>
      </c>
      <c r="BJ236" s="18" t="s">
        <v>82</v>
      </c>
      <c r="BK236" s="246">
        <f>ROUND(P236*H236,2)</f>
        <v>0</v>
      </c>
      <c r="BL236" s="18" t="s">
        <v>190</v>
      </c>
      <c r="BM236" s="245" t="s">
        <v>2267</v>
      </c>
    </row>
    <row r="237" s="2" customFormat="1">
      <c r="A237" s="39"/>
      <c r="B237" s="40"/>
      <c r="C237" s="41"/>
      <c r="D237" s="247" t="s">
        <v>192</v>
      </c>
      <c r="E237" s="41"/>
      <c r="F237" s="248" t="s">
        <v>2268</v>
      </c>
      <c r="G237" s="41"/>
      <c r="H237" s="41"/>
      <c r="I237" s="249"/>
      <c r="J237" s="249"/>
      <c r="K237" s="41"/>
      <c r="L237" s="41"/>
      <c r="M237" s="45"/>
      <c r="N237" s="250"/>
      <c r="O237" s="251"/>
      <c r="P237" s="92"/>
      <c r="Q237" s="92"/>
      <c r="R237" s="92"/>
      <c r="S237" s="92"/>
      <c r="T237" s="92"/>
      <c r="U237" s="92"/>
      <c r="V237" s="92"/>
      <c r="W237" s="92"/>
      <c r="X237" s="93"/>
      <c r="Y237" s="39"/>
      <c r="Z237" s="39"/>
      <c r="AA237" s="39"/>
      <c r="AB237" s="39"/>
      <c r="AC237" s="39"/>
      <c r="AD237" s="39"/>
      <c r="AE237" s="39"/>
      <c r="AT237" s="18" t="s">
        <v>192</v>
      </c>
      <c r="AU237" s="18" t="s">
        <v>84</v>
      </c>
    </row>
    <row r="238" s="2" customFormat="1">
      <c r="A238" s="39"/>
      <c r="B238" s="40"/>
      <c r="C238" s="41"/>
      <c r="D238" s="252" t="s">
        <v>194</v>
      </c>
      <c r="E238" s="41"/>
      <c r="F238" s="253" t="s">
        <v>2269</v>
      </c>
      <c r="G238" s="41"/>
      <c r="H238" s="41"/>
      <c r="I238" s="249"/>
      <c r="J238" s="249"/>
      <c r="K238" s="41"/>
      <c r="L238" s="41"/>
      <c r="M238" s="45"/>
      <c r="N238" s="250"/>
      <c r="O238" s="251"/>
      <c r="P238" s="92"/>
      <c r="Q238" s="92"/>
      <c r="R238" s="92"/>
      <c r="S238" s="92"/>
      <c r="T238" s="92"/>
      <c r="U238" s="92"/>
      <c r="V238" s="92"/>
      <c r="W238" s="92"/>
      <c r="X238" s="93"/>
      <c r="Y238" s="39"/>
      <c r="Z238" s="39"/>
      <c r="AA238" s="39"/>
      <c r="AB238" s="39"/>
      <c r="AC238" s="39"/>
      <c r="AD238" s="39"/>
      <c r="AE238" s="39"/>
      <c r="AT238" s="18" t="s">
        <v>194</v>
      </c>
      <c r="AU238" s="18" t="s">
        <v>84</v>
      </c>
    </row>
    <row r="239" s="13" customFormat="1">
      <c r="A239" s="13"/>
      <c r="B239" s="254"/>
      <c r="C239" s="255"/>
      <c r="D239" s="247" t="s">
        <v>196</v>
      </c>
      <c r="E239" s="256" t="s">
        <v>1</v>
      </c>
      <c r="F239" s="257" t="s">
        <v>2161</v>
      </c>
      <c r="G239" s="255"/>
      <c r="H239" s="258">
        <v>58.225000000000001</v>
      </c>
      <c r="I239" s="259"/>
      <c r="J239" s="259"/>
      <c r="K239" s="255"/>
      <c r="L239" s="255"/>
      <c r="M239" s="260"/>
      <c r="N239" s="261"/>
      <c r="O239" s="262"/>
      <c r="P239" s="262"/>
      <c r="Q239" s="262"/>
      <c r="R239" s="262"/>
      <c r="S239" s="262"/>
      <c r="T239" s="262"/>
      <c r="U239" s="262"/>
      <c r="V239" s="262"/>
      <c r="W239" s="262"/>
      <c r="X239" s="263"/>
      <c r="Y239" s="13"/>
      <c r="Z239" s="13"/>
      <c r="AA239" s="13"/>
      <c r="AB239" s="13"/>
      <c r="AC239" s="13"/>
      <c r="AD239" s="13"/>
      <c r="AE239" s="13"/>
      <c r="AT239" s="264" t="s">
        <v>196</v>
      </c>
      <c r="AU239" s="264" t="s">
        <v>84</v>
      </c>
      <c r="AV239" s="13" t="s">
        <v>84</v>
      </c>
      <c r="AW239" s="13" t="s">
        <v>5</v>
      </c>
      <c r="AX239" s="13" t="s">
        <v>82</v>
      </c>
      <c r="AY239" s="264" t="s">
        <v>182</v>
      </c>
    </row>
    <row r="240" s="2" customFormat="1" ht="24.15" customHeight="1">
      <c r="A240" s="39"/>
      <c r="B240" s="40"/>
      <c r="C240" s="286" t="s">
        <v>361</v>
      </c>
      <c r="D240" s="286" t="s">
        <v>290</v>
      </c>
      <c r="E240" s="287" t="s">
        <v>2270</v>
      </c>
      <c r="F240" s="288" t="s">
        <v>2271</v>
      </c>
      <c r="G240" s="289" t="s">
        <v>416</v>
      </c>
      <c r="H240" s="290">
        <v>59.390000000000001</v>
      </c>
      <c r="I240" s="291"/>
      <c r="J240" s="292"/>
      <c r="K240" s="293">
        <f>ROUND(P240*H240,2)</f>
        <v>0</v>
      </c>
      <c r="L240" s="288" t="s">
        <v>189</v>
      </c>
      <c r="M240" s="294"/>
      <c r="N240" s="295" t="s">
        <v>1</v>
      </c>
      <c r="O240" s="241" t="s">
        <v>38</v>
      </c>
      <c r="P240" s="242">
        <f>I240+J240</f>
        <v>0</v>
      </c>
      <c r="Q240" s="242">
        <f>ROUND(I240*H240,2)</f>
        <v>0</v>
      </c>
      <c r="R240" s="242">
        <f>ROUND(J240*H240,2)</f>
        <v>0</v>
      </c>
      <c r="S240" s="92"/>
      <c r="T240" s="243">
        <f>S240*H240</f>
        <v>0</v>
      </c>
      <c r="U240" s="243">
        <v>0.044999999999999998</v>
      </c>
      <c r="V240" s="243">
        <f>U240*H240</f>
        <v>2.6725499999999998</v>
      </c>
      <c r="W240" s="243">
        <v>0</v>
      </c>
      <c r="X240" s="244">
        <f>W240*H240</f>
        <v>0</v>
      </c>
      <c r="Y240" s="39"/>
      <c r="Z240" s="39"/>
      <c r="AA240" s="39"/>
      <c r="AB240" s="39"/>
      <c r="AC240" s="39"/>
      <c r="AD240" s="39"/>
      <c r="AE240" s="39"/>
      <c r="AR240" s="245" t="s">
        <v>240</v>
      </c>
      <c r="AT240" s="245" t="s">
        <v>290</v>
      </c>
      <c r="AU240" s="245" t="s">
        <v>84</v>
      </c>
      <c r="AY240" s="18" t="s">
        <v>182</v>
      </c>
      <c r="BE240" s="246">
        <f>IF(O240="základní",K240,0)</f>
        <v>0</v>
      </c>
      <c r="BF240" s="246">
        <f>IF(O240="snížená",K240,0)</f>
        <v>0</v>
      </c>
      <c r="BG240" s="246">
        <f>IF(O240="zákl. přenesená",K240,0)</f>
        <v>0</v>
      </c>
      <c r="BH240" s="246">
        <f>IF(O240="sníž. přenesená",K240,0)</f>
        <v>0</v>
      </c>
      <c r="BI240" s="246">
        <f>IF(O240="nulová",K240,0)</f>
        <v>0</v>
      </c>
      <c r="BJ240" s="18" t="s">
        <v>82</v>
      </c>
      <c r="BK240" s="246">
        <f>ROUND(P240*H240,2)</f>
        <v>0</v>
      </c>
      <c r="BL240" s="18" t="s">
        <v>190</v>
      </c>
      <c r="BM240" s="245" t="s">
        <v>2272</v>
      </c>
    </row>
    <row r="241" s="2" customFormat="1">
      <c r="A241" s="39"/>
      <c r="B241" s="40"/>
      <c r="C241" s="41"/>
      <c r="D241" s="247" t="s">
        <v>192</v>
      </c>
      <c r="E241" s="41"/>
      <c r="F241" s="248" t="s">
        <v>2271</v>
      </c>
      <c r="G241" s="41"/>
      <c r="H241" s="41"/>
      <c r="I241" s="249"/>
      <c r="J241" s="249"/>
      <c r="K241" s="41"/>
      <c r="L241" s="41"/>
      <c r="M241" s="45"/>
      <c r="N241" s="250"/>
      <c r="O241" s="251"/>
      <c r="P241" s="92"/>
      <c r="Q241" s="92"/>
      <c r="R241" s="92"/>
      <c r="S241" s="92"/>
      <c r="T241" s="92"/>
      <c r="U241" s="92"/>
      <c r="V241" s="92"/>
      <c r="W241" s="92"/>
      <c r="X241" s="93"/>
      <c r="Y241" s="39"/>
      <c r="Z241" s="39"/>
      <c r="AA241" s="39"/>
      <c r="AB241" s="39"/>
      <c r="AC241" s="39"/>
      <c r="AD241" s="39"/>
      <c r="AE241" s="39"/>
      <c r="AT241" s="18" t="s">
        <v>192</v>
      </c>
      <c r="AU241" s="18" t="s">
        <v>84</v>
      </c>
    </row>
    <row r="242" s="13" customFormat="1">
      <c r="A242" s="13"/>
      <c r="B242" s="254"/>
      <c r="C242" s="255"/>
      <c r="D242" s="247" t="s">
        <v>196</v>
      </c>
      <c r="E242" s="255"/>
      <c r="F242" s="257" t="s">
        <v>2273</v>
      </c>
      <c r="G242" s="255"/>
      <c r="H242" s="258">
        <v>59.390000000000001</v>
      </c>
      <c r="I242" s="259"/>
      <c r="J242" s="259"/>
      <c r="K242" s="255"/>
      <c r="L242" s="255"/>
      <c r="M242" s="260"/>
      <c r="N242" s="261"/>
      <c r="O242" s="262"/>
      <c r="P242" s="262"/>
      <c r="Q242" s="262"/>
      <c r="R242" s="262"/>
      <c r="S242" s="262"/>
      <c r="T242" s="262"/>
      <c r="U242" s="262"/>
      <c r="V242" s="262"/>
      <c r="W242" s="262"/>
      <c r="X242" s="263"/>
      <c r="Y242" s="13"/>
      <c r="Z242" s="13"/>
      <c r="AA242" s="13"/>
      <c r="AB242" s="13"/>
      <c r="AC242" s="13"/>
      <c r="AD242" s="13"/>
      <c r="AE242" s="13"/>
      <c r="AT242" s="264" t="s">
        <v>196</v>
      </c>
      <c r="AU242" s="264" t="s">
        <v>84</v>
      </c>
      <c r="AV242" s="13" t="s">
        <v>84</v>
      </c>
      <c r="AW242" s="13" t="s">
        <v>4</v>
      </c>
      <c r="AX242" s="13" t="s">
        <v>82</v>
      </c>
      <c r="AY242" s="264" t="s">
        <v>182</v>
      </c>
    </row>
    <row r="243" s="12" customFormat="1" ht="22.8" customHeight="1">
      <c r="A243" s="12"/>
      <c r="B243" s="216"/>
      <c r="C243" s="217"/>
      <c r="D243" s="218" t="s">
        <v>74</v>
      </c>
      <c r="E243" s="231" t="s">
        <v>1432</v>
      </c>
      <c r="F243" s="231" t="s">
        <v>2274</v>
      </c>
      <c r="G243" s="217"/>
      <c r="H243" s="217"/>
      <c r="I243" s="220"/>
      <c r="J243" s="220"/>
      <c r="K243" s="232">
        <f>BK243</f>
        <v>0</v>
      </c>
      <c r="L243" s="217"/>
      <c r="M243" s="222"/>
      <c r="N243" s="223"/>
      <c r="O243" s="224"/>
      <c r="P243" s="224"/>
      <c r="Q243" s="225">
        <f>SUM(Q244:Q250)</f>
        <v>0</v>
      </c>
      <c r="R243" s="225">
        <f>SUM(R244:R250)</f>
        <v>0</v>
      </c>
      <c r="S243" s="224"/>
      <c r="T243" s="226">
        <f>SUM(T244:T250)</f>
        <v>0</v>
      </c>
      <c r="U243" s="224"/>
      <c r="V243" s="226">
        <f>SUM(V244:V250)</f>
        <v>5.0312989999999989</v>
      </c>
      <c r="W243" s="224"/>
      <c r="X243" s="227">
        <f>SUM(X244:X250)</f>
        <v>0</v>
      </c>
      <c r="Y243" s="12"/>
      <c r="Z243" s="12"/>
      <c r="AA243" s="12"/>
      <c r="AB243" s="12"/>
      <c r="AC243" s="12"/>
      <c r="AD243" s="12"/>
      <c r="AE243" s="12"/>
      <c r="AR243" s="228" t="s">
        <v>82</v>
      </c>
      <c r="AT243" s="229" t="s">
        <v>74</v>
      </c>
      <c r="AU243" s="229" t="s">
        <v>82</v>
      </c>
      <c r="AY243" s="228" t="s">
        <v>182</v>
      </c>
      <c r="BK243" s="230">
        <f>SUM(BK244:BK250)</f>
        <v>0</v>
      </c>
    </row>
    <row r="244" s="2" customFormat="1" ht="24.15" customHeight="1">
      <c r="A244" s="39"/>
      <c r="B244" s="40"/>
      <c r="C244" s="233" t="s">
        <v>368</v>
      </c>
      <c r="D244" s="233" t="s">
        <v>185</v>
      </c>
      <c r="E244" s="234" t="s">
        <v>2275</v>
      </c>
      <c r="F244" s="235" t="s">
        <v>2276</v>
      </c>
      <c r="G244" s="236" t="s">
        <v>416</v>
      </c>
      <c r="H244" s="237">
        <v>16.899999999999999</v>
      </c>
      <c r="I244" s="238"/>
      <c r="J244" s="238"/>
      <c r="K244" s="239">
        <f>ROUND(P244*H244,2)</f>
        <v>0</v>
      </c>
      <c r="L244" s="235" t="s">
        <v>189</v>
      </c>
      <c r="M244" s="45"/>
      <c r="N244" s="240" t="s">
        <v>1</v>
      </c>
      <c r="O244" s="241" t="s">
        <v>38</v>
      </c>
      <c r="P244" s="242">
        <f>I244+J244</f>
        <v>0</v>
      </c>
      <c r="Q244" s="242">
        <f>ROUND(I244*H244,2)</f>
        <v>0</v>
      </c>
      <c r="R244" s="242">
        <f>ROUND(J244*H244,2)</f>
        <v>0</v>
      </c>
      <c r="S244" s="92"/>
      <c r="T244" s="243">
        <f>S244*H244</f>
        <v>0</v>
      </c>
      <c r="U244" s="243">
        <v>0.16370999999999999</v>
      </c>
      <c r="V244" s="243">
        <f>U244*H244</f>
        <v>2.7666989999999996</v>
      </c>
      <c r="W244" s="243">
        <v>0</v>
      </c>
      <c r="X244" s="244">
        <f>W244*H244</f>
        <v>0</v>
      </c>
      <c r="Y244" s="39"/>
      <c r="Z244" s="39"/>
      <c r="AA244" s="39"/>
      <c r="AB244" s="39"/>
      <c r="AC244" s="39"/>
      <c r="AD244" s="39"/>
      <c r="AE244" s="39"/>
      <c r="AR244" s="245" t="s">
        <v>190</v>
      </c>
      <c r="AT244" s="245" t="s">
        <v>185</v>
      </c>
      <c r="AU244" s="245" t="s">
        <v>84</v>
      </c>
      <c r="AY244" s="18" t="s">
        <v>182</v>
      </c>
      <c r="BE244" s="246">
        <f>IF(O244="základní",K244,0)</f>
        <v>0</v>
      </c>
      <c r="BF244" s="246">
        <f>IF(O244="snížená",K244,0)</f>
        <v>0</v>
      </c>
      <c r="BG244" s="246">
        <f>IF(O244="zákl. přenesená",K244,0)</f>
        <v>0</v>
      </c>
      <c r="BH244" s="246">
        <f>IF(O244="sníž. přenesená",K244,0)</f>
        <v>0</v>
      </c>
      <c r="BI244" s="246">
        <f>IF(O244="nulová",K244,0)</f>
        <v>0</v>
      </c>
      <c r="BJ244" s="18" t="s">
        <v>82</v>
      </c>
      <c r="BK244" s="246">
        <f>ROUND(P244*H244,2)</f>
        <v>0</v>
      </c>
      <c r="BL244" s="18" t="s">
        <v>190</v>
      </c>
      <c r="BM244" s="245" t="s">
        <v>2277</v>
      </c>
    </row>
    <row r="245" s="2" customFormat="1">
      <c r="A245" s="39"/>
      <c r="B245" s="40"/>
      <c r="C245" s="41"/>
      <c r="D245" s="247" t="s">
        <v>192</v>
      </c>
      <c r="E245" s="41"/>
      <c r="F245" s="248" t="s">
        <v>2278</v>
      </c>
      <c r="G245" s="41"/>
      <c r="H245" s="41"/>
      <c r="I245" s="249"/>
      <c r="J245" s="249"/>
      <c r="K245" s="41"/>
      <c r="L245" s="41"/>
      <c r="M245" s="45"/>
      <c r="N245" s="250"/>
      <c r="O245" s="251"/>
      <c r="P245" s="92"/>
      <c r="Q245" s="92"/>
      <c r="R245" s="92"/>
      <c r="S245" s="92"/>
      <c r="T245" s="92"/>
      <c r="U245" s="92"/>
      <c r="V245" s="92"/>
      <c r="W245" s="92"/>
      <c r="X245" s="93"/>
      <c r="Y245" s="39"/>
      <c r="Z245" s="39"/>
      <c r="AA245" s="39"/>
      <c r="AB245" s="39"/>
      <c r="AC245" s="39"/>
      <c r="AD245" s="39"/>
      <c r="AE245" s="39"/>
      <c r="AT245" s="18" t="s">
        <v>192</v>
      </c>
      <c r="AU245" s="18" t="s">
        <v>84</v>
      </c>
    </row>
    <row r="246" s="2" customFormat="1">
      <c r="A246" s="39"/>
      <c r="B246" s="40"/>
      <c r="C246" s="41"/>
      <c r="D246" s="252" t="s">
        <v>194</v>
      </c>
      <c r="E246" s="41"/>
      <c r="F246" s="253" t="s">
        <v>2279</v>
      </c>
      <c r="G246" s="41"/>
      <c r="H246" s="41"/>
      <c r="I246" s="249"/>
      <c r="J246" s="249"/>
      <c r="K246" s="41"/>
      <c r="L246" s="41"/>
      <c r="M246" s="45"/>
      <c r="N246" s="250"/>
      <c r="O246" s="251"/>
      <c r="P246" s="92"/>
      <c r="Q246" s="92"/>
      <c r="R246" s="92"/>
      <c r="S246" s="92"/>
      <c r="T246" s="92"/>
      <c r="U246" s="92"/>
      <c r="V246" s="92"/>
      <c r="W246" s="92"/>
      <c r="X246" s="93"/>
      <c r="Y246" s="39"/>
      <c r="Z246" s="39"/>
      <c r="AA246" s="39"/>
      <c r="AB246" s="39"/>
      <c r="AC246" s="39"/>
      <c r="AD246" s="39"/>
      <c r="AE246" s="39"/>
      <c r="AT246" s="18" t="s">
        <v>194</v>
      </c>
      <c r="AU246" s="18" t="s">
        <v>84</v>
      </c>
    </row>
    <row r="247" s="2" customFormat="1" ht="24.15" customHeight="1">
      <c r="A247" s="39"/>
      <c r="B247" s="40"/>
      <c r="C247" s="286" t="s">
        <v>374</v>
      </c>
      <c r="D247" s="286" t="s">
        <v>290</v>
      </c>
      <c r="E247" s="287" t="s">
        <v>2280</v>
      </c>
      <c r="F247" s="288" t="s">
        <v>2281</v>
      </c>
      <c r="G247" s="289" t="s">
        <v>416</v>
      </c>
      <c r="H247" s="290">
        <v>16.899999999999999</v>
      </c>
      <c r="I247" s="291"/>
      <c r="J247" s="292"/>
      <c r="K247" s="293">
        <f>ROUND(P247*H247,2)</f>
        <v>0</v>
      </c>
      <c r="L247" s="288" t="s">
        <v>189</v>
      </c>
      <c r="M247" s="294"/>
      <c r="N247" s="295" t="s">
        <v>1</v>
      </c>
      <c r="O247" s="241" t="s">
        <v>38</v>
      </c>
      <c r="P247" s="242">
        <f>I247+J247</f>
        <v>0</v>
      </c>
      <c r="Q247" s="242">
        <f>ROUND(I247*H247,2)</f>
        <v>0</v>
      </c>
      <c r="R247" s="242">
        <f>ROUND(J247*H247,2)</f>
        <v>0</v>
      </c>
      <c r="S247" s="92"/>
      <c r="T247" s="243">
        <f>S247*H247</f>
        <v>0</v>
      </c>
      <c r="U247" s="243">
        <v>0.13400000000000001</v>
      </c>
      <c r="V247" s="243">
        <f>U247*H247</f>
        <v>2.2645999999999997</v>
      </c>
      <c r="W247" s="243">
        <v>0</v>
      </c>
      <c r="X247" s="244">
        <f>W247*H247</f>
        <v>0</v>
      </c>
      <c r="Y247" s="39"/>
      <c r="Z247" s="39"/>
      <c r="AA247" s="39"/>
      <c r="AB247" s="39"/>
      <c r="AC247" s="39"/>
      <c r="AD247" s="39"/>
      <c r="AE247" s="39"/>
      <c r="AR247" s="245" t="s">
        <v>240</v>
      </c>
      <c r="AT247" s="245" t="s">
        <v>290</v>
      </c>
      <c r="AU247" s="245" t="s">
        <v>84</v>
      </c>
      <c r="AY247" s="18" t="s">
        <v>182</v>
      </c>
      <c r="BE247" s="246">
        <f>IF(O247="základní",K247,0)</f>
        <v>0</v>
      </c>
      <c r="BF247" s="246">
        <f>IF(O247="snížená",K247,0)</f>
        <v>0</v>
      </c>
      <c r="BG247" s="246">
        <f>IF(O247="zákl. přenesená",K247,0)</f>
        <v>0</v>
      </c>
      <c r="BH247" s="246">
        <f>IF(O247="sníž. přenesená",K247,0)</f>
        <v>0</v>
      </c>
      <c r="BI247" s="246">
        <f>IF(O247="nulová",K247,0)</f>
        <v>0</v>
      </c>
      <c r="BJ247" s="18" t="s">
        <v>82</v>
      </c>
      <c r="BK247" s="246">
        <f>ROUND(P247*H247,2)</f>
        <v>0</v>
      </c>
      <c r="BL247" s="18" t="s">
        <v>190</v>
      </c>
      <c r="BM247" s="245" t="s">
        <v>2282</v>
      </c>
    </row>
    <row r="248" s="2" customFormat="1">
      <c r="A248" s="39"/>
      <c r="B248" s="40"/>
      <c r="C248" s="41"/>
      <c r="D248" s="247" t="s">
        <v>192</v>
      </c>
      <c r="E248" s="41"/>
      <c r="F248" s="248" t="s">
        <v>2281</v>
      </c>
      <c r="G248" s="41"/>
      <c r="H248" s="41"/>
      <c r="I248" s="249"/>
      <c r="J248" s="249"/>
      <c r="K248" s="41"/>
      <c r="L248" s="41"/>
      <c r="M248" s="45"/>
      <c r="N248" s="250"/>
      <c r="O248" s="251"/>
      <c r="P248" s="92"/>
      <c r="Q248" s="92"/>
      <c r="R248" s="92"/>
      <c r="S248" s="92"/>
      <c r="T248" s="92"/>
      <c r="U248" s="92"/>
      <c r="V248" s="92"/>
      <c r="W248" s="92"/>
      <c r="X248" s="93"/>
      <c r="Y248" s="39"/>
      <c r="Z248" s="39"/>
      <c r="AA248" s="39"/>
      <c r="AB248" s="39"/>
      <c r="AC248" s="39"/>
      <c r="AD248" s="39"/>
      <c r="AE248" s="39"/>
      <c r="AT248" s="18" t="s">
        <v>192</v>
      </c>
      <c r="AU248" s="18" t="s">
        <v>84</v>
      </c>
    </row>
    <row r="249" s="13" customFormat="1">
      <c r="A249" s="13"/>
      <c r="B249" s="254"/>
      <c r="C249" s="255"/>
      <c r="D249" s="247" t="s">
        <v>196</v>
      </c>
      <c r="E249" s="256" t="s">
        <v>1</v>
      </c>
      <c r="F249" s="257" t="s">
        <v>2283</v>
      </c>
      <c r="G249" s="255"/>
      <c r="H249" s="258">
        <v>16.899999999999999</v>
      </c>
      <c r="I249" s="259"/>
      <c r="J249" s="259"/>
      <c r="K249" s="255"/>
      <c r="L249" s="255"/>
      <c r="M249" s="260"/>
      <c r="N249" s="261"/>
      <c r="O249" s="262"/>
      <c r="P249" s="262"/>
      <c r="Q249" s="262"/>
      <c r="R249" s="262"/>
      <c r="S249" s="262"/>
      <c r="T249" s="262"/>
      <c r="U249" s="262"/>
      <c r="V249" s="262"/>
      <c r="W249" s="262"/>
      <c r="X249" s="263"/>
      <c r="Y249" s="13"/>
      <c r="Z249" s="13"/>
      <c r="AA249" s="13"/>
      <c r="AB249" s="13"/>
      <c r="AC249" s="13"/>
      <c r="AD249" s="13"/>
      <c r="AE249" s="13"/>
      <c r="AT249" s="264" t="s">
        <v>196</v>
      </c>
      <c r="AU249" s="264" t="s">
        <v>84</v>
      </c>
      <c r="AV249" s="13" t="s">
        <v>84</v>
      </c>
      <c r="AW249" s="13" t="s">
        <v>5</v>
      </c>
      <c r="AX249" s="13" t="s">
        <v>75</v>
      </c>
      <c r="AY249" s="264" t="s">
        <v>182</v>
      </c>
    </row>
    <row r="250" s="15" customFormat="1">
      <c r="A250" s="15"/>
      <c r="B250" s="275"/>
      <c r="C250" s="276"/>
      <c r="D250" s="247" t="s">
        <v>196</v>
      </c>
      <c r="E250" s="277" t="s">
        <v>1</v>
      </c>
      <c r="F250" s="278" t="s">
        <v>208</v>
      </c>
      <c r="G250" s="276"/>
      <c r="H250" s="279">
        <v>16.899999999999999</v>
      </c>
      <c r="I250" s="280"/>
      <c r="J250" s="280"/>
      <c r="K250" s="276"/>
      <c r="L250" s="276"/>
      <c r="M250" s="281"/>
      <c r="N250" s="282"/>
      <c r="O250" s="283"/>
      <c r="P250" s="283"/>
      <c r="Q250" s="283"/>
      <c r="R250" s="283"/>
      <c r="S250" s="283"/>
      <c r="T250" s="283"/>
      <c r="U250" s="283"/>
      <c r="V250" s="283"/>
      <c r="W250" s="283"/>
      <c r="X250" s="284"/>
      <c r="Y250" s="15"/>
      <c r="Z250" s="15"/>
      <c r="AA250" s="15"/>
      <c r="AB250" s="15"/>
      <c r="AC250" s="15"/>
      <c r="AD250" s="15"/>
      <c r="AE250" s="15"/>
      <c r="AT250" s="285" t="s">
        <v>196</v>
      </c>
      <c r="AU250" s="285" t="s">
        <v>84</v>
      </c>
      <c r="AV250" s="15" t="s">
        <v>190</v>
      </c>
      <c r="AW250" s="15" t="s">
        <v>5</v>
      </c>
      <c r="AX250" s="15" t="s">
        <v>82</v>
      </c>
      <c r="AY250" s="285" t="s">
        <v>182</v>
      </c>
    </row>
    <row r="251" s="12" customFormat="1" ht="22.8" customHeight="1">
      <c r="A251" s="12"/>
      <c r="B251" s="216"/>
      <c r="C251" s="217"/>
      <c r="D251" s="218" t="s">
        <v>74</v>
      </c>
      <c r="E251" s="231" t="s">
        <v>1059</v>
      </c>
      <c r="F251" s="231" t="s">
        <v>1215</v>
      </c>
      <c r="G251" s="217"/>
      <c r="H251" s="217"/>
      <c r="I251" s="220"/>
      <c r="J251" s="220"/>
      <c r="K251" s="232">
        <f>BK251</f>
        <v>0</v>
      </c>
      <c r="L251" s="217"/>
      <c r="M251" s="222"/>
      <c r="N251" s="223"/>
      <c r="O251" s="224"/>
      <c r="P251" s="224"/>
      <c r="Q251" s="225">
        <f>SUM(Q252:Q257)</f>
        <v>0</v>
      </c>
      <c r="R251" s="225">
        <f>SUM(R252:R257)</f>
        <v>0</v>
      </c>
      <c r="S251" s="224"/>
      <c r="T251" s="226">
        <f>SUM(T252:T257)</f>
        <v>0</v>
      </c>
      <c r="U251" s="224"/>
      <c r="V251" s="226">
        <f>SUM(V252:V257)</f>
        <v>0</v>
      </c>
      <c r="W251" s="224"/>
      <c r="X251" s="227">
        <f>SUM(X252:X257)</f>
        <v>5.9149999999999991</v>
      </c>
      <c r="Y251" s="12"/>
      <c r="Z251" s="12"/>
      <c r="AA251" s="12"/>
      <c r="AB251" s="12"/>
      <c r="AC251" s="12"/>
      <c r="AD251" s="12"/>
      <c r="AE251" s="12"/>
      <c r="AR251" s="228" t="s">
        <v>82</v>
      </c>
      <c r="AT251" s="229" t="s">
        <v>74</v>
      </c>
      <c r="AU251" s="229" t="s">
        <v>82</v>
      </c>
      <c r="AY251" s="228" t="s">
        <v>182</v>
      </c>
      <c r="BK251" s="230">
        <f>SUM(BK252:BK257)</f>
        <v>0</v>
      </c>
    </row>
    <row r="252" s="2" customFormat="1" ht="24.15" customHeight="1">
      <c r="A252" s="39"/>
      <c r="B252" s="40"/>
      <c r="C252" s="233" t="s">
        <v>380</v>
      </c>
      <c r="D252" s="233" t="s">
        <v>185</v>
      </c>
      <c r="E252" s="234" t="s">
        <v>2284</v>
      </c>
      <c r="F252" s="235" t="s">
        <v>2285</v>
      </c>
      <c r="G252" s="236" t="s">
        <v>416</v>
      </c>
      <c r="H252" s="237">
        <v>16.899999999999999</v>
      </c>
      <c r="I252" s="238"/>
      <c r="J252" s="238"/>
      <c r="K252" s="239">
        <f>ROUND(P252*H252,2)</f>
        <v>0</v>
      </c>
      <c r="L252" s="235" t="s">
        <v>189</v>
      </c>
      <c r="M252" s="45"/>
      <c r="N252" s="240" t="s">
        <v>1</v>
      </c>
      <c r="O252" s="241" t="s">
        <v>38</v>
      </c>
      <c r="P252" s="242">
        <f>I252+J252</f>
        <v>0</v>
      </c>
      <c r="Q252" s="242">
        <f>ROUND(I252*H252,2)</f>
        <v>0</v>
      </c>
      <c r="R252" s="242">
        <f>ROUND(J252*H252,2)</f>
        <v>0</v>
      </c>
      <c r="S252" s="92"/>
      <c r="T252" s="243">
        <f>S252*H252</f>
        <v>0</v>
      </c>
      <c r="U252" s="243">
        <v>0</v>
      </c>
      <c r="V252" s="243">
        <f>U252*H252</f>
        <v>0</v>
      </c>
      <c r="W252" s="243">
        <v>0.34999999999999998</v>
      </c>
      <c r="X252" s="244">
        <f>W252*H252</f>
        <v>5.9149999999999991</v>
      </c>
      <c r="Y252" s="39"/>
      <c r="Z252" s="39"/>
      <c r="AA252" s="39"/>
      <c r="AB252" s="39"/>
      <c r="AC252" s="39"/>
      <c r="AD252" s="39"/>
      <c r="AE252" s="39"/>
      <c r="AR252" s="245" t="s">
        <v>190</v>
      </c>
      <c r="AT252" s="245" t="s">
        <v>185</v>
      </c>
      <c r="AU252" s="245" t="s">
        <v>84</v>
      </c>
      <c r="AY252" s="18" t="s">
        <v>182</v>
      </c>
      <c r="BE252" s="246">
        <f>IF(O252="základní",K252,0)</f>
        <v>0</v>
      </c>
      <c r="BF252" s="246">
        <f>IF(O252="snížená",K252,0)</f>
        <v>0</v>
      </c>
      <c r="BG252" s="246">
        <f>IF(O252="zákl. přenesená",K252,0)</f>
        <v>0</v>
      </c>
      <c r="BH252" s="246">
        <f>IF(O252="sníž. přenesená",K252,0)</f>
        <v>0</v>
      </c>
      <c r="BI252" s="246">
        <f>IF(O252="nulová",K252,0)</f>
        <v>0</v>
      </c>
      <c r="BJ252" s="18" t="s">
        <v>82</v>
      </c>
      <c r="BK252" s="246">
        <f>ROUND(P252*H252,2)</f>
        <v>0</v>
      </c>
      <c r="BL252" s="18" t="s">
        <v>190</v>
      </c>
      <c r="BM252" s="245" t="s">
        <v>2286</v>
      </c>
    </row>
    <row r="253" s="2" customFormat="1">
      <c r="A253" s="39"/>
      <c r="B253" s="40"/>
      <c r="C253" s="41"/>
      <c r="D253" s="247" t="s">
        <v>192</v>
      </c>
      <c r="E253" s="41"/>
      <c r="F253" s="248" t="s">
        <v>2287</v>
      </c>
      <c r="G253" s="41"/>
      <c r="H253" s="41"/>
      <c r="I253" s="249"/>
      <c r="J253" s="249"/>
      <c r="K253" s="41"/>
      <c r="L253" s="41"/>
      <c r="M253" s="45"/>
      <c r="N253" s="250"/>
      <c r="O253" s="251"/>
      <c r="P253" s="92"/>
      <c r="Q253" s="92"/>
      <c r="R253" s="92"/>
      <c r="S253" s="92"/>
      <c r="T253" s="92"/>
      <c r="U253" s="92"/>
      <c r="V253" s="92"/>
      <c r="W253" s="92"/>
      <c r="X253" s="93"/>
      <c r="Y253" s="39"/>
      <c r="Z253" s="39"/>
      <c r="AA253" s="39"/>
      <c r="AB253" s="39"/>
      <c r="AC253" s="39"/>
      <c r="AD253" s="39"/>
      <c r="AE253" s="39"/>
      <c r="AT253" s="18" t="s">
        <v>192</v>
      </c>
      <c r="AU253" s="18" t="s">
        <v>84</v>
      </c>
    </row>
    <row r="254" s="2" customFormat="1">
      <c r="A254" s="39"/>
      <c r="B254" s="40"/>
      <c r="C254" s="41"/>
      <c r="D254" s="252" t="s">
        <v>194</v>
      </c>
      <c r="E254" s="41"/>
      <c r="F254" s="253" t="s">
        <v>2288</v>
      </c>
      <c r="G254" s="41"/>
      <c r="H254" s="41"/>
      <c r="I254" s="249"/>
      <c r="J254" s="249"/>
      <c r="K254" s="41"/>
      <c r="L254" s="41"/>
      <c r="M254" s="45"/>
      <c r="N254" s="250"/>
      <c r="O254" s="251"/>
      <c r="P254" s="92"/>
      <c r="Q254" s="92"/>
      <c r="R254" s="92"/>
      <c r="S254" s="92"/>
      <c r="T254" s="92"/>
      <c r="U254" s="92"/>
      <c r="V254" s="92"/>
      <c r="W254" s="92"/>
      <c r="X254" s="93"/>
      <c r="Y254" s="39"/>
      <c r="Z254" s="39"/>
      <c r="AA254" s="39"/>
      <c r="AB254" s="39"/>
      <c r="AC254" s="39"/>
      <c r="AD254" s="39"/>
      <c r="AE254" s="39"/>
      <c r="AT254" s="18" t="s">
        <v>194</v>
      </c>
      <c r="AU254" s="18" t="s">
        <v>84</v>
      </c>
    </row>
    <row r="255" s="14" customFormat="1">
      <c r="A255" s="14"/>
      <c r="B255" s="265"/>
      <c r="C255" s="266"/>
      <c r="D255" s="247" t="s">
        <v>196</v>
      </c>
      <c r="E255" s="267" t="s">
        <v>1</v>
      </c>
      <c r="F255" s="268" t="s">
        <v>2289</v>
      </c>
      <c r="G255" s="266"/>
      <c r="H255" s="267" t="s">
        <v>1</v>
      </c>
      <c r="I255" s="269"/>
      <c r="J255" s="269"/>
      <c r="K255" s="266"/>
      <c r="L255" s="266"/>
      <c r="M255" s="270"/>
      <c r="N255" s="271"/>
      <c r="O255" s="272"/>
      <c r="P255" s="272"/>
      <c r="Q255" s="272"/>
      <c r="R255" s="272"/>
      <c r="S255" s="272"/>
      <c r="T255" s="272"/>
      <c r="U255" s="272"/>
      <c r="V255" s="272"/>
      <c r="W255" s="272"/>
      <c r="X255" s="273"/>
      <c r="Y255" s="14"/>
      <c r="Z255" s="14"/>
      <c r="AA255" s="14"/>
      <c r="AB255" s="14"/>
      <c r="AC255" s="14"/>
      <c r="AD255" s="14"/>
      <c r="AE255" s="14"/>
      <c r="AT255" s="274" t="s">
        <v>196</v>
      </c>
      <c r="AU255" s="274" t="s">
        <v>84</v>
      </c>
      <c r="AV255" s="14" t="s">
        <v>82</v>
      </c>
      <c r="AW255" s="14" t="s">
        <v>5</v>
      </c>
      <c r="AX255" s="14" t="s">
        <v>75</v>
      </c>
      <c r="AY255" s="274" t="s">
        <v>182</v>
      </c>
    </row>
    <row r="256" s="13" customFormat="1">
      <c r="A256" s="13"/>
      <c r="B256" s="254"/>
      <c r="C256" s="255"/>
      <c r="D256" s="247" t="s">
        <v>196</v>
      </c>
      <c r="E256" s="256" t="s">
        <v>1</v>
      </c>
      <c r="F256" s="257" t="s">
        <v>2290</v>
      </c>
      <c r="G256" s="255"/>
      <c r="H256" s="258">
        <v>16.899999999999999</v>
      </c>
      <c r="I256" s="259"/>
      <c r="J256" s="259"/>
      <c r="K256" s="255"/>
      <c r="L256" s="255"/>
      <c r="M256" s="260"/>
      <c r="N256" s="261"/>
      <c r="O256" s="262"/>
      <c r="P256" s="262"/>
      <c r="Q256" s="262"/>
      <c r="R256" s="262"/>
      <c r="S256" s="262"/>
      <c r="T256" s="262"/>
      <c r="U256" s="262"/>
      <c r="V256" s="262"/>
      <c r="W256" s="262"/>
      <c r="X256" s="263"/>
      <c r="Y256" s="13"/>
      <c r="Z256" s="13"/>
      <c r="AA256" s="13"/>
      <c r="AB256" s="13"/>
      <c r="AC256" s="13"/>
      <c r="AD256" s="13"/>
      <c r="AE256" s="13"/>
      <c r="AT256" s="264" t="s">
        <v>196</v>
      </c>
      <c r="AU256" s="264" t="s">
        <v>84</v>
      </c>
      <c r="AV256" s="13" t="s">
        <v>84</v>
      </c>
      <c r="AW256" s="13" t="s">
        <v>5</v>
      </c>
      <c r="AX256" s="13" t="s">
        <v>75</v>
      </c>
      <c r="AY256" s="264" t="s">
        <v>182</v>
      </c>
    </row>
    <row r="257" s="15" customFormat="1">
      <c r="A257" s="15"/>
      <c r="B257" s="275"/>
      <c r="C257" s="276"/>
      <c r="D257" s="247" t="s">
        <v>196</v>
      </c>
      <c r="E257" s="277" t="s">
        <v>1</v>
      </c>
      <c r="F257" s="278" t="s">
        <v>208</v>
      </c>
      <c r="G257" s="276"/>
      <c r="H257" s="279">
        <v>16.899999999999999</v>
      </c>
      <c r="I257" s="280"/>
      <c r="J257" s="280"/>
      <c r="K257" s="276"/>
      <c r="L257" s="276"/>
      <c r="M257" s="281"/>
      <c r="N257" s="282"/>
      <c r="O257" s="283"/>
      <c r="P257" s="283"/>
      <c r="Q257" s="283"/>
      <c r="R257" s="283"/>
      <c r="S257" s="283"/>
      <c r="T257" s="283"/>
      <c r="U257" s="283"/>
      <c r="V257" s="283"/>
      <c r="W257" s="283"/>
      <c r="X257" s="284"/>
      <c r="Y257" s="15"/>
      <c r="Z257" s="15"/>
      <c r="AA257" s="15"/>
      <c r="AB257" s="15"/>
      <c r="AC257" s="15"/>
      <c r="AD257" s="15"/>
      <c r="AE257" s="15"/>
      <c r="AT257" s="285" t="s">
        <v>196</v>
      </c>
      <c r="AU257" s="285" t="s">
        <v>84</v>
      </c>
      <c r="AV257" s="15" t="s">
        <v>190</v>
      </c>
      <c r="AW257" s="15" t="s">
        <v>5</v>
      </c>
      <c r="AX257" s="15" t="s">
        <v>82</v>
      </c>
      <c r="AY257" s="285" t="s">
        <v>182</v>
      </c>
    </row>
    <row r="258" s="12" customFormat="1" ht="22.8" customHeight="1">
      <c r="A258" s="12"/>
      <c r="B258" s="216"/>
      <c r="C258" s="217"/>
      <c r="D258" s="218" t="s">
        <v>74</v>
      </c>
      <c r="E258" s="231" t="s">
        <v>238</v>
      </c>
      <c r="F258" s="231" t="s">
        <v>239</v>
      </c>
      <c r="G258" s="217"/>
      <c r="H258" s="217"/>
      <c r="I258" s="220"/>
      <c r="J258" s="220"/>
      <c r="K258" s="232">
        <f>BK258</f>
        <v>0</v>
      </c>
      <c r="L258" s="217"/>
      <c r="M258" s="222"/>
      <c r="N258" s="223"/>
      <c r="O258" s="224"/>
      <c r="P258" s="224"/>
      <c r="Q258" s="225">
        <f>SUM(Q259:Q282)</f>
        <v>0</v>
      </c>
      <c r="R258" s="225">
        <f>SUM(R259:R282)</f>
        <v>0</v>
      </c>
      <c r="S258" s="224"/>
      <c r="T258" s="226">
        <f>SUM(T259:T282)</f>
        <v>0</v>
      </c>
      <c r="U258" s="224"/>
      <c r="V258" s="226">
        <f>SUM(V259:V282)</f>
        <v>0</v>
      </c>
      <c r="W258" s="224"/>
      <c r="X258" s="227">
        <f>SUM(X259:X282)</f>
        <v>0</v>
      </c>
      <c r="Y258" s="12"/>
      <c r="Z258" s="12"/>
      <c r="AA258" s="12"/>
      <c r="AB258" s="12"/>
      <c r="AC258" s="12"/>
      <c r="AD258" s="12"/>
      <c r="AE258" s="12"/>
      <c r="AR258" s="228" t="s">
        <v>82</v>
      </c>
      <c r="AT258" s="229" t="s">
        <v>74</v>
      </c>
      <c r="AU258" s="229" t="s">
        <v>82</v>
      </c>
      <c r="AY258" s="228" t="s">
        <v>182</v>
      </c>
      <c r="BK258" s="230">
        <f>SUM(BK259:BK282)</f>
        <v>0</v>
      </c>
    </row>
    <row r="259" s="2" customFormat="1" ht="24.15" customHeight="1">
      <c r="A259" s="39"/>
      <c r="B259" s="40"/>
      <c r="C259" s="233" t="s">
        <v>391</v>
      </c>
      <c r="D259" s="233" t="s">
        <v>185</v>
      </c>
      <c r="E259" s="234" t="s">
        <v>2291</v>
      </c>
      <c r="F259" s="235" t="s">
        <v>2292</v>
      </c>
      <c r="G259" s="236" t="s">
        <v>243</v>
      </c>
      <c r="H259" s="237">
        <v>144.19900000000001</v>
      </c>
      <c r="I259" s="238"/>
      <c r="J259" s="238"/>
      <c r="K259" s="239">
        <f>ROUND(P259*H259,2)</f>
        <v>0</v>
      </c>
      <c r="L259" s="235" t="s">
        <v>189</v>
      </c>
      <c r="M259" s="45"/>
      <c r="N259" s="240" t="s">
        <v>1</v>
      </c>
      <c r="O259" s="241" t="s">
        <v>38</v>
      </c>
      <c r="P259" s="242">
        <f>I259+J259</f>
        <v>0</v>
      </c>
      <c r="Q259" s="242">
        <f>ROUND(I259*H259,2)</f>
        <v>0</v>
      </c>
      <c r="R259" s="242">
        <f>ROUND(J259*H259,2)</f>
        <v>0</v>
      </c>
      <c r="S259" s="92"/>
      <c r="T259" s="243">
        <f>S259*H259</f>
        <v>0</v>
      </c>
      <c r="U259" s="243">
        <v>0</v>
      </c>
      <c r="V259" s="243">
        <f>U259*H259</f>
        <v>0</v>
      </c>
      <c r="W259" s="243">
        <v>0</v>
      </c>
      <c r="X259" s="244">
        <f>W259*H259</f>
        <v>0</v>
      </c>
      <c r="Y259" s="39"/>
      <c r="Z259" s="39"/>
      <c r="AA259" s="39"/>
      <c r="AB259" s="39"/>
      <c r="AC259" s="39"/>
      <c r="AD259" s="39"/>
      <c r="AE259" s="39"/>
      <c r="AR259" s="245" t="s">
        <v>190</v>
      </c>
      <c r="AT259" s="245" t="s">
        <v>185</v>
      </c>
      <c r="AU259" s="245" t="s">
        <v>84</v>
      </c>
      <c r="AY259" s="18" t="s">
        <v>182</v>
      </c>
      <c r="BE259" s="246">
        <f>IF(O259="základní",K259,0)</f>
        <v>0</v>
      </c>
      <c r="BF259" s="246">
        <f>IF(O259="snížená",K259,0)</f>
        <v>0</v>
      </c>
      <c r="BG259" s="246">
        <f>IF(O259="zákl. přenesená",K259,0)</f>
        <v>0</v>
      </c>
      <c r="BH259" s="246">
        <f>IF(O259="sníž. přenesená",K259,0)</f>
        <v>0</v>
      </c>
      <c r="BI259" s="246">
        <f>IF(O259="nulová",K259,0)</f>
        <v>0</v>
      </c>
      <c r="BJ259" s="18" t="s">
        <v>82</v>
      </c>
      <c r="BK259" s="246">
        <f>ROUND(P259*H259,2)</f>
        <v>0</v>
      </c>
      <c r="BL259" s="18" t="s">
        <v>190</v>
      </c>
      <c r="BM259" s="245" t="s">
        <v>2293</v>
      </c>
    </row>
    <row r="260" s="2" customFormat="1">
      <c r="A260" s="39"/>
      <c r="B260" s="40"/>
      <c r="C260" s="41"/>
      <c r="D260" s="247" t="s">
        <v>192</v>
      </c>
      <c r="E260" s="41"/>
      <c r="F260" s="248" t="s">
        <v>2294</v>
      </c>
      <c r="G260" s="41"/>
      <c r="H260" s="41"/>
      <c r="I260" s="249"/>
      <c r="J260" s="249"/>
      <c r="K260" s="41"/>
      <c r="L260" s="41"/>
      <c r="M260" s="45"/>
      <c r="N260" s="250"/>
      <c r="O260" s="251"/>
      <c r="P260" s="92"/>
      <c r="Q260" s="92"/>
      <c r="R260" s="92"/>
      <c r="S260" s="92"/>
      <c r="T260" s="92"/>
      <c r="U260" s="92"/>
      <c r="V260" s="92"/>
      <c r="W260" s="92"/>
      <c r="X260" s="93"/>
      <c r="Y260" s="39"/>
      <c r="Z260" s="39"/>
      <c r="AA260" s="39"/>
      <c r="AB260" s="39"/>
      <c r="AC260" s="39"/>
      <c r="AD260" s="39"/>
      <c r="AE260" s="39"/>
      <c r="AT260" s="18" t="s">
        <v>192</v>
      </c>
      <c r="AU260" s="18" t="s">
        <v>84</v>
      </c>
    </row>
    <row r="261" s="2" customFormat="1">
      <c r="A261" s="39"/>
      <c r="B261" s="40"/>
      <c r="C261" s="41"/>
      <c r="D261" s="252" t="s">
        <v>194</v>
      </c>
      <c r="E261" s="41"/>
      <c r="F261" s="253" t="s">
        <v>2295</v>
      </c>
      <c r="G261" s="41"/>
      <c r="H261" s="41"/>
      <c r="I261" s="249"/>
      <c r="J261" s="249"/>
      <c r="K261" s="41"/>
      <c r="L261" s="41"/>
      <c r="M261" s="45"/>
      <c r="N261" s="250"/>
      <c r="O261" s="251"/>
      <c r="P261" s="92"/>
      <c r="Q261" s="92"/>
      <c r="R261" s="92"/>
      <c r="S261" s="92"/>
      <c r="T261" s="92"/>
      <c r="U261" s="92"/>
      <c r="V261" s="92"/>
      <c r="W261" s="92"/>
      <c r="X261" s="93"/>
      <c r="Y261" s="39"/>
      <c r="Z261" s="39"/>
      <c r="AA261" s="39"/>
      <c r="AB261" s="39"/>
      <c r="AC261" s="39"/>
      <c r="AD261" s="39"/>
      <c r="AE261" s="39"/>
      <c r="AT261" s="18" t="s">
        <v>194</v>
      </c>
      <c r="AU261" s="18" t="s">
        <v>84</v>
      </c>
    </row>
    <row r="262" s="14" customFormat="1">
      <c r="A262" s="14"/>
      <c r="B262" s="265"/>
      <c r="C262" s="266"/>
      <c r="D262" s="247" t="s">
        <v>196</v>
      </c>
      <c r="E262" s="267" t="s">
        <v>1</v>
      </c>
      <c r="F262" s="268" t="s">
        <v>2296</v>
      </c>
      <c r="G262" s="266"/>
      <c r="H262" s="267" t="s">
        <v>1</v>
      </c>
      <c r="I262" s="269"/>
      <c r="J262" s="269"/>
      <c r="K262" s="266"/>
      <c r="L262" s="266"/>
      <c r="M262" s="270"/>
      <c r="N262" s="271"/>
      <c r="O262" s="272"/>
      <c r="P262" s="272"/>
      <c r="Q262" s="272"/>
      <c r="R262" s="272"/>
      <c r="S262" s="272"/>
      <c r="T262" s="272"/>
      <c r="U262" s="272"/>
      <c r="V262" s="272"/>
      <c r="W262" s="272"/>
      <c r="X262" s="273"/>
      <c r="Y262" s="14"/>
      <c r="Z262" s="14"/>
      <c r="AA262" s="14"/>
      <c r="AB262" s="14"/>
      <c r="AC262" s="14"/>
      <c r="AD262" s="14"/>
      <c r="AE262" s="14"/>
      <c r="AT262" s="274" t="s">
        <v>196</v>
      </c>
      <c r="AU262" s="274" t="s">
        <v>84</v>
      </c>
      <c r="AV262" s="14" t="s">
        <v>82</v>
      </c>
      <c r="AW262" s="14" t="s">
        <v>5</v>
      </c>
      <c r="AX262" s="14" t="s">
        <v>75</v>
      </c>
      <c r="AY262" s="274" t="s">
        <v>182</v>
      </c>
    </row>
    <row r="263" s="13" customFormat="1">
      <c r="A263" s="13"/>
      <c r="B263" s="254"/>
      <c r="C263" s="255"/>
      <c r="D263" s="247" t="s">
        <v>196</v>
      </c>
      <c r="E263" s="256" t="s">
        <v>1</v>
      </c>
      <c r="F263" s="257" t="s">
        <v>2297</v>
      </c>
      <c r="G263" s="255"/>
      <c r="H263" s="258">
        <v>144.19900000000001</v>
      </c>
      <c r="I263" s="259"/>
      <c r="J263" s="259"/>
      <c r="K263" s="255"/>
      <c r="L263" s="255"/>
      <c r="M263" s="260"/>
      <c r="N263" s="261"/>
      <c r="O263" s="262"/>
      <c r="P263" s="262"/>
      <c r="Q263" s="262"/>
      <c r="R263" s="262"/>
      <c r="S263" s="262"/>
      <c r="T263" s="262"/>
      <c r="U263" s="262"/>
      <c r="V263" s="262"/>
      <c r="W263" s="262"/>
      <c r="X263" s="263"/>
      <c r="Y263" s="13"/>
      <c r="Z263" s="13"/>
      <c r="AA263" s="13"/>
      <c r="AB263" s="13"/>
      <c r="AC263" s="13"/>
      <c r="AD263" s="13"/>
      <c r="AE263" s="13"/>
      <c r="AT263" s="264" t="s">
        <v>196</v>
      </c>
      <c r="AU263" s="264" t="s">
        <v>84</v>
      </c>
      <c r="AV263" s="13" t="s">
        <v>84</v>
      </c>
      <c r="AW263" s="13" t="s">
        <v>5</v>
      </c>
      <c r="AX263" s="13" t="s">
        <v>82</v>
      </c>
      <c r="AY263" s="264" t="s">
        <v>182</v>
      </c>
    </row>
    <row r="264" s="2" customFormat="1">
      <c r="A264" s="39"/>
      <c r="B264" s="40"/>
      <c r="C264" s="233" t="s">
        <v>398</v>
      </c>
      <c r="D264" s="233" t="s">
        <v>185</v>
      </c>
      <c r="E264" s="234" t="s">
        <v>2298</v>
      </c>
      <c r="F264" s="235" t="s">
        <v>2299</v>
      </c>
      <c r="G264" s="236" t="s">
        <v>243</v>
      </c>
      <c r="H264" s="237">
        <v>360.49799999999999</v>
      </c>
      <c r="I264" s="238"/>
      <c r="J264" s="238"/>
      <c r="K264" s="239">
        <f>ROUND(P264*H264,2)</f>
        <v>0</v>
      </c>
      <c r="L264" s="235" t="s">
        <v>189</v>
      </c>
      <c r="M264" s="45"/>
      <c r="N264" s="240" t="s">
        <v>1</v>
      </c>
      <c r="O264" s="241" t="s">
        <v>38</v>
      </c>
      <c r="P264" s="242">
        <f>I264+J264</f>
        <v>0</v>
      </c>
      <c r="Q264" s="242">
        <f>ROUND(I264*H264,2)</f>
        <v>0</v>
      </c>
      <c r="R264" s="242">
        <f>ROUND(J264*H264,2)</f>
        <v>0</v>
      </c>
      <c r="S264" s="92"/>
      <c r="T264" s="243">
        <f>S264*H264</f>
        <v>0</v>
      </c>
      <c r="U264" s="243">
        <v>0</v>
      </c>
      <c r="V264" s="243">
        <f>U264*H264</f>
        <v>0</v>
      </c>
      <c r="W264" s="243">
        <v>0</v>
      </c>
      <c r="X264" s="244">
        <f>W264*H264</f>
        <v>0</v>
      </c>
      <c r="Y264" s="39"/>
      <c r="Z264" s="39"/>
      <c r="AA264" s="39"/>
      <c r="AB264" s="39"/>
      <c r="AC264" s="39"/>
      <c r="AD264" s="39"/>
      <c r="AE264" s="39"/>
      <c r="AR264" s="245" t="s">
        <v>190</v>
      </c>
      <c r="AT264" s="245" t="s">
        <v>185</v>
      </c>
      <c r="AU264" s="245" t="s">
        <v>84</v>
      </c>
      <c r="AY264" s="18" t="s">
        <v>182</v>
      </c>
      <c r="BE264" s="246">
        <f>IF(O264="základní",K264,0)</f>
        <v>0</v>
      </c>
      <c r="BF264" s="246">
        <f>IF(O264="snížená",K264,0)</f>
        <v>0</v>
      </c>
      <c r="BG264" s="246">
        <f>IF(O264="zákl. přenesená",K264,0)</f>
        <v>0</v>
      </c>
      <c r="BH264" s="246">
        <f>IF(O264="sníž. přenesená",K264,0)</f>
        <v>0</v>
      </c>
      <c r="BI264" s="246">
        <f>IF(O264="nulová",K264,0)</f>
        <v>0</v>
      </c>
      <c r="BJ264" s="18" t="s">
        <v>82</v>
      </c>
      <c r="BK264" s="246">
        <f>ROUND(P264*H264,2)</f>
        <v>0</v>
      </c>
      <c r="BL264" s="18" t="s">
        <v>190</v>
      </c>
      <c r="BM264" s="245" t="s">
        <v>2300</v>
      </c>
    </row>
    <row r="265" s="2" customFormat="1">
      <c r="A265" s="39"/>
      <c r="B265" s="40"/>
      <c r="C265" s="41"/>
      <c r="D265" s="247" t="s">
        <v>192</v>
      </c>
      <c r="E265" s="41"/>
      <c r="F265" s="248" t="s">
        <v>2301</v>
      </c>
      <c r="G265" s="41"/>
      <c r="H265" s="41"/>
      <c r="I265" s="249"/>
      <c r="J265" s="249"/>
      <c r="K265" s="41"/>
      <c r="L265" s="41"/>
      <c r="M265" s="45"/>
      <c r="N265" s="250"/>
      <c r="O265" s="251"/>
      <c r="P265" s="92"/>
      <c r="Q265" s="92"/>
      <c r="R265" s="92"/>
      <c r="S265" s="92"/>
      <c r="T265" s="92"/>
      <c r="U265" s="92"/>
      <c r="V265" s="92"/>
      <c r="W265" s="92"/>
      <c r="X265" s="93"/>
      <c r="Y265" s="39"/>
      <c r="Z265" s="39"/>
      <c r="AA265" s="39"/>
      <c r="AB265" s="39"/>
      <c r="AC265" s="39"/>
      <c r="AD265" s="39"/>
      <c r="AE265" s="39"/>
      <c r="AT265" s="18" t="s">
        <v>192</v>
      </c>
      <c r="AU265" s="18" t="s">
        <v>84</v>
      </c>
    </row>
    <row r="266" s="2" customFormat="1">
      <c r="A266" s="39"/>
      <c r="B266" s="40"/>
      <c r="C266" s="41"/>
      <c r="D266" s="252" t="s">
        <v>194</v>
      </c>
      <c r="E266" s="41"/>
      <c r="F266" s="253" t="s">
        <v>2302</v>
      </c>
      <c r="G266" s="41"/>
      <c r="H266" s="41"/>
      <c r="I266" s="249"/>
      <c r="J266" s="249"/>
      <c r="K266" s="41"/>
      <c r="L266" s="41"/>
      <c r="M266" s="45"/>
      <c r="N266" s="250"/>
      <c r="O266" s="251"/>
      <c r="P266" s="92"/>
      <c r="Q266" s="92"/>
      <c r="R266" s="92"/>
      <c r="S266" s="92"/>
      <c r="T266" s="92"/>
      <c r="U266" s="92"/>
      <c r="V266" s="92"/>
      <c r="W266" s="92"/>
      <c r="X266" s="93"/>
      <c r="Y266" s="39"/>
      <c r="Z266" s="39"/>
      <c r="AA266" s="39"/>
      <c r="AB266" s="39"/>
      <c r="AC266" s="39"/>
      <c r="AD266" s="39"/>
      <c r="AE266" s="39"/>
      <c r="AT266" s="18" t="s">
        <v>194</v>
      </c>
      <c r="AU266" s="18" t="s">
        <v>84</v>
      </c>
    </row>
    <row r="267" s="2" customFormat="1" ht="24.15" customHeight="1">
      <c r="A267" s="39"/>
      <c r="B267" s="40"/>
      <c r="C267" s="233" t="s">
        <v>293</v>
      </c>
      <c r="D267" s="233" t="s">
        <v>185</v>
      </c>
      <c r="E267" s="234" t="s">
        <v>2303</v>
      </c>
      <c r="F267" s="235" t="s">
        <v>2304</v>
      </c>
      <c r="G267" s="236" t="s">
        <v>243</v>
      </c>
      <c r="H267" s="237">
        <v>3244.482</v>
      </c>
      <c r="I267" s="238"/>
      <c r="J267" s="238"/>
      <c r="K267" s="239">
        <f>ROUND(P267*H267,2)</f>
        <v>0</v>
      </c>
      <c r="L267" s="235" t="s">
        <v>189</v>
      </c>
      <c r="M267" s="45"/>
      <c r="N267" s="240" t="s">
        <v>1</v>
      </c>
      <c r="O267" s="241" t="s">
        <v>38</v>
      </c>
      <c r="P267" s="242">
        <f>I267+J267</f>
        <v>0</v>
      </c>
      <c r="Q267" s="242">
        <f>ROUND(I267*H267,2)</f>
        <v>0</v>
      </c>
      <c r="R267" s="242">
        <f>ROUND(J267*H267,2)</f>
        <v>0</v>
      </c>
      <c r="S267" s="92"/>
      <c r="T267" s="243">
        <f>S267*H267</f>
        <v>0</v>
      </c>
      <c r="U267" s="243">
        <v>0</v>
      </c>
      <c r="V267" s="243">
        <f>U267*H267</f>
        <v>0</v>
      </c>
      <c r="W267" s="243">
        <v>0</v>
      </c>
      <c r="X267" s="244">
        <f>W267*H267</f>
        <v>0</v>
      </c>
      <c r="Y267" s="39"/>
      <c r="Z267" s="39"/>
      <c r="AA267" s="39"/>
      <c r="AB267" s="39"/>
      <c r="AC267" s="39"/>
      <c r="AD267" s="39"/>
      <c r="AE267" s="39"/>
      <c r="AR267" s="245" t="s">
        <v>190</v>
      </c>
      <c r="AT267" s="245" t="s">
        <v>185</v>
      </c>
      <c r="AU267" s="245" t="s">
        <v>84</v>
      </c>
      <c r="AY267" s="18" t="s">
        <v>182</v>
      </c>
      <c r="BE267" s="246">
        <f>IF(O267="základní",K267,0)</f>
        <v>0</v>
      </c>
      <c r="BF267" s="246">
        <f>IF(O267="snížená",K267,0)</f>
        <v>0</v>
      </c>
      <c r="BG267" s="246">
        <f>IF(O267="zákl. přenesená",K267,0)</f>
        <v>0</v>
      </c>
      <c r="BH267" s="246">
        <f>IF(O267="sníž. přenesená",K267,0)</f>
        <v>0</v>
      </c>
      <c r="BI267" s="246">
        <f>IF(O267="nulová",K267,0)</f>
        <v>0</v>
      </c>
      <c r="BJ267" s="18" t="s">
        <v>82</v>
      </c>
      <c r="BK267" s="246">
        <f>ROUND(P267*H267,2)</f>
        <v>0</v>
      </c>
      <c r="BL267" s="18" t="s">
        <v>190</v>
      </c>
      <c r="BM267" s="245" t="s">
        <v>2305</v>
      </c>
    </row>
    <row r="268" s="2" customFormat="1">
      <c r="A268" s="39"/>
      <c r="B268" s="40"/>
      <c r="C268" s="41"/>
      <c r="D268" s="247" t="s">
        <v>192</v>
      </c>
      <c r="E268" s="41"/>
      <c r="F268" s="248" t="s">
        <v>2306</v>
      </c>
      <c r="G268" s="41"/>
      <c r="H268" s="41"/>
      <c r="I268" s="249"/>
      <c r="J268" s="249"/>
      <c r="K268" s="41"/>
      <c r="L268" s="41"/>
      <c r="M268" s="45"/>
      <c r="N268" s="250"/>
      <c r="O268" s="251"/>
      <c r="P268" s="92"/>
      <c r="Q268" s="92"/>
      <c r="R268" s="92"/>
      <c r="S268" s="92"/>
      <c r="T268" s="92"/>
      <c r="U268" s="92"/>
      <c r="V268" s="92"/>
      <c r="W268" s="92"/>
      <c r="X268" s="93"/>
      <c r="Y268" s="39"/>
      <c r="Z268" s="39"/>
      <c r="AA268" s="39"/>
      <c r="AB268" s="39"/>
      <c r="AC268" s="39"/>
      <c r="AD268" s="39"/>
      <c r="AE268" s="39"/>
      <c r="AT268" s="18" t="s">
        <v>192</v>
      </c>
      <c r="AU268" s="18" t="s">
        <v>84</v>
      </c>
    </row>
    <row r="269" s="2" customFormat="1">
      <c r="A269" s="39"/>
      <c r="B269" s="40"/>
      <c r="C269" s="41"/>
      <c r="D269" s="252" t="s">
        <v>194</v>
      </c>
      <c r="E269" s="41"/>
      <c r="F269" s="253" t="s">
        <v>2307</v>
      </c>
      <c r="G269" s="41"/>
      <c r="H269" s="41"/>
      <c r="I269" s="249"/>
      <c r="J269" s="249"/>
      <c r="K269" s="41"/>
      <c r="L269" s="41"/>
      <c r="M269" s="45"/>
      <c r="N269" s="250"/>
      <c r="O269" s="251"/>
      <c r="P269" s="92"/>
      <c r="Q269" s="92"/>
      <c r="R269" s="92"/>
      <c r="S269" s="92"/>
      <c r="T269" s="92"/>
      <c r="U269" s="92"/>
      <c r="V269" s="92"/>
      <c r="W269" s="92"/>
      <c r="X269" s="93"/>
      <c r="Y269" s="39"/>
      <c r="Z269" s="39"/>
      <c r="AA269" s="39"/>
      <c r="AB269" s="39"/>
      <c r="AC269" s="39"/>
      <c r="AD269" s="39"/>
      <c r="AE269" s="39"/>
      <c r="AT269" s="18" t="s">
        <v>194</v>
      </c>
      <c r="AU269" s="18" t="s">
        <v>84</v>
      </c>
    </row>
    <row r="270" s="13" customFormat="1">
      <c r="A270" s="13"/>
      <c r="B270" s="254"/>
      <c r="C270" s="255"/>
      <c r="D270" s="247" t="s">
        <v>196</v>
      </c>
      <c r="E270" s="255"/>
      <c r="F270" s="257" t="s">
        <v>2308</v>
      </c>
      <c r="G270" s="255"/>
      <c r="H270" s="258">
        <v>3244.482</v>
      </c>
      <c r="I270" s="259"/>
      <c r="J270" s="259"/>
      <c r="K270" s="255"/>
      <c r="L270" s="255"/>
      <c r="M270" s="260"/>
      <c r="N270" s="261"/>
      <c r="O270" s="262"/>
      <c r="P270" s="262"/>
      <c r="Q270" s="262"/>
      <c r="R270" s="262"/>
      <c r="S270" s="262"/>
      <c r="T270" s="262"/>
      <c r="U270" s="262"/>
      <c r="V270" s="262"/>
      <c r="W270" s="262"/>
      <c r="X270" s="263"/>
      <c r="Y270" s="13"/>
      <c r="Z270" s="13"/>
      <c r="AA270" s="13"/>
      <c r="AB270" s="13"/>
      <c r="AC270" s="13"/>
      <c r="AD270" s="13"/>
      <c r="AE270" s="13"/>
      <c r="AT270" s="264" t="s">
        <v>196</v>
      </c>
      <c r="AU270" s="264" t="s">
        <v>84</v>
      </c>
      <c r="AV270" s="13" t="s">
        <v>84</v>
      </c>
      <c r="AW270" s="13" t="s">
        <v>4</v>
      </c>
      <c r="AX270" s="13" t="s">
        <v>82</v>
      </c>
      <c r="AY270" s="264" t="s">
        <v>182</v>
      </c>
    </row>
    <row r="271" s="2" customFormat="1" ht="37.8" customHeight="1">
      <c r="A271" s="39"/>
      <c r="B271" s="40"/>
      <c r="C271" s="233" t="s">
        <v>408</v>
      </c>
      <c r="D271" s="233" t="s">
        <v>185</v>
      </c>
      <c r="E271" s="234" t="s">
        <v>2309</v>
      </c>
      <c r="F271" s="235" t="s">
        <v>2310</v>
      </c>
      <c r="G271" s="236" t="s">
        <v>243</v>
      </c>
      <c r="H271" s="237">
        <v>108.44</v>
      </c>
      <c r="I271" s="238"/>
      <c r="J271" s="238"/>
      <c r="K271" s="239">
        <f>ROUND(P271*H271,2)</f>
        <v>0</v>
      </c>
      <c r="L271" s="235" t="s">
        <v>189</v>
      </c>
      <c r="M271" s="45"/>
      <c r="N271" s="240" t="s">
        <v>1</v>
      </c>
      <c r="O271" s="241" t="s">
        <v>38</v>
      </c>
      <c r="P271" s="242">
        <f>I271+J271</f>
        <v>0</v>
      </c>
      <c r="Q271" s="242">
        <f>ROUND(I271*H271,2)</f>
        <v>0</v>
      </c>
      <c r="R271" s="242">
        <f>ROUND(J271*H271,2)</f>
        <v>0</v>
      </c>
      <c r="S271" s="92"/>
      <c r="T271" s="243">
        <f>S271*H271</f>
        <v>0</v>
      </c>
      <c r="U271" s="243">
        <v>0</v>
      </c>
      <c r="V271" s="243">
        <f>U271*H271</f>
        <v>0</v>
      </c>
      <c r="W271" s="243">
        <v>0</v>
      </c>
      <c r="X271" s="244">
        <f>W271*H271</f>
        <v>0</v>
      </c>
      <c r="Y271" s="39"/>
      <c r="Z271" s="39"/>
      <c r="AA271" s="39"/>
      <c r="AB271" s="39"/>
      <c r="AC271" s="39"/>
      <c r="AD271" s="39"/>
      <c r="AE271" s="39"/>
      <c r="AR271" s="245" t="s">
        <v>190</v>
      </c>
      <c r="AT271" s="245" t="s">
        <v>185</v>
      </c>
      <c r="AU271" s="245" t="s">
        <v>84</v>
      </c>
      <c r="AY271" s="18" t="s">
        <v>182</v>
      </c>
      <c r="BE271" s="246">
        <f>IF(O271="základní",K271,0)</f>
        <v>0</v>
      </c>
      <c r="BF271" s="246">
        <f>IF(O271="snížená",K271,0)</f>
        <v>0</v>
      </c>
      <c r="BG271" s="246">
        <f>IF(O271="zákl. přenesená",K271,0)</f>
        <v>0</v>
      </c>
      <c r="BH271" s="246">
        <f>IF(O271="sníž. přenesená",K271,0)</f>
        <v>0</v>
      </c>
      <c r="BI271" s="246">
        <f>IF(O271="nulová",K271,0)</f>
        <v>0</v>
      </c>
      <c r="BJ271" s="18" t="s">
        <v>82</v>
      </c>
      <c r="BK271" s="246">
        <f>ROUND(P271*H271,2)</f>
        <v>0</v>
      </c>
      <c r="BL271" s="18" t="s">
        <v>190</v>
      </c>
      <c r="BM271" s="245" t="s">
        <v>2311</v>
      </c>
    </row>
    <row r="272" s="2" customFormat="1">
      <c r="A272" s="39"/>
      <c r="B272" s="40"/>
      <c r="C272" s="41"/>
      <c r="D272" s="247" t="s">
        <v>192</v>
      </c>
      <c r="E272" s="41"/>
      <c r="F272" s="248" t="s">
        <v>726</v>
      </c>
      <c r="G272" s="41"/>
      <c r="H272" s="41"/>
      <c r="I272" s="249"/>
      <c r="J272" s="249"/>
      <c r="K272" s="41"/>
      <c r="L272" s="41"/>
      <c r="M272" s="45"/>
      <c r="N272" s="250"/>
      <c r="O272" s="251"/>
      <c r="P272" s="92"/>
      <c r="Q272" s="92"/>
      <c r="R272" s="92"/>
      <c r="S272" s="92"/>
      <c r="T272" s="92"/>
      <c r="U272" s="92"/>
      <c r="V272" s="92"/>
      <c r="W272" s="92"/>
      <c r="X272" s="93"/>
      <c r="Y272" s="39"/>
      <c r="Z272" s="39"/>
      <c r="AA272" s="39"/>
      <c r="AB272" s="39"/>
      <c r="AC272" s="39"/>
      <c r="AD272" s="39"/>
      <c r="AE272" s="39"/>
      <c r="AT272" s="18" t="s">
        <v>192</v>
      </c>
      <c r="AU272" s="18" t="s">
        <v>84</v>
      </c>
    </row>
    <row r="273" s="2" customFormat="1">
      <c r="A273" s="39"/>
      <c r="B273" s="40"/>
      <c r="C273" s="41"/>
      <c r="D273" s="252" t="s">
        <v>194</v>
      </c>
      <c r="E273" s="41"/>
      <c r="F273" s="253" t="s">
        <v>2312</v>
      </c>
      <c r="G273" s="41"/>
      <c r="H273" s="41"/>
      <c r="I273" s="249"/>
      <c r="J273" s="249"/>
      <c r="K273" s="41"/>
      <c r="L273" s="41"/>
      <c r="M273" s="45"/>
      <c r="N273" s="250"/>
      <c r="O273" s="251"/>
      <c r="P273" s="92"/>
      <c r="Q273" s="92"/>
      <c r="R273" s="92"/>
      <c r="S273" s="92"/>
      <c r="T273" s="92"/>
      <c r="U273" s="92"/>
      <c r="V273" s="92"/>
      <c r="W273" s="92"/>
      <c r="X273" s="93"/>
      <c r="Y273" s="39"/>
      <c r="Z273" s="39"/>
      <c r="AA273" s="39"/>
      <c r="AB273" s="39"/>
      <c r="AC273" s="39"/>
      <c r="AD273" s="39"/>
      <c r="AE273" s="39"/>
      <c r="AT273" s="18" t="s">
        <v>194</v>
      </c>
      <c r="AU273" s="18" t="s">
        <v>84</v>
      </c>
    </row>
    <row r="274" s="13" customFormat="1">
      <c r="A274" s="13"/>
      <c r="B274" s="254"/>
      <c r="C274" s="255"/>
      <c r="D274" s="247" t="s">
        <v>196</v>
      </c>
      <c r="E274" s="256" t="s">
        <v>1</v>
      </c>
      <c r="F274" s="257" t="s">
        <v>2313</v>
      </c>
      <c r="G274" s="255"/>
      <c r="H274" s="258">
        <v>108.44</v>
      </c>
      <c r="I274" s="259"/>
      <c r="J274" s="259"/>
      <c r="K274" s="255"/>
      <c r="L274" s="255"/>
      <c r="M274" s="260"/>
      <c r="N274" s="261"/>
      <c r="O274" s="262"/>
      <c r="P274" s="262"/>
      <c r="Q274" s="262"/>
      <c r="R274" s="262"/>
      <c r="S274" s="262"/>
      <c r="T274" s="262"/>
      <c r="U274" s="262"/>
      <c r="V274" s="262"/>
      <c r="W274" s="262"/>
      <c r="X274" s="263"/>
      <c r="Y274" s="13"/>
      <c r="Z274" s="13"/>
      <c r="AA274" s="13"/>
      <c r="AB274" s="13"/>
      <c r="AC274" s="13"/>
      <c r="AD274" s="13"/>
      <c r="AE274" s="13"/>
      <c r="AT274" s="264" t="s">
        <v>196</v>
      </c>
      <c r="AU274" s="264" t="s">
        <v>84</v>
      </c>
      <c r="AV274" s="13" t="s">
        <v>84</v>
      </c>
      <c r="AW274" s="13" t="s">
        <v>5</v>
      </c>
      <c r="AX274" s="13" t="s">
        <v>82</v>
      </c>
      <c r="AY274" s="264" t="s">
        <v>182</v>
      </c>
    </row>
    <row r="275" s="2" customFormat="1" ht="33" customHeight="1">
      <c r="A275" s="39"/>
      <c r="B275" s="40"/>
      <c r="C275" s="233" t="s">
        <v>413</v>
      </c>
      <c r="D275" s="233" t="s">
        <v>185</v>
      </c>
      <c r="E275" s="234" t="s">
        <v>2314</v>
      </c>
      <c r="F275" s="235" t="s">
        <v>2315</v>
      </c>
      <c r="G275" s="236" t="s">
        <v>243</v>
      </c>
      <c r="H275" s="237">
        <v>27.039999999999999</v>
      </c>
      <c r="I275" s="238"/>
      <c r="J275" s="238"/>
      <c r="K275" s="239">
        <f>ROUND(P275*H275,2)</f>
        <v>0</v>
      </c>
      <c r="L275" s="235" t="s">
        <v>189</v>
      </c>
      <c r="M275" s="45"/>
      <c r="N275" s="240" t="s">
        <v>1</v>
      </c>
      <c r="O275" s="241" t="s">
        <v>38</v>
      </c>
      <c r="P275" s="242">
        <f>I275+J275</f>
        <v>0</v>
      </c>
      <c r="Q275" s="242">
        <f>ROUND(I275*H275,2)</f>
        <v>0</v>
      </c>
      <c r="R275" s="242">
        <f>ROUND(J275*H275,2)</f>
        <v>0</v>
      </c>
      <c r="S275" s="92"/>
      <c r="T275" s="243">
        <f>S275*H275</f>
        <v>0</v>
      </c>
      <c r="U275" s="243">
        <v>0</v>
      </c>
      <c r="V275" s="243">
        <f>U275*H275</f>
        <v>0</v>
      </c>
      <c r="W275" s="243">
        <v>0</v>
      </c>
      <c r="X275" s="244">
        <f>W275*H275</f>
        <v>0</v>
      </c>
      <c r="Y275" s="39"/>
      <c r="Z275" s="39"/>
      <c r="AA275" s="39"/>
      <c r="AB275" s="39"/>
      <c r="AC275" s="39"/>
      <c r="AD275" s="39"/>
      <c r="AE275" s="39"/>
      <c r="AR275" s="245" t="s">
        <v>190</v>
      </c>
      <c r="AT275" s="245" t="s">
        <v>185</v>
      </c>
      <c r="AU275" s="245" t="s">
        <v>84</v>
      </c>
      <c r="AY275" s="18" t="s">
        <v>182</v>
      </c>
      <c r="BE275" s="246">
        <f>IF(O275="základní",K275,0)</f>
        <v>0</v>
      </c>
      <c r="BF275" s="246">
        <f>IF(O275="snížená",K275,0)</f>
        <v>0</v>
      </c>
      <c r="BG275" s="246">
        <f>IF(O275="zákl. přenesená",K275,0)</f>
        <v>0</v>
      </c>
      <c r="BH275" s="246">
        <f>IF(O275="sníž. přenesená",K275,0)</f>
        <v>0</v>
      </c>
      <c r="BI275" s="246">
        <f>IF(O275="nulová",K275,0)</f>
        <v>0</v>
      </c>
      <c r="BJ275" s="18" t="s">
        <v>82</v>
      </c>
      <c r="BK275" s="246">
        <f>ROUND(P275*H275,2)</f>
        <v>0</v>
      </c>
      <c r="BL275" s="18" t="s">
        <v>190</v>
      </c>
      <c r="BM275" s="245" t="s">
        <v>2316</v>
      </c>
    </row>
    <row r="276" s="2" customFormat="1">
      <c r="A276" s="39"/>
      <c r="B276" s="40"/>
      <c r="C276" s="41"/>
      <c r="D276" s="247" t="s">
        <v>192</v>
      </c>
      <c r="E276" s="41"/>
      <c r="F276" s="248" t="s">
        <v>2317</v>
      </c>
      <c r="G276" s="41"/>
      <c r="H276" s="41"/>
      <c r="I276" s="249"/>
      <c r="J276" s="249"/>
      <c r="K276" s="41"/>
      <c r="L276" s="41"/>
      <c r="M276" s="45"/>
      <c r="N276" s="250"/>
      <c r="O276" s="251"/>
      <c r="P276" s="92"/>
      <c r="Q276" s="92"/>
      <c r="R276" s="92"/>
      <c r="S276" s="92"/>
      <c r="T276" s="92"/>
      <c r="U276" s="92"/>
      <c r="V276" s="92"/>
      <c r="W276" s="92"/>
      <c r="X276" s="93"/>
      <c r="Y276" s="39"/>
      <c r="Z276" s="39"/>
      <c r="AA276" s="39"/>
      <c r="AB276" s="39"/>
      <c r="AC276" s="39"/>
      <c r="AD276" s="39"/>
      <c r="AE276" s="39"/>
      <c r="AT276" s="18" t="s">
        <v>192</v>
      </c>
      <c r="AU276" s="18" t="s">
        <v>84</v>
      </c>
    </row>
    <row r="277" s="2" customFormat="1">
      <c r="A277" s="39"/>
      <c r="B277" s="40"/>
      <c r="C277" s="41"/>
      <c r="D277" s="252" t="s">
        <v>194</v>
      </c>
      <c r="E277" s="41"/>
      <c r="F277" s="253" t="s">
        <v>2318</v>
      </c>
      <c r="G277" s="41"/>
      <c r="H277" s="41"/>
      <c r="I277" s="249"/>
      <c r="J277" s="249"/>
      <c r="K277" s="41"/>
      <c r="L277" s="41"/>
      <c r="M277" s="45"/>
      <c r="N277" s="250"/>
      <c r="O277" s="251"/>
      <c r="P277" s="92"/>
      <c r="Q277" s="92"/>
      <c r="R277" s="92"/>
      <c r="S277" s="92"/>
      <c r="T277" s="92"/>
      <c r="U277" s="92"/>
      <c r="V277" s="92"/>
      <c r="W277" s="92"/>
      <c r="X277" s="93"/>
      <c r="Y277" s="39"/>
      <c r="Z277" s="39"/>
      <c r="AA277" s="39"/>
      <c r="AB277" s="39"/>
      <c r="AC277" s="39"/>
      <c r="AD277" s="39"/>
      <c r="AE277" s="39"/>
      <c r="AT277" s="18" t="s">
        <v>194</v>
      </c>
      <c r="AU277" s="18" t="s">
        <v>84</v>
      </c>
    </row>
    <row r="278" s="13" customFormat="1">
      <c r="A278" s="13"/>
      <c r="B278" s="254"/>
      <c r="C278" s="255"/>
      <c r="D278" s="247" t="s">
        <v>196</v>
      </c>
      <c r="E278" s="256" t="s">
        <v>1</v>
      </c>
      <c r="F278" s="257" t="s">
        <v>2319</v>
      </c>
      <c r="G278" s="255"/>
      <c r="H278" s="258">
        <v>27.039999999999999</v>
      </c>
      <c r="I278" s="259"/>
      <c r="J278" s="259"/>
      <c r="K278" s="255"/>
      <c r="L278" s="255"/>
      <c r="M278" s="260"/>
      <c r="N278" s="261"/>
      <c r="O278" s="262"/>
      <c r="P278" s="262"/>
      <c r="Q278" s="262"/>
      <c r="R278" s="262"/>
      <c r="S278" s="262"/>
      <c r="T278" s="262"/>
      <c r="U278" s="262"/>
      <c r="V278" s="262"/>
      <c r="W278" s="262"/>
      <c r="X278" s="263"/>
      <c r="Y278" s="13"/>
      <c r="Z278" s="13"/>
      <c r="AA278" s="13"/>
      <c r="AB278" s="13"/>
      <c r="AC278" s="13"/>
      <c r="AD278" s="13"/>
      <c r="AE278" s="13"/>
      <c r="AT278" s="264" t="s">
        <v>196</v>
      </c>
      <c r="AU278" s="264" t="s">
        <v>84</v>
      </c>
      <c r="AV278" s="13" t="s">
        <v>84</v>
      </c>
      <c r="AW278" s="13" t="s">
        <v>5</v>
      </c>
      <c r="AX278" s="13" t="s">
        <v>82</v>
      </c>
      <c r="AY278" s="264" t="s">
        <v>182</v>
      </c>
    </row>
    <row r="279" s="2" customFormat="1" ht="24.15" customHeight="1">
      <c r="A279" s="39"/>
      <c r="B279" s="40"/>
      <c r="C279" s="233" t="s">
        <v>421</v>
      </c>
      <c r="D279" s="233" t="s">
        <v>185</v>
      </c>
      <c r="E279" s="234" t="s">
        <v>2320</v>
      </c>
      <c r="F279" s="235" t="s">
        <v>2321</v>
      </c>
      <c r="G279" s="236" t="s">
        <v>243</v>
      </c>
      <c r="H279" s="237">
        <v>225.018</v>
      </c>
      <c r="I279" s="238"/>
      <c r="J279" s="238"/>
      <c r="K279" s="239">
        <f>ROUND(P279*H279,2)</f>
        <v>0</v>
      </c>
      <c r="L279" s="235" t="s">
        <v>189</v>
      </c>
      <c r="M279" s="45"/>
      <c r="N279" s="240" t="s">
        <v>1</v>
      </c>
      <c r="O279" s="241" t="s">
        <v>38</v>
      </c>
      <c r="P279" s="242">
        <f>I279+J279</f>
        <v>0</v>
      </c>
      <c r="Q279" s="242">
        <f>ROUND(I279*H279,2)</f>
        <v>0</v>
      </c>
      <c r="R279" s="242">
        <f>ROUND(J279*H279,2)</f>
        <v>0</v>
      </c>
      <c r="S279" s="92"/>
      <c r="T279" s="243">
        <f>S279*H279</f>
        <v>0</v>
      </c>
      <c r="U279" s="243">
        <v>0</v>
      </c>
      <c r="V279" s="243">
        <f>U279*H279</f>
        <v>0</v>
      </c>
      <c r="W279" s="243">
        <v>0</v>
      </c>
      <c r="X279" s="244">
        <f>W279*H279</f>
        <v>0</v>
      </c>
      <c r="Y279" s="39"/>
      <c r="Z279" s="39"/>
      <c r="AA279" s="39"/>
      <c r="AB279" s="39"/>
      <c r="AC279" s="39"/>
      <c r="AD279" s="39"/>
      <c r="AE279" s="39"/>
      <c r="AR279" s="245" t="s">
        <v>190</v>
      </c>
      <c r="AT279" s="245" t="s">
        <v>185</v>
      </c>
      <c r="AU279" s="245" t="s">
        <v>84</v>
      </c>
      <c r="AY279" s="18" t="s">
        <v>182</v>
      </c>
      <c r="BE279" s="246">
        <f>IF(O279="základní",K279,0)</f>
        <v>0</v>
      </c>
      <c r="BF279" s="246">
        <f>IF(O279="snížená",K279,0)</f>
        <v>0</v>
      </c>
      <c r="BG279" s="246">
        <f>IF(O279="zákl. přenesená",K279,0)</f>
        <v>0</v>
      </c>
      <c r="BH279" s="246">
        <f>IF(O279="sníž. přenesená",K279,0)</f>
        <v>0</v>
      </c>
      <c r="BI279" s="246">
        <f>IF(O279="nulová",K279,0)</f>
        <v>0</v>
      </c>
      <c r="BJ279" s="18" t="s">
        <v>82</v>
      </c>
      <c r="BK279" s="246">
        <f>ROUND(P279*H279,2)</f>
        <v>0</v>
      </c>
      <c r="BL279" s="18" t="s">
        <v>190</v>
      </c>
      <c r="BM279" s="245" t="s">
        <v>2322</v>
      </c>
    </row>
    <row r="280" s="2" customFormat="1">
      <c r="A280" s="39"/>
      <c r="B280" s="40"/>
      <c r="C280" s="41"/>
      <c r="D280" s="247" t="s">
        <v>192</v>
      </c>
      <c r="E280" s="41"/>
      <c r="F280" s="248" t="s">
        <v>722</v>
      </c>
      <c r="G280" s="41"/>
      <c r="H280" s="41"/>
      <c r="I280" s="249"/>
      <c r="J280" s="249"/>
      <c r="K280" s="41"/>
      <c r="L280" s="41"/>
      <c r="M280" s="45"/>
      <c r="N280" s="250"/>
      <c r="O280" s="251"/>
      <c r="P280" s="92"/>
      <c r="Q280" s="92"/>
      <c r="R280" s="92"/>
      <c r="S280" s="92"/>
      <c r="T280" s="92"/>
      <c r="U280" s="92"/>
      <c r="V280" s="92"/>
      <c r="W280" s="92"/>
      <c r="X280" s="93"/>
      <c r="Y280" s="39"/>
      <c r="Z280" s="39"/>
      <c r="AA280" s="39"/>
      <c r="AB280" s="39"/>
      <c r="AC280" s="39"/>
      <c r="AD280" s="39"/>
      <c r="AE280" s="39"/>
      <c r="AT280" s="18" t="s">
        <v>192</v>
      </c>
      <c r="AU280" s="18" t="s">
        <v>84</v>
      </c>
    </row>
    <row r="281" s="2" customFormat="1">
      <c r="A281" s="39"/>
      <c r="B281" s="40"/>
      <c r="C281" s="41"/>
      <c r="D281" s="252" t="s">
        <v>194</v>
      </c>
      <c r="E281" s="41"/>
      <c r="F281" s="253" t="s">
        <v>2323</v>
      </c>
      <c r="G281" s="41"/>
      <c r="H281" s="41"/>
      <c r="I281" s="249"/>
      <c r="J281" s="249"/>
      <c r="K281" s="41"/>
      <c r="L281" s="41"/>
      <c r="M281" s="45"/>
      <c r="N281" s="250"/>
      <c r="O281" s="251"/>
      <c r="P281" s="92"/>
      <c r="Q281" s="92"/>
      <c r="R281" s="92"/>
      <c r="S281" s="92"/>
      <c r="T281" s="92"/>
      <c r="U281" s="92"/>
      <c r="V281" s="92"/>
      <c r="W281" s="92"/>
      <c r="X281" s="93"/>
      <c r="Y281" s="39"/>
      <c r="Z281" s="39"/>
      <c r="AA281" s="39"/>
      <c r="AB281" s="39"/>
      <c r="AC281" s="39"/>
      <c r="AD281" s="39"/>
      <c r="AE281" s="39"/>
      <c r="AT281" s="18" t="s">
        <v>194</v>
      </c>
      <c r="AU281" s="18" t="s">
        <v>84</v>
      </c>
    </row>
    <row r="282" s="13" customFormat="1">
      <c r="A282" s="13"/>
      <c r="B282" s="254"/>
      <c r="C282" s="255"/>
      <c r="D282" s="247" t="s">
        <v>196</v>
      </c>
      <c r="E282" s="256" t="s">
        <v>1</v>
      </c>
      <c r="F282" s="257" t="s">
        <v>2324</v>
      </c>
      <c r="G282" s="255"/>
      <c r="H282" s="258">
        <v>225.018</v>
      </c>
      <c r="I282" s="259"/>
      <c r="J282" s="259"/>
      <c r="K282" s="255"/>
      <c r="L282" s="255"/>
      <c r="M282" s="260"/>
      <c r="N282" s="261"/>
      <c r="O282" s="262"/>
      <c r="P282" s="262"/>
      <c r="Q282" s="262"/>
      <c r="R282" s="262"/>
      <c r="S282" s="262"/>
      <c r="T282" s="262"/>
      <c r="U282" s="262"/>
      <c r="V282" s="262"/>
      <c r="W282" s="262"/>
      <c r="X282" s="263"/>
      <c r="Y282" s="13"/>
      <c r="Z282" s="13"/>
      <c r="AA282" s="13"/>
      <c r="AB282" s="13"/>
      <c r="AC282" s="13"/>
      <c r="AD282" s="13"/>
      <c r="AE282" s="13"/>
      <c r="AT282" s="264" t="s">
        <v>196</v>
      </c>
      <c r="AU282" s="264" t="s">
        <v>84</v>
      </c>
      <c r="AV282" s="13" t="s">
        <v>84</v>
      </c>
      <c r="AW282" s="13" t="s">
        <v>5</v>
      </c>
      <c r="AX282" s="13" t="s">
        <v>82</v>
      </c>
      <c r="AY282" s="264" t="s">
        <v>182</v>
      </c>
    </row>
    <row r="283" s="12" customFormat="1" ht="22.8" customHeight="1">
      <c r="A283" s="12"/>
      <c r="B283" s="216"/>
      <c r="C283" s="217"/>
      <c r="D283" s="218" t="s">
        <v>74</v>
      </c>
      <c r="E283" s="231" t="s">
        <v>265</v>
      </c>
      <c r="F283" s="231" t="s">
        <v>266</v>
      </c>
      <c r="G283" s="217"/>
      <c r="H283" s="217"/>
      <c r="I283" s="220"/>
      <c r="J283" s="220"/>
      <c r="K283" s="232">
        <f>BK283</f>
        <v>0</v>
      </c>
      <c r="L283" s="217"/>
      <c r="M283" s="222"/>
      <c r="N283" s="223"/>
      <c r="O283" s="224"/>
      <c r="P283" s="224"/>
      <c r="Q283" s="225">
        <f>SUM(Q284:Q286)</f>
        <v>0</v>
      </c>
      <c r="R283" s="225">
        <f>SUM(R284:R286)</f>
        <v>0</v>
      </c>
      <c r="S283" s="224"/>
      <c r="T283" s="226">
        <f>SUM(T284:T286)</f>
        <v>0</v>
      </c>
      <c r="U283" s="224"/>
      <c r="V283" s="226">
        <f>SUM(V284:V286)</f>
        <v>0</v>
      </c>
      <c r="W283" s="224"/>
      <c r="X283" s="227">
        <f>SUM(X284:X286)</f>
        <v>0</v>
      </c>
      <c r="Y283" s="12"/>
      <c r="Z283" s="12"/>
      <c r="AA283" s="12"/>
      <c r="AB283" s="12"/>
      <c r="AC283" s="12"/>
      <c r="AD283" s="12"/>
      <c r="AE283" s="12"/>
      <c r="AR283" s="228" t="s">
        <v>82</v>
      </c>
      <c r="AT283" s="229" t="s">
        <v>74</v>
      </c>
      <c r="AU283" s="229" t="s">
        <v>82</v>
      </c>
      <c r="AY283" s="228" t="s">
        <v>182</v>
      </c>
      <c r="BK283" s="230">
        <f>SUM(BK284:BK286)</f>
        <v>0</v>
      </c>
    </row>
    <row r="284" s="2" customFormat="1" ht="24.15" customHeight="1">
      <c r="A284" s="39"/>
      <c r="B284" s="40"/>
      <c r="C284" s="233" t="s">
        <v>428</v>
      </c>
      <c r="D284" s="233" t="s">
        <v>185</v>
      </c>
      <c r="E284" s="234" t="s">
        <v>2325</v>
      </c>
      <c r="F284" s="235" t="s">
        <v>2326</v>
      </c>
      <c r="G284" s="236" t="s">
        <v>243</v>
      </c>
      <c r="H284" s="237">
        <v>268.368</v>
      </c>
      <c r="I284" s="238"/>
      <c r="J284" s="238"/>
      <c r="K284" s="239">
        <f>ROUND(P284*H284,2)</f>
        <v>0</v>
      </c>
      <c r="L284" s="235" t="s">
        <v>189</v>
      </c>
      <c r="M284" s="45"/>
      <c r="N284" s="240" t="s">
        <v>1</v>
      </c>
      <c r="O284" s="241" t="s">
        <v>38</v>
      </c>
      <c r="P284" s="242">
        <f>I284+J284</f>
        <v>0</v>
      </c>
      <c r="Q284" s="242">
        <f>ROUND(I284*H284,2)</f>
        <v>0</v>
      </c>
      <c r="R284" s="242">
        <f>ROUND(J284*H284,2)</f>
        <v>0</v>
      </c>
      <c r="S284" s="92"/>
      <c r="T284" s="243">
        <f>S284*H284</f>
        <v>0</v>
      </c>
      <c r="U284" s="243">
        <v>0</v>
      </c>
      <c r="V284" s="243">
        <f>U284*H284</f>
        <v>0</v>
      </c>
      <c r="W284" s="243">
        <v>0</v>
      </c>
      <c r="X284" s="244">
        <f>W284*H284</f>
        <v>0</v>
      </c>
      <c r="Y284" s="39"/>
      <c r="Z284" s="39"/>
      <c r="AA284" s="39"/>
      <c r="AB284" s="39"/>
      <c r="AC284" s="39"/>
      <c r="AD284" s="39"/>
      <c r="AE284" s="39"/>
      <c r="AR284" s="245" t="s">
        <v>190</v>
      </c>
      <c r="AT284" s="245" t="s">
        <v>185</v>
      </c>
      <c r="AU284" s="245" t="s">
        <v>84</v>
      </c>
      <c r="AY284" s="18" t="s">
        <v>182</v>
      </c>
      <c r="BE284" s="246">
        <f>IF(O284="základní",K284,0)</f>
        <v>0</v>
      </c>
      <c r="BF284" s="246">
        <f>IF(O284="snížená",K284,0)</f>
        <v>0</v>
      </c>
      <c r="BG284" s="246">
        <f>IF(O284="zákl. přenesená",K284,0)</f>
        <v>0</v>
      </c>
      <c r="BH284" s="246">
        <f>IF(O284="sníž. přenesená",K284,0)</f>
        <v>0</v>
      </c>
      <c r="BI284" s="246">
        <f>IF(O284="nulová",K284,0)</f>
        <v>0</v>
      </c>
      <c r="BJ284" s="18" t="s">
        <v>82</v>
      </c>
      <c r="BK284" s="246">
        <f>ROUND(P284*H284,2)</f>
        <v>0</v>
      </c>
      <c r="BL284" s="18" t="s">
        <v>190</v>
      </c>
      <c r="BM284" s="245" t="s">
        <v>2327</v>
      </c>
    </row>
    <row r="285" s="2" customFormat="1">
      <c r="A285" s="39"/>
      <c r="B285" s="40"/>
      <c r="C285" s="41"/>
      <c r="D285" s="247" t="s">
        <v>192</v>
      </c>
      <c r="E285" s="41"/>
      <c r="F285" s="248" t="s">
        <v>2328</v>
      </c>
      <c r="G285" s="41"/>
      <c r="H285" s="41"/>
      <c r="I285" s="249"/>
      <c r="J285" s="249"/>
      <c r="K285" s="41"/>
      <c r="L285" s="41"/>
      <c r="M285" s="45"/>
      <c r="N285" s="250"/>
      <c r="O285" s="251"/>
      <c r="P285" s="92"/>
      <c r="Q285" s="92"/>
      <c r="R285" s="92"/>
      <c r="S285" s="92"/>
      <c r="T285" s="92"/>
      <c r="U285" s="92"/>
      <c r="V285" s="92"/>
      <c r="W285" s="92"/>
      <c r="X285" s="93"/>
      <c r="Y285" s="39"/>
      <c r="Z285" s="39"/>
      <c r="AA285" s="39"/>
      <c r="AB285" s="39"/>
      <c r="AC285" s="39"/>
      <c r="AD285" s="39"/>
      <c r="AE285" s="39"/>
      <c r="AT285" s="18" t="s">
        <v>192</v>
      </c>
      <c r="AU285" s="18" t="s">
        <v>84</v>
      </c>
    </row>
    <row r="286" s="2" customFormat="1">
      <c r="A286" s="39"/>
      <c r="B286" s="40"/>
      <c r="C286" s="41"/>
      <c r="D286" s="252" t="s">
        <v>194</v>
      </c>
      <c r="E286" s="41"/>
      <c r="F286" s="253" t="s">
        <v>2329</v>
      </c>
      <c r="G286" s="41"/>
      <c r="H286" s="41"/>
      <c r="I286" s="249"/>
      <c r="J286" s="249"/>
      <c r="K286" s="41"/>
      <c r="L286" s="41"/>
      <c r="M286" s="45"/>
      <c r="N286" s="250"/>
      <c r="O286" s="251"/>
      <c r="P286" s="92"/>
      <c r="Q286" s="92"/>
      <c r="R286" s="92"/>
      <c r="S286" s="92"/>
      <c r="T286" s="92"/>
      <c r="U286" s="92"/>
      <c r="V286" s="92"/>
      <c r="W286" s="92"/>
      <c r="X286" s="93"/>
      <c r="Y286" s="39"/>
      <c r="Z286" s="39"/>
      <c r="AA286" s="39"/>
      <c r="AB286" s="39"/>
      <c r="AC286" s="39"/>
      <c r="AD286" s="39"/>
      <c r="AE286" s="39"/>
      <c r="AT286" s="18" t="s">
        <v>194</v>
      </c>
      <c r="AU286" s="18" t="s">
        <v>84</v>
      </c>
    </row>
    <row r="287" s="12" customFormat="1" ht="25.92" customHeight="1">
      <c r="A287" s="12"/>
      <c r="B287" s="216"/>
      <c r="C287" s="217"/>
      <c r="D287" s="218" t="s">
        <v>74</v>
      </c>
      <c r="E287" s="219" t="s">
        <v>273</v>
      </c>
      <c r="F287" s="219" t="s">
        <v>274</v>
      </c>
      <c r="G287" s="217"/>
      <c r="H287" s="217"/>
      <c r="I287" s="220"/>
      <c r="J287" s="220"/>
      <c r="K287" s="221">
        <f>BK287</f>
        <v>0</v>
      </c>
      <c r="L287" s="217"/>
      <c r="M287" s="222"/>
      <c r="N287" s="223"/>
      <c r="O287" s="224"/>
      <c r="P287" s="224"/>
      <c r="Q287" s="225">
        <f>Q288+Q307</f>
        <v>0</v>
      </c>
      <c r="R287" s="225">
        <f>R288+R307</f>
        <v>0</v>
      </c>
      <c r="S287" s="224"/>
      <c r="T287" s="226">
        <f>T288+T307</f>
        <v>0</v>
      </c>
      <c r="U287" s="224"/>
      <c r="V287" s="226">
        <f>V288+V307</f>
        <v>0.18856005000000001</v>
      </c>
      <c r="W287" s="224"/>
      <c r="X287" s="227">
        <f>X288+X307</f>
        <v>0</v>
      </c>
      <c r="Y287" s="12"/>
      <c r="Z287" s="12"/>
      <c r="AA287" s="12"/>
      <c r="AB287" s="12"/>
      <c r="AC287" s="12"/>
      <c r="AD287" s="12"/>
      <c r="AE287" s="12"/>
      <c r="AR287" s="228" t="s">
        <v>84</v>
      </c>
      <c r="AT287" s="229" t="s">
        <v>74</v>
      </c>
      <c r="AU287" s="229" t="s">
        <v>75</v>
      </c>
      <c r="AY287" s="228" t="s">
        <v>182</v>
      </c>
      <c r="BK287" s="230">
        <f>BK288+BK307</f>
        <v>0</v>
      </c>
    </row>
    <row r="288" s="12" customFormat="1" ht="22.8" customHeight="1">
      <c r="A288" s="12"/>
      <c r="B288" s="216"/>
      <c r="C288" s="217"/>
      <c r="D288" s="218" t="s">
        <v>74</v>
      </c>
      <c r="E288" s="231" t="s">
        <v>2330</v>
      </c>
      <c r="F288" s="231" t="s">
        <v>2331</v>
      </c>
      <c r="G288" s="217"/>
      <c r="H288" s="217"/>
      <c r="I288" s="220"/>
      <c r="J288" s="220"/>
      <c r="K288" s="232">
        <f>BK288</f>
        <v>0</v>
      </c>
      <c r="L288" s="217"/>
      <c r="M288" s="222"/>
      <c r="N288" s="223"/>
      <c r="O288" s="224"/>
      <c r="P288" s="224"/>
      <c r="Q288" s="225">
        <f>SUM(Q289:Q306)</f>
        <v>0</v>
      </c>
      <c r="R288" s="225">
        <f>SUM(R289:R306)</f>
        <v>0</v>
      </c>
      <c r="S288" s="224"/>
      <c r="T288" s="226">
        <f>SUM(T289:T306)</f>
        <v>0</v>
      </c>
      <c r="U288" s="224"/>
      <c r="V288" s="226">
        <f>SUM(V289:V306)</f>
        <v>0.17582868000000002</v>
      </c>
      <c r="W288" s="224"/>
      <c r="X288" s="227">
        <f>SUM(X289:X306)</f>
        <v>0</v>
      </c>
      <c r="Y288" s="12"/>
      <c r="Z288" s="12"/>
      <c r="AA288" s="12"/>
      <c r="AB288" s="12"/>
      <c r="AC288" s="12"/>
      <c r="AD288" s="12"/>
      <c r="AE288" s="12"/>
      <c r="AR288" s="228" t="s">
        <v>84</v>
      </c>
      <c r="AT288" s="229" t="s">
        <v>74</v>
      </c>
      <c r="AU288" s="229" t="s">
        <v>82</v>
      </c>
      <c r="AY288" s="228" t="s">
        <v>182</v>
      </c>
      <c r="BK288" s="230">
        <f>SUM(BK289:BK306)</f>
        <v>0</v>
      </c>
    </row>
    <row r="289" s="2" customFormat="1" ht="37.8" customHeight="1">
      <c r="A289" s="39"/>
      <c r="B289" s="40"/>
      <c r="C289" s="233" t="s">
        <v>439</v>
      </c>
      <c r="D289" s="233" t="s">
        <v>185</v>
      </c>
      <c r="E289" s="234" t="s">
        <v>2332</v>
      </c>
      <c r="F289" s="235" t="s">
        <v>2333</v>
      </c>
      <c r="G289" s="236" t="s">
        <v>188</v>
      </c>
      <c r="H289" s="237">
        <v>4.8719999999999999</v>
      </c>
      <c r="I289" s="238"/>
      <c r="J289" s="238"/>
      <c r="K289" s="239">
        <f>ROUND(P289*H289,2)</f>
        <v>0</v>
      </c>
      <c r="L289" s="235" t="s">
        <v>189</v>
      </c>
      <c r="M289" s="45"/>
      <c r="N289" s="240" t="s">
        <v>1</v>
      </c>
      <c r="O289" s="241" t="s">
        <v>38</v>
      </c>
      <c r="P289" s="242">
        <f>I289+J289</f>
        <v>0</v>
      </c>
      <c r="Q289" s="242">
        <f>ROUND(I289*H289,2)</f>
        <v>0</v>
      </c>
      <c r="R289" s="242">
        <f>ROUND(J289*H289,2)</f>
        <v>0</v>
      </c>
      <c r="S289" s="92"/>
      <c r="T289" s="243">
        <f>S289*H289</f>
        <v>0</v>
      </c>
      <c r="U289" s="243">
        <v>0</v>
      </c>
      <c r="V289" s="243">
        <f>U289*H289</f>
        <v>0</v>
      </c>
      <c r="W289" s="243">
        <v>0</v>
      </c>
      <c r="X289" s="244">
        <f>W289*H289</f>
        <v>0</v>
      </c>
      <c r="Y289" s="39"/>
      <c r="Z289" s="39"/>
      <c r="AA289" s="39"/>
      <c r="AB289" s="39"/>
      <c r="AC289" s="39"/>
      <c r="AD289" s="39"/>
      <c r="AE289" s="39"/>
      <c r="AR289" s="245" t="s">
        <v>223</v>
      </c>
      <c r="AT289" s="245" t="s">
        <v>185</v>
      </c>
      <c r="AU289" s="245" t="s">
        <v>84</v>
      </c>
      <c r="AY289" s="18" t="s">
        <v>182</v>
      </c>
      <c r="BE289" s="246">
        <f>IF(O289="základní",K289,0)</f>
        <v>0</v>
      </c>
      <c r="BF289" s="246">
        <f>IF(O289="snížená",K289,0)</f>
        <v>0</v>
      </c>
      <c r="BG289" s="246">
        <f>IF(O289="zákl. přenesená",K289,0)</f>
        <v>0</v>
      </c>
      <c r="BH289" s="246">
        <f>IF(O289="sníž. přenesená",K289,0)</f>
        <v>0</v>
      </c>
      <c r="BI289" s="246">
        <f>IF(O289="nulová",K289,0)</f>
        <v>0</v>
      </c>
      <c r="BJ289" s="18" t="s">
        <v>82</v>
      </c>
      <c r="BK289" s="246">
        <f>ROUND(P289*H289,2)</f>
        <v>0</v>
      </c>
      <c r="BL289" s="18" t="s">
        <v>223</v>
      </c>
      <c r="BM289" s="245" t="s">
        <v>2334</v>
      </c>
    </row>
    <row r="290" s="2" customFormat="1">
      <c r="A290" s="39"/>
      <c r="B290" s="40"/>
      <c r="C290" s="41"/>
      <c r="D290" s="247" t="s">
        <v>192</v>
      </c>
      <c r="E290" s="41"/>
      <c r="F290" s="248" t="s">
        <v>2335</v>
      </c>
      <c r="G290" s="41"/>
      <c r="H290" s="41"/>
      <c r="I290" s="249"/>
      <c r="J290" s="249"/>
      <c r="K290" s="41"/>
      <c r="L290" s="41"/>
      <c r="M290" s="45"/>
      <c r="N290" s="250"/>
      <c r="O290" s="251"/>
      <c r="P290" s="92"/>
      <c r="Q290" s="92"/>
      <c r="R290" s="92"/>
      <c r="S290" s="92"/>
      <c r="T290" s="92"/>
      <c r="U290" s="92"/>
      <c r="V290" s="92"/>
      <c r="W290" s="92"/>
      <c r="X290" s="93"/>
      <c r="Y290" s="39"/>
      <c r="Z290" s="39"/>
      <c r="AA290" s="39"/>
      <c r="AB290" s="39"/>
      <c r="AC290" s="39"/>
      <c r="AD290" s="39"/>
      <c r="AE290" s="39"/>
      <c r="AT290" s="18" t="s">
        <v>192</v>
      </c>
      <c r="AU290" s="18" t="s">
        <v>84</v>
      </c>
    </row>
    <row r="291" s="2" customFormat="1">
      <c r="A291" s="39"/>
      <c r="B291" s="40"/>
      <c r="C291" s="41"/>
      <c r="D291" s="252" t="s">
        <v>194</v>
      </c>
      <c r="E291" s="41"/>
      <c r="F291" s="253" t="s">
        <v>2336</v>
      </c>
      <c r="G291" s="41"/>
      <c r="H291" s="41"/>
      <c r="I291" s="249"/>
      <c r="J291" s="249"/>
      <c r="K291" s="41"/>
      <c r="L291" s="41"/>
      <c r="M291" s="45"/>
      <c r="N291" s="250"/>
      <c r="O291" s="251"/>
      <c r="P291" s="92"/>
      <c r="Q291" s="92"/>
      <c r="R291" s="92"/>
      <c r="S291" s="92"/>
      <c r="T291" s="92"/>
      <c r="U291" s="92"/>
      <c r="V291" s="92"/>
      <c r="W291" s="92"/>
      <c r="X291" s="93"/>
      <c r="Y291" s="39"/>
      <c r="Z291" s="39"/>
      <c r="AA291" s="39"/>
      <c r="AB291" s="39"/>
      <c r="AC291" s="39"/>
      <c r="AD291" s="39"/>
      <c r="AE291" s="39"/>
      <c r="AT291" s="18" t="s">
        <v>194</v>
      </c>
      <c r="AU291" s="18" t="s">
        <v>84</v>
      </c>
    </row>
    <row r="292" s="13" customFormat="1">
      <c r="A292" s="13"/>
      <c r="B292" s="254"/>
      <c r="C292" s="255"/>
      <c r="D292" s="247" t="s">
        <v>196</v>
      </c>
      <c r="E292" s="256" t="s">
        <v>1</v>
      </c>
      <c r="F292" s="257" t="s">
        <v>2337</v>
      </c>
      <c r="G292" s="255"/>
      <c r="H292" s="258">
        <v>4.8719999999999999</v>
      </c>
      <c r="I292" s="259"/>
      <c r="J292" s="259"/>
      <c r="K292" s="255"/>
      <c r="L292" s="255"/>
      <c r="M292" s="260"/>
      <c r="N292" s="261"/>
      <c r="O292" s="262"/>
      <c r="P292" s="262"/>
      <c r="Q292" s="262"/>
      <c r="R292" s="262"/>
      <c r="S292" s="262"/>
      <c r="T292" s="262"/>
      <c r="U292" s="262"/>
      <c r="V292" s="262"/>
      <c r="W292" s="262"/>
      <c r="X292" s="263"/>
      <c r="Y292" s="13"/>
      <c r="Z292" s="13"/>
      <c r="AA292" s="13"/>
      <c r="AB292" s="13"/>
      <c r="AC292" s="13"/>
      <c r="AD292" s="13"/>
      <c r="AE292" s="13"/>
      <c r="AT292" s="264" t="s">
        <v>196</v>
      </c>
      <c r="AU292" s="264" t="s">
        <v>84</v>
      </c>
      <c r="AV292" s="13" t="s">
        <v>84</v>
      </c>
      <c r="AW292" s="13" t="s">
        <v>5</v>
      </c>
      <c r="AX292" s="13" t="s">
        <v>82</v>
      </c>
      <c r="AY292" s="264" t="s">
        <v>182</v>
      </c>
    </row>
    <row r="293" s="2" customFormat="1" ht="24.15" customHeight="1">
      <c r="A293" s="39"/>
      <c r="B293" s="40"/>
      <c r="C293" s="286" t="s">
        <v>447</v>
      </c>
      <c r="D293" s="286" t="s">
        <v>290</v>
      </c>
      <c r="E293" s="287" t="s">
        <v>2338</v>
      </c>
      <c r="F293" s="288" t="s">
        <v>2339</v>
      </c>
      <c r="G293" s="289" t="s">
        <v>416</v>
      </c>
      <c r="H293" s="290">
        <v>18.416</v>
      </c>
      <c r="I293" s="291"/>
      <c r="J293" s="292"/>
      <c r="K293" s="293">
        <f>ROUND(P293*H293,2)</f>
        <v>0</v>
      </c>
      <c r="L293" s="288" t="s">
        <v>189</v>
      </c>
      <c r="M293" s="294"/>
      <c r="N293" s="295" t="s">
        <v>1</v>
      </c>
      <c r="O293" s="241" t="s">
        <v>38</v>
      </c>
      <c r="P293" s="242">
        <f>I293+J293</f>
        <v>0</v>
      </c>
      <c r="Q293" s="242">
        <f>ROUND(I293*H293,2)</f>
        <v>0</v>
      </c>
      <c r="R293" s="242">
        <f>ROUND(J293*H293,2)</f>
        <v>0</v>
      </c>
      <c r="S293" s="92"/>
      <c r="T293" s="243">
        <f>S293*H293</f>
        <v>0</v>
      </c>
      <c r="U293" s="243">
        <v>0.0023</v>
      </c>
      <c r="V293" s="243">
        <f>U293*H293</f>
        <v>0.0423568</v>
      </c>
      <c r="W293" s="243">
        <v>0</v>
      </c>
      <c r="X293" s="244">
        <f>W293*H293</f>
        <v>0</v>
      </c>
      <c r="Y293" s="39"/>
      <c r="Z293" s="39"/>
      <c r="AA293" s="39"/>
      <c r="AB293" s="39"/>
      <c r="AC293" s="39"/>
      <c r="AD293" s="39"/>
      <c r="AE293" s="39"/>
      <c r="AR293" s="245" t="s">
        <v>293</v>
      </c>
      <c r="AT293" s="245" t="s">
        <v>290</v>
      </c>
      <c r="AU293" s="245" t="s">
        <v>84</v>
      </c>
      <c r="AY293" s="18" t="s">
        <v>182</v>
      </c>
      <c r="BE293" s="246">
        <f>IF(O293="základní",K293,0)</f>
        <v>0</v>
      </c>
      <c r="BF293" s="246">
        <f>IF(O293="snížená",K293,0)</f>
        <v>0</v>
      </c>
      <c r="BG293" s="246">
        <f>IF(O293="zákl. přenesená",K293,0)</f>
        <v>0</v>
      </c>
      <c r="BH293" s="246">
        <f>IF(O293="sníž. přenesená",K293,0)</f>
        <v>0</v>
      </c>
      <c r="BI293" s="246">
        <f>IF(O293="nulová",K293,0)</f>
        <v>0</v>
      </c>
      <c r="BJ293" s="18" t="s">
        <v>82</v>
      </c>
      <c r="BK293" s="246">
        <f>ROUND(P293*H293,2)</f>
        <v>0</v>
      </c>
      <c r="BL293" s="18" t="s">
        <v>223</v>
      </c>
      <c r="BM293" s="245" t="s">
        <v>2340</v>
      </c>
    </row>
    <row r="294" s="2" customFormat="1">
      <c r="A294" s="39"/>
      <c r="B294" s="40"/>
      <c r="C294" s="41"/>
      <c r="D294" s="247" t="s">
        <v>192</v>
      </c>
      <c r="E294" s="41"/>
      <c r="F294" s="248" t="s">
        <v>2339</v>
      </c>
      <c r="G294" s="41"/>
      <c r="H294" s="41"/>
      <c r="I294" s="249"/>
      <c r="J294" s="249"/>
      <c r="K294" s="41"/>
      <c r="L294" s="41"/>
      <c r="M294" s="45"/>
      <c r="N294" s="250"/>
      <c r="O294" s="251"/>
      <c r="P294" s="92"/>
      <c r="Q294" s="92"/>
      <c r="R294" s="92"/>
      <c r="S294" s="92"/>
      <c r="T294" s="92"/>
      <c r="U294" s="92"/>
      <c r="V294" s="92"/>
      <c r="W294" s="92"/>
      <c r="X294" s="93"/>
      <c r="Y294" s="39"/>
      <c r="Z294" s="39"/>
      <c r="AA294" s="39"/>
      <c r="AB294" s="39"/>
      <c r="AC294" s="39"/>
      <c r="AD294" s="39"/>
      <c r="AE294" s="39"/>
      <c r="AT294" s="18" t="s">
        <v>192</v>
      </c>
      <c r="AU294" s="18" t="s">
        <v>84</v>
      </c>
    </row>
    <row r="295" s="13" customFormat="1">
      <c r="A295" s="13"/>
      <c r="B295" s="254"/>
      <c r="C295" s="255"/>
      <c r="D295" s="247" t="s">
        <v>196</v>
      </c>
      <c r="E295" s="256" t="s">
        <v>1</v>
      </c>
      <c r="F295" s="257" t="s">
        <v>2337</v>
      </c>
      <c r="G295" s="255"/>
      <c r="H295" s="258">
        <v>4.8719999999999999</v>
      </c>
      <c r="I295" s="259"/>
      <c r="J295" s="259"/>
      <c r="K295" s="255"/>
      <c r="L295" s="255"/>
      <c r="M295" s="260"/>
      <c r="N295" s="261"/>
      <c r="O295" s="262"/>
      <c r="P295" s="262"/>
      <c r="Q295" s="262"/>
      <c r="R295" s="262"/>
      <c r="S295" s="262"/>
      <c r="T295" s="262"/>
      <c r="U295" s="262"/>
      <c r="V295" s="262"/>
      <c r="W295" s="262"/>
      <c r="X295" s="263"/>
      <c r="Y295" s="13"/>
      <c r="Z295" s="13"/>
      <c r="AA295" s="13"/>
      <c r="AB295" s="13"/>
      <c r="AC295" s="13"/>
      <c r="AD295" s="13"/>
      <c r="AE295" s="13"/>
      <c r="AT295" s="264" t="s">
        <v>196</v>
      </c>
      <c r="AU295" s="264" t="s">
        <v>84</v>
      </c>
      <c r="AV295" s="13" t="s">
        <v>84</v>
      </c>
      <c r="AW295" s="13" t="s">
        <v>5</v>
      </c>
      <c r="AX295" s="13" t="s">
        <v>82</v>
      </c>
      <c r="AY295" s="264" t="s">
        <v>182</v>
      </c>
    </row>
    <row r="296" s="13" customFormat="1">
      <c r="A296" s="13"/>
      <c r="B296" s="254"/>
      <c r="C296" s="255"/>
      <c r="D296" s="247" t="s">
        <v>196</v>
      </c>
      <c r="E296" s="255"/>
      <c r="F296" s="257" t="s">
        <v>2341</v>
      </c>
      <c r="G296" s="255"/>
      <c r="H296" s="258">
        <v>18.416</v>
      </c>
      <c r="I296" s="259"/>
      <c r="J296" s="259"/>
      <c r="K296" s="255"/>
      <c r="L296" s="255"/>
      <c r="M296" s="260"/>
      <c r="N296" s="261"/>
      <c r="O296" s="262"/>
      <c r="P296" s="262"/>
      <c r="Q296" s="262"/>
      <c r="R296" s="262"/>
      <c r="S296" s="262"/>
      <c r="T296" s="262"/>
      <c r="U296" s="262"/>
      <c r="V296" s="262"/>
      <c r="W296" s="262"/>
      <c r="X296" s="263"/>
      <c r="Y296" s="13"/>
      <c r="Z296" s="13"/>
      <c r="AA296" s="13"/>
      <c r="AB296" s="13"/>
      <c r="AC296" s="13"/>
      <c r="AD296" s="13"/>
      <c r="AE296" s="13"/>
      <c r="AT296" s="264" t="s">
        <v>196</v>
      </c>
      <c r="AU296" s="264" t="s">
        <v>84</v>
      </c>
      <c r="AV296" s="13" t="s">
        <v>84</v>
      </c>
      <c r="AW296" s="13" t="s">
        <v>4</v>
      </c>
      <c r="AX296" s="13" t="s">
        <v>82</v>
      </c>
      <c r="AY296" s="264" t="s">
        <v>182</v>
      </c>
    </row>
    <row r="297" s="2" customFormat="1" ht="37.8" customHeight="1">
      <c r="A297" s="39"/>
      <c r="B297" s="40"/>
      <c r="C297" s="233" t="s">
        <v>452</v>
      </c>
      <c r="D297" s="233" t="s">
        <v>185</v>
      </c>
      <c r="E297" s="234" t="s">
        <v>2342</v>
      </c>
      <c r="F297" s="235" t="s">
        <v>2343</v>
      </c>
      <c r="G297" s="236" t="s">
        <v>188</v>
      </c>
      <c r="H297" s="237">
        <v>4.8719999999999999</v>
      </c>
      <c r="I297" s="238"/>
      <c r="J297" s="238"/>
      <c r="K297" s="239">
        <f>ROUND(P297*H297,2)</f>
        <v>0</v>
      </c>
      <c r="L297" s="235" t="s">
        <v>189</v>
      </c>
      <c r="M297" s="45"/>
      <c r="N297" s="240" t="s">
        <v>1</v>
      </c>
      <c r="O297" s="241" t="s">
        <v>38</v>
      </c>
      <c r="P297" s="242">
        <f>I297+J297</f>
        <v>0</v>
      </c>
      <c r="Q297" s="242">
        <f>ROUND(I297*H297,2)</f>
        <v>0</v>
      </c>
      <c r="R297" s="242">
        <f>ROUND(J297*H297,2)</f>
        <v>0</v>
      </c>
      <c r="S297" s="92"/>
      <c r="T297" s="243">
        <f>S297*H297</f>
        <v>0</v>
      </c>
      <c r="U297" s="243">
        <v>0.00059000000000000003</v>
      </c>
      <c r="V297" s="243">
        <f>U297*H297</f>
        <v>0.00287448</v>
      </c>
      <c r="W297" s="243">
        <v>0</v>
      </c>
      <c r="X297" s="244">
        <f>W297*H297</f>
        <v>0</v>
      </c>
      <c r="Y297" s="39"/>
      <c r="Z297" s="39"/>
      <c r="AA297" s="39"/>
      <c r="AB297" s="39"/>
      <c r="AC297" s="39"/>
      <c r="AD297" s="39"/>
      <c r="AE297" s="39"/>
      <c r="AR297" s="245" t="s">
        <v>223</v>
      </c>
      <c r="AT297" s="245" t="s">
        <v>185</v>
      </c>
      <c r="AU297" s="245" t="s">
        <v>84</v>
      </c>
      <c r="AY297" s="18" t="s">
        <v>182</v>
      </c>
      <c r="BE297" s="246">
        <f>IF(O297="základní",K297,0)</f>
        <v>0</v>
      </c>
      <c r="BF297" s="246">
        <f>IF(O297="snížená",K297,0)</f>
        <v>0</v>
      </c>
      <c r="BG297" s="246">
        <f>IF(O297="zákl. přenesená",K297,0)</f>
        <v>0</v>
      </c>
      <c r="BH297" s="246">
        <f>IF(O297="sníž. přenesená",K297,0)</f>
        <v>0</v>
      </c>
      <c r="BI297" s="246">
        <f>IF(O297="nulová",K297,0)</f>
        <v>0</v>
      </c>
      <c r="BJ297" s="18" t="s">
        <v>82</v>
      </c>
      <c r="BK297" s="246">
        <f>ROUND(P297*H297,2)</f>
        <v>0</v>
      </c>
      <c r="BL297" s="18" t="s">
        <v>223</v>
      </c>
      <c r="BM297" s="245" t="s">
        <v>2344</v>
      </c>
    </row>
    <row r="298" s="2" customFormat="1">
      <c r="A298" s="39"/>
      <c r="B298" s="40"/>
      <c r="C298" s="41"/>
      <c r="D298" s="247" t="s">
        <v>192</v>
      </c>
      <c r="E298" s="41"/>
      <c r="F298" s="248" t="s">
        <v>2345</v>
      </c>
      <c r="G298" s="41"/>
      <c r="H298" s="41"/>
      <c r="I298" s="249"/>
      <c r="J298" s="249"/>
      <c r="K298" s="41"/>
      <c r="L298" s="41"/>
      <c r="M298" s="45"/>
      <c r="N298" s="250"/>
      <c r="O298" s="251"/>
      <c r="P298" s="92"/>
      <c r="Q298" s="92"/>
      <c r="R298" s="92"/>
      <c r="S298" s="92"/>
      <c r="T298" s="92"/>
      <c r="U298" s="92"/>
      <c r="V298" s="92"/>
      <c r="W298" s="92"/>
      <c r="X298" s="93"/>
      <c r="Y298" s="39"/>
      <c r="Z298" s="39"/>
      <c r="AA298" s="39"/>
      <c r="AB298" s="39"/>
      <c r="AC298" s="39"/>
      <c r="AD298" s="39"/>
      <c r="AE298" s="39"/>
      <c r="AT298" s="18" t="s">
        <v>192</v>
      </c>
      <c r="AU298" s="18" t="s">
        <v>84</v>
      </c>
    </row>
    <row r="299" s="2" customFormat="1">
      <c r="A299" s="39"/>
      <c r="B299" s="40"/>
      <c r="C299" s="41"/>
      <c r="D299" s="252" t="s">
        <v>194</v>
      </c>
      <c r="E299" s="41"/>
      <c r="F299" s="253" t="s">
        <v>2346</v>
      </c>
      <c r="G299" s="41"/>
      <c r="H299" s="41"/>
      <c r="I299" s="249"/>
      <c r="J299" s="249"/>
      <c r="K299" s="41"/>
      <c r="L299" s="41"/>
      <c r="M299" s="45"/>
      <c r="N299" s="250"/>
      <c r="O299" s="251"/>
      <c r="P299" s="92"/>
      <c r="Q299" s="92"/>
      <c r="R299" s="92"/>
      <c r="S299" s="92"/>
      <c r="T299" s="92"/>
      <c r="U299" s="92"/>
      <c r="V299" s="92"/>
      <c r="W299" s="92"/>
      <c r="X299" s="93"/>
      <c r="Y299" s="39"/>
      <c r="Z299" s="39"/>
      <c r="AA299" s="39"/>
      <c r="AB299" s="39"/>
      <c r="AC299" s="39"/>
      <c r="AD299" s="39"/>
      <c r="AE299" s="39"/>
      <c r="AT299" s="18" t="s">
        <v>194</v>
      </c>
      <c r="AU299" s="18" t="s">
        <v>84</v>
      </c>
    </row>
    <row r="300" s="13" customFormat="1">
      <c r="A300" s="13"/>
      <c r="B300" s="254"/>
      <c r="C300" s="255"/>
      <c r="D300" s="247" t="s">
        <v>196</v>
      </c>
      <c r="E300" s="256" t="s">
        <v>1</v>
      </c>
      <c r="F300" s="257" t="s">
        <v>2347</v>
      </c>
      <c r="G300" s="255"/>
      <c r="H300" s="258">
        <v>4.8719999999999999</v>
      </c>
      <c r="I300" s="259"/>
      <c r="J300" s="259"/>
      <c r="K300" s="255"/>
      <c r="L300" s="255"/>
      <c r="M300" s="260"/>
      <c r="N300" s="261"/>
      <c r="O300" s="262"/>
      <c r="P300" s="262"/>
      <c r="Q300" s="262"/>
      <c r="R300" s="262"/>
      <c r="S300" s="262"/>
      <c r="T300" s="262"/>
      <c r="U300" s="262"/>
      <c r="V300" s="262"/>
      <c r="W300" s="262"/>
      <c r="X300" s="263"/>
      <c r="Y300" s="13"/>
      <c r="Z300" s="13"/>
      <c r="AA300" s="13"/>
      <c r="AB300" s="13"/>
      <c r="AC300" s="13"/>
      <c r="AD300" s="13"/>
      <c r="AE300" s="13"/>
      <c r="AT300" s="264" t="s">
        <v>196</v>
      </c>
      <c r="AU300" s="264" t="s">
        <v>84</v>
      </c>
      <c r="AV300" s="13" t="s">
        <v>84</v>
      </c>
      <c r="AW300" s="13" t="s">
        <v>5</v>
      </c>
      <c r="AX300" s="13" t="s">
        <v>82</v>
      </c>
      <c r="AY300" s="264" t="s">
        <v>182</v>
      </c>
    </row>
    <row r="301" s="2" customFormat="1" ht="24.15" customHeight="1">
      <c r="A301" s="39"/>
      <c r="B301" s="40"/>
      <c r="C301" s="286" t="s">
        <v>458</v>
      </c>
      <c r="D301" s="286" t="s">
        <v>290</v>
      </c>
      <c r="E301" s="287" t="s">
        <v>2348</v>
      </c>
      <c r="F301" s="288" t="s">
        <v>2349</v>
      </c>
      <c r="G301" s="289" t="s">
        <v>416</v>
      </c>
      <c r="H301" s="290">
        <v>38.411000000000001</v>
      </c>
      <c r="I301" s="291"/>
      <c r="J301" s="292"/>
      <c r="K301" s="293">
        <f>ROUND(P301*H301,2)</f>
        <v>0</v>
      </c>
      <c r="L301" s="288" t="s">
        <v>189</v>
      </c>
      <c r="M301" s="294"/>
      <c r="N301" s="295" t="s">
        <v>1</v>
      </c>
      <c r="O301" s="241" t="s">
        <v>38</v>
      </c>
      <c r="P301" s="242">
        <f>I301+J301</f>
        <v>0</v>
      </c>
      <c r="Q301" s="242">
        <f>ROUND(I301*H301,2)</f>
        <v>0</v>
      </c>
      <c r="R301" s="242">
        <f>ROUND(J301*H301,2)</f>
        <v>0</v>
      </c>
      <c r="S301" s="92"/>
      <c r="T301" s="243">
        <f>S301*H301</f>
        <v>0</v>
      </c>
      <c r="U301" s="243">
        <v>0.0033999999999999998</v>
      </c>
      <c r="V301" s="243">
        <f>U301*H301</f>
        <v>0.1305974</v>
      </c>
      <c r="W301" s="243">
        <v>0</v>
      </c>
      <c r="X301" s="244">
        <f>W301*H301</f>
        <v>0</v>
      </c>
      <c r="Y301" s="39"/>
      <c r="Z301" s="39"/>
      <c r="AA301" s="39"/>
      <c r="AB301" s="39"/>
      <c r="AC301" s="39"/>
      <c r="AD301" s="39"/>
      <c r="AE301" s="39"/>
      <c r="AR301" s="245" t="s">
        <v>293</v>
      </c>
      <c r="AT301" s="245" t="s">
        <v>290</v>
      </c>
      <c r="AU301" s="245" t="s">
        <v>84</v>
      </c>
      <c r="AY301" s="18" t="s">
        <v>182</v>
      </c>
      <c r="BE301" s="246">
        <f>IF(O301="základní",K301,0)</f>
        <v>0</v>
      </c>
      <c r="BF301" s="246">
        <f>IF(O301="snížená",K301,0)</f>
        <v>0</v>
      </c>
      <c r="BG301" s="246">
        <f>IF(O301="zákl. přenesená",K301,0)</f>
        <v>0</v>
      </c>
      <c r="BH301" s="246">
        <f>IF(O301="sníž. přenesená",K301,0)</f>
        <v>0</v>
      </c>
      <c r="BI301" s="246">
        <f>IF(O301="nulová",K301,0)</f>
        <v>0</v>
      </c>
      <c r="BJ301" s="18" t="s">
        <v>82</v>
      </c>
      <c r="BK301" s="246">
        <f>ROUND(P301*H301,2)</f>
        <v>0</v>
      </c>
      <c r="BL301" s="18" t="s">
        <v>223</v>
      </c>
      <c r="BM301" s="245" t="s">
        <v>2350</v>
      </c>
    </row>
    <row r="302" s="2" customFormat="1">
      <c r="A302" s="39"/>
      <c r="B302" s="40"/>
      <c r="C302" s="41"/>
      <c r="D302" s="247" t="s">
        <v>192</v>
      </c>
      <c r="E302" s="41"/>
      <c r="F302" s="248" t="s">
        <v>2349</v>
      </c>
      <c r="G302" s="41"/>
      <c r="H302" s="41"/>
      <c r="I302" s="249"/>
      <c r="J302" s="249"/>
      <c r="K302" s="41"/>
      <c r="L302" s="41"/>
      <c r="M302" s="45"/>
      <c r="N302" s="250"/>
      <c r="O302" s="251"/>
      <c r="P302" s="92"/>
      <c r="Q302" s="92"/>
      <c r="R302" s="92"/>
      <c r="S302" s="92"/>
      <c r="T302" s="92"/>
      <c r="U302" s="92"/>
      <c r="V302" s="92"/>
      <c r="W302" s="92"/>
      <c r="X302" s="93"/>
      <c r="Y302" s="39"/>
      <c r="Z302" s="39"/>
      <c r="AA302" s="39"/>
      <c r="AB302" s="39"/>
      <c r="AC302" s="39"/>
      <c r="AD302" s="39"/>
      <c r="AE302" s="39"/>
      <c r="AT302" s="18" t="s">
        <v>192</v>
      </c>
      <c r="AU302" s="18" t="s">
        <v>84</v>
      </c>
    </row>
    <row r="303" s="13" customFormat="1">
      <c r="A303" s="13"/>
      <c r="B303" s="254"/>
      <c r="C303" s="255"/>
      <c r="D303" s="247" t="s">
        <v>196</v>
      </c>
      <c r="E303" s="255"/>
      <c r="F303" s="257" t="s">
        <v>2351</v>
      </c>
      <c r="G303" s="255"/>
      <c r="H303" s="258">
        <v>38.411000000000001</v>
      </c>
      <c r="I303" s="259"/>
      <c r="J303" s="259"/>
      <c r="K303" s="255"/>
      <c r="L303" s="255"/>
      <c r="M303" s="260"/>
      <c r="N303" s="261"/>
      <c r="O303" s="262"/>
      <c r="P303" s="262"/>
      <c r="Q303" s="262"/>
      <c r="R303" s="262"/>
      <c r="S303" s="262"/>
      <c r="T303" s="262"/>
      <c r="U303" s="262"/>
      <c r="V303" s="262"/>
      <c r="W303" s="262"/>
      <c r="X303" s="263"/>
      <c r="Y303" s="13"/>
      <c r="Z303" s="13"/>
      <c r="AA303" s="13"/>
      <c r="AB303" s="13"/>
      <c r="AC303" s="13"/>
      <c r="AD303" s="13"/>
      <c r="AE303" s="13"/>
      <c r="AT303" s="264" t="s">
        <v>196</v>
      </c>
      <c r="AU303" s="264" t="s">
        <v>84</v>
      </c>
      <c r="AV303" s="13" t="s">
        <v>84</v>
      </c>
      <c r="AW303" s="13" t="s">
        <v>4</v>
      </c>
      <c r="AX303" s="13" t="s">
        <v>82</v>
      </c>
      <c r="AY303" s="264" t="s">
        <v>182</v>
      </c>
    </row>
    <row r="304" s="2" customFormat="1" ht="24.15" customHeight="1">
      <c r="A304" s="39"/>
      <c r="B304" s="40"/>
      <c r="C304" s="233" t="s">
        <v>464</v>
      </c>
      <c r="D304" s="233" t="s">
        <v>185</v>
      </c>
      <c r="E304" s="234" t="s">
        <v>2352</v>
      </c>
      <c r="F304" s="235" t="s">
        <v>2353</v>
      </c>
      <c r="G304" s="236" t="s">
        <v>243</v>
      </c>
      <c r="H304" s="237">
        <v>0.17599999999999999</v>
      </c>
      <c r="I304" s="238"/>
      <c r="J304" s="238"/>
      <c r="K304" s="239">
        <f>ROUND(P304*H304,2)</f>
        <v>0</v>
      </c>
      <c r="L304" s="235" t="s">
        <v>189</v>
      </c>
      <c r="M304" s="45"/>
      <c r="N304" s="240" t="s">
        <v>1</v>
      </c>
      <c r="O304" s="241" t="s">
        <v>38</v>
      </c>
      <c r="P304" s="242">
        <f>I304+J304</f>
        <v>0</v>
      </c>
      <c r="Q304" s="242">
        <f>ROUND(I304*H304,2)</f>
        <v>0</v>
      </c>
      <c r="R304" s="242">
        <f>ROUND(J304*H304,2)</f>
        <v>0</v>
      </c>
      <c r="S304" s="92"/>
      <c r="T304" s="243">
        <f>S304*H304</f>
        <v>0</v>
      </c>
      <c r="U304" s="243">
        <v>0</v>
      </c>
      <c r="V304" s="243">
        <f>U304*H304</f>
        <v>0</v>
      </c>
      <c r="W304" s="243">
        <v>0</v>
      </c>
      <c r="X304" s="244">
        <f>W304*H304</f>
        <v>0</v>
      </c>
      <c r="Y304" s="39"/>
      <c r="Z304" s="39"/>
      <c r="AA304" s="39"/>
      <c r="AB304" s="39"/>
      <c r="AC304" s="39"/>
      <c r="AD304" s="39"/>
      <c r="AE304" s="39"/>
      <c r="AR304" s="245" t="s">
        <v>223</v>
      </c>
      <c r="AT304" s="245" t="s">
        <v>185</v>
      </c>
      <c r="AU304" s="245" t="s">
        <v>84</v>
      </c>
      <c r="AY304" s="18" t="s">
        <v>182</v>
      </c>
      <c r="BE304" s="246">
        <f>IF(O304="základní",K304,0)</f>
        <v>0</v>
      </c>
      <c r="BF304" s="246">
        <f>IF(O304="snížená",K304,0)</f>
        <v>0</v>
      </c>
      <c r="BG304" s="246">
        <f>IF(O304="zákl. přenesená",K304,0)</f>
        <v>0</v>
      </c>
      <c r="BH304" s="246">
        <f>IF(O304="sníž. přenesená",K304,0)</f>
        <v>0</v>
      </c>
      <c r="BI304" s="246">
        <f>IF(O304="nulová",K304,0)</f>
        <v>0</v>
      </c>
      <c r="BJ304" s="18" t="s">
        <v>82</v>
      </c>
      <c r="BK304" s="246">
        <f>ROUND(P304*H304,2)</f>
        <v>0</v>
      </c>
      <c r="BL304" s="18" t="s">
        <v>223</v>
      </c>
      <c r="BM304" s="245" t="s">
        <v>2354</v>
      </c>
    </row>
    <row r="305" s="2" customFormat="1">
      <c r="A305" s="39"/>
      <c r="B305" s="40"/>
      <c r="C305" s="41"/>
      <c r="D305" s="247" t="s">
        <v>192</v>
      </c>
      <c r="E305" s="41"/>
      <c r="F305" s="248" t="s">
        <v>2355</v>
      </c>
      <c r="G305" s="41"/>
      <c r="H305" s="41"/>
      <c r="I305" s="249"/>
      <c r="J305" s="249"/>
      <c r="K305" s="41"/>
      <c r="L305" s="41"/>
      <c r="M305" s="45"/>
      <c r="N305" s="250"/>
      <c r="O305" s="251"/>
      <c r="P305" s="92"/>
      <c r="Q305" s="92"/>
      <c r="R305" s="92"/>
      <c r="S305" s="92"/>
      <c r="T305" s="92"/>
      <c r="U305" s="92"/>
      <c r="V305" s="92"/>
      <c r="W305" s="92"/>
      <c r="X305" s="93"/>
      <c r="Y305" s="39"/>
      <c r="Z305" s="39"/>
      <c r="AA305" s="39"/>
      <c r="AB305" s="39"/>
      <c r="AC305" s="39"/>
      <c r="AD305" s="39"/>
      <c r="AE305" s="39"/>
      <c r="AT305" s="18" t="s">
        <v>192</v>
      </c>
      <c r="AU305" s="18" t="s">
        <v>84</v>
      </c>
    </row>
    <row r="306" s="2" customFormat="1">
      <c r="A306" s="39"/>
      <c r="B306" s="40"/>
      <c r="C306" s="41"/>
      <c r="D306" s="252" t="s">
        <v>194</v>
      </c>
      <c r="E306" s="41"/>
      <c r="F306" s="253" t="s">
        <v>2356</v>
      </c>
      <c r="G306" s="41"/>
      <c r="H306" s="41"/>
      <c r="I306" s="249"/>
      <c r="J306" s="249"/>
      <c r="K306" s="41"/>
      <c r="L306" s="41"/>
      <c r="M306" s="45"/>
      <c r="N306" s="250"/>
      <c r="O306" s="251"/>
      <c r="P306" s="92"/>
      <c r="Q306" s="92"/>
      <c r="R306" s="92"/>
      <c r="S306" s="92"/>
      <c r="T306" s="92"/>
      <c r="U306" s="92"/>
      <c r="V306" s="92"/>
      <c r="W306" s="92"/>
      <c r="X306" s="93"/>
      <c r="Y306" s="39"/>
      <c r="Z306" s="39"/>
      <c r="AA306" s="39"/>
      <c r="AB306" s="39"/>
      <c r="AC306" s="39"/>
      <c r="AD306" s="39"/>
      <c r="AE306" s="39"/>
      <c r="AT306" s="18" t="s">
        <v>194</v>
      </c>
      <c r="AU306" s="18" t="s">
        <v>84</v>
      </c>
    </row>
    <row r="307" s="12" customFormat="1" ht="22.8" customHeight="1">
      <c r="A307" s="12"/>
      <c r="B307" s="216"/>
      <c r="C307" s="217"/>
      <c r="D307" s="218" t="s">
        <v>74</v>
      </c>
      <c r="E307" s="231" t="s">
        <v>513</v>
      </c>
      <c r="F307" s="231" t="s">
        <v>514</v>
      </c>
      <c r="G307" s="217"/>
      <c r="H307" s="217"/>
      <c r="I307" s="220"/>
      <c r="J307" s="220"/>
      <c r="K307" s="232">
        <f>BK307</f>
        <v>0</v>
      </c>
      <c r="L307" s="217"/>
      <c r="M307" s="222"/>
      <c r="N307" s="223"/>
      <c r="O307" s="224"/>
      <c r="P307" s="224"/>
      <c r="Q307" s="225">
        <f>SUM(Q308:Q331)</f>
        <v>0</v>
      </c>
      <c r="R307" s="225">
        <f>SUM(R308:R331)</f>
        <v>0</v>
      </c>
      <c r="S307" s="224"/>
      <c r="T307" s="226">
        <f>SUM(T308:T331)</f>
        <v>0</v>
      </c>
      <c r="U307" s="224"/>
      <c r="V307" s="226">
        <f>SUM(V308:V331)</f>
        <v>0.012731370000000001</v>
      </c>
      <c r="W307" s="224"/>
      <c r="X307" s="227">
        <f>SUM(X308:X331)</f>
        <v>0</v>
      </c>
      <c r="Y307" s="12"/>
      <c r="Z307" s="12"/>
      <c r="AA307" s="12"/>
      <c r="AB307" s="12"/>
      <c r="AC307" s="12"/>
      <c r="AD307" s="12"/>
      <c r="AE307" s="12"/>
      <c r="AR307" s="228" t="s">
        <v>84</v>
      </c>
      <c r="AT307" s="229" t="s">
        <v>74</v>
      </c>
      <c r="AU307" s="229" t="s">
        <v>82</v>
      </c>
      <c r="AY307" s="228" t="s">
        <v>182</v>
      </c>
      <c r="BK307" s="230">
        <f>SUM(BK308:BK331)</f>
        <v>0</v>
      </c>
    </row>
    <row r="308" s="2" customFormat="1" ht="24.15" customHeight="1">
      <c r="A308" s="39"/>
      <c r="B308" s="40"/>
      <c r="C308" s="233" t="s">
        <v>469</v>
      </c>
      <c r="D308" s="233" t="s">
        <v>185</v>
      </c>
      <c r="E308" s="234" t="s">
        <v>2357</v>
      </c>
      <c r="F308" s="235" t="s">
        <v>2358</v>
      </c>
      <c r="G308" s="236" t="s">
        <v>188</v>
      </c>
      <c r="H308" s="237">
        <v>12.093</v>
      </c>
      <c r="I308" s="238"/>
      <c r="J308" s="238"/>
      <c r="K308" s="239">
        <f>ROUND(P308*H308,2)</f>
        <v>0</v>
      </c>
      <c r="L308" s="235" t="s">
        <v>189</v>
      </c>
      <c r="M308" s="45"/>
      <c r="N308" s="240" t="s">
        <v>1</v>
      </c>
      <c r="O308" s="241" t="s">
        <v>38</v>
      </c>
      <c r="P308" s="242">
        <f>I308+J308</f>
        <v>0</v>
      </c>
      <c r="Q308" s="242">
        <f>ROUND(I308*H308,2)</f>
        <v>0</v>
      </c>
      <c r="R308" s="242">
        <f>ROUND(J308*H308,2)</f>
        <v>0</v>
      </c>
      <c r="S308" s="92"/>
      <c r="T308" s="243">
        <f>S308*H308</f>
        <v>0</v>
      </c>
      <c r="U308" s="243">
        <v>6.9999999999999994E-05</v>
      </c>
      <c r="V308" s="243">
        <f>U308*H308</f>
        <v>0.00084650999999999997</v>
      </c>
      <c r="W308" s="243">
        <v>0</v>
      </c>
      <c r="X308" s="244">
        <f>W308*H308</f>
        <v>0</v>
      </c>
      <c r="Y308" s="39"/>
      <c r="Z308" s="39"/>
      <c r="AA308" s="39"/>
      <c r="AB308" s="39"/>
      <c r="AC308" s="39"/>
      <c r="AD308" s="39"/>
      <c r="AE308" s="39"/>
      <c r="AR308" s="245" t="s">
        <v>223</v>
      </c>
      <c r="AT308" s="245" t="s">
        <v>185</v>
      </c>
      <c r="AU308" s="245" t="s">
        <v>84</v>
      </c>
      <c r="AY308" s="18" t="s">
        <v>182</v>
      </c>
      <c r="BE308" s="246">
        <f>IF(O308="základní",K308,0)</f>
        <v>0</v>
      </c>
      <c r="BF308" s="246">
        <f>IF(O308="snížená",K308,0)</f>
        <v>0</v>
      </c>
      <c r="BG308" s="246">
        <f>IF(O308="zákl. přenesená",K308,0)</f>
        <v>0</v>
      </c>
      <c r="BH308" s="246">
        <f>IF(O308="sníž. přenesená",K308,0)</f>
        <v>0</v>
      </c>
      <c r="BI308" s="246">
        <f>IF(O308="nulová",K308,0)</f>
        <v>0</v>
      </c>
      <c r="BJ308" s="18" t="s">
        <v>82</v>
      </c>
      <c r="BK308" s="246">
        <f>ROUND(P308*H308,2)</f>
        <v>0</v>
      </c>
      <c r="BL308" s="18" t="s">
        <v>223</v>
      </c>
      <c r="BM308" s="245" t="s">
        <v>2359</v>
      </c>
    </row>
    <row r="309" s="2" customFormat="1">
      <c r="A309" s="39"/>
      <c r="B309" s="40"/>
      <c r="C309" s="41"/>
      <c r="D309" s="247" t="s">
        <v>192</v>
      </c>
      <c r="E309" s="41"/>
      <c r="F309" s="248" t="s">
        <v>2360</v>
      </c>
      <c r="G309" s="41"/>
      <c r="H309" s="41"/>
      <c r="I309" s="249"/>
      <c r="J309" s="249"/>
      <c r="K309" s="41"/>
      <c r="L309" s="41"/>
      <c r="M309" s="45"/>
      <c r="N309" s="250"/>
      <c r="O309" s="251"/>
      <c r="P309" s="92"/>
      <c r="Q309" s="92"/>
      <c r="R309" s="92"/>
      <c r="S309" s="92"/>
      <c r="T309" s="92"/>
      <c r="U309" s="92"/>
      <c r="V309" s="92"/>
      <c r="W309" s="92"/>
      <c r="X309" s="93"/>
      <c r="Y309" s="39"/>
      <c r="Z309" s="39"/>
      <c r="AA309" s="39"/>
      <c r="AB309" s="39"/>
      <c r="AC309" s="39"/>
      <c r="AD309" s="39"/>
      <c r="AE309" s="39"/>
      <c r="AT309" s="18" t="s">
        <v>192</v>
      </c>
      <c r="AU309" s="18" t="s">
        <v>84</v>
      </c>
    </row>
    <row r="310" s="2" customFormat="1">
      <c r="A310" s="39"/>
      <c r="B310" s="40"/>
      <c r="C310" s="41"/>
      <c r="D310" s="252" t="s">
        <v>194</v>
      </c>
      <c r="E310" s="41"/>
      <c r="F310" s="253" t="s">
        <v>2361</v>
      </c>
      <c r="G310" s="41"/>
      <c r="H310" s="41"/>
      <c r="I310" s="249"/>
      <c r="J310" s="249"/>
      <c r="K310" s="41"/>
      <c r="L310" s="41"/>
      <c r="M310" s="45"/>
      <c r="N310" s="250"/>
      <c r="O310" s="251"/>
      <c r="P310" s="92"/>
      <c r="Q310" s="92"/>
      <c r="R310" s="92"/>
      <c r="S310" s="92"/>
      <c r="T310" s="92"/>
      <c r="U310" s="92"/>
      <c r="V310" s="92"/>
      <c r="W310" s="92"/>
      <c r="X310" s="93"/>
      <c r="Y310" s="39"/>
      <c r="Z310" s="39"/>
      <c r="AA310" s="39"/>
      <c r="AB310" s="39"/>
      <c r="AC310" s="39"/>
      <c r="AD310" s="39"/>
      <c r="AE310" s="39"/>
      <c r="AT310" s="18" t="s">
        <v>194</v>
      </c>
      <c r="AU310" s="18" t="s">
        <v>84</v>
      </c>
    </row>
    <row r="311" s="13" customFormat="1">
      <c r="A311" s="13"/>
      <c r="B311" s="254"/>
      <c r="C311" s="255"/>
      <c r="D311" s="247" t="s">
        <v>196</v>
      </c>
      <c r="E311" s="256" t="s">
        <v>1</v>
      </c>
      <c r="F311" s="257" t="s">
        <v>2362</v>
      </c>
      <c r="G311" s="255"/>
      <c r="H311" s="258">
        <v>12.093</v>
      </c>
      <c r="I311" s="259"/>
      <c r="J311" s="259"/>
      <c r="K311" s="255"/>
      <c r="L311" s="255"/>
      <c r="M311" s="260"/>
      <c r="N311" s="261"/>
      <c r="O311" s="262"/>
      <c r="P311" s="262"/>
      <c r="Q311" s="262"/>
      <c r="R311" s="262"/>
      <c r="S311" s="262"/>
      <c r="T311" s="262"/>
      <c r="U311" s="262"/>
      <c r="V311" s="262"/>
      <c r="W311" s="262"/>
      <c r="X311" s="263"/>
      <c r="Y311" s="13"/>
      <c r="Z311" s="13"/>
      <c r="AA311" s="13"/>
      <c r="AB311" s="13"/>
      <c r="AC311" s="13"/>
      <c r="AD311" s="13"/>
      <c r="AE311" s="13"/>
      <c r="AT311" s="264" t="s">
        <v>196</v>
      </c>
      <c r="AU311" s="264" t="s">
        <v>84</v>
      </c>
      <c r="AV311" s="13" t="s">
        <v>84</v>
      </c>
      <c r="AW311" s="13" t="s">
        <v>5</v>
      </c>
      <c r="AX311" s="13" t="s">
        <v>82</v>
      </c>
      <c r="AY311" s="264" t="s">
        <v>182</v>
      </c>
    </row>
    <row r="312" s="2" customFormat="1" ht="33" customHeight="1">
      <c r="A312" s="39"/>
      <c r="B312" s="40"/>
      <c r="C312" s="233" t="s">
        <v>477</v>
      </c>
      <c r="D312" s="233" t="s">
        <v>185</v>
      </c>
      <c r="E312" s="234" t="s">
        <v>2363</v>
      </c>
      <c r="F312" s="235" t="s">
        <v>2364</v>
      </c>
      <c r="G312" s="236" t="s">
        <v>188</v>
      </c>
      <c r="H312" s="237">
        <v>12.093</v>
      </c>
      <c r="I312" s="238"/>
      <c r="J312" s="238"/>
      <c r="K312" s="239">
        <f>ROUND(P312*H312,2)</f>
        <v>0</v>
      </c>
      <c r="L312" s="235" t="s">
        <v>189</v>
      </c>
      <c r="M312" s="45"/>
      <c r="N312" s="240" t="s">
        <v>1</v>
      </c>
      <c r="O312" s="241" t="s">
        <v>38</v>
      </c>
      <c r="P312" s="242">
        <f>I312+J312</f>
        <v>0</v>
      </c>
      <c r="Q312" s="242">
        <f>ROUND(I312*H312,2)</f>
        <v>0</v>
      </c>
      <c r="R312" s="242">
        <f>ROUND(J312*H312,2)</f>
        <v>0</v>
      </c>
      <c r="S312" s="92"/>
      <c r="T312" s="243">
        <f>S312*H312</f>
        <v>0</v>
      </c>
      <c r="U312" s="243">
        <v>8.0000000000000007E-05</v>
      </c>
      <c r="V312" s="243">
        <f>U312*H312</f>
        <v>0.00096744000000000008</v>
      </c>
      <c r="W312" s="243">
        <v>0</v>
      </c>
      <c r="X312" s="244">
        <f>W312*H312</f>
        <v>0</v>
      </c>
      <c r="Y312" s="39"/>
      <c r="Z312" s="39"/>
      <c r="AA312" s="39"/>
      <c r="AB312" s="39"/>
      <c r="AC312" s="39"/>
      <c r="AD312" s="39"/>
      <c r="AE312" s="39"/>
      <c r="AR312" s="245" t="s">
        <v>223</v>
      </c>
      <c r="AT312" s="245" t="s">
        <v>185</v>
      </c>
      <c r="AU312" s="245" t="s">
        <v>84</v>
      </c>
      <c r="AY312" s="18" t="s">
        <v>182</v>
      </c>
      <c r="BE312" s="246">
        <f>IF(O312="základní",K312,0)</f>
        <v>0</v>
      </c>
      <c r="BF312" s="246">
        <f>IF(O312="snížená",K312,0)</f>
        <v>0</v>
      </c>
      <c r="BG312" s="246">
        <f>IF(O312="zákl. přenesená",K312,0)</f>
        <v>0</v>
      </c>
      <c r="BH312" s="246">
        <f>IF(O312="sníž. přenesená",K312,0)</f>
        <v>0</v>
      </c>
      <c r="BI312" s="246">
        <f>IF(O312="nulová",K312,0)</f>
        <v>0</v>
      </c>
      <c r="BJ312" s="18" t="s">
        <v>82</v>
      </c>
      <c r="BK312" s="246">
        <f>ROUND(P312*H312,2)</f>
        <v>0</v>
      </c>
      <c r="BL312" s="18" t="s">
        <v>223</v>
      </c>
      <c r="BM312" s="245" t="s">
        <v>2365</v>
      </c>
    </row>
    <row r="313" s="2" customFormat="1">
      <c r="A313" s="39"/>
      <c r="B313" s="40"/>
      <c r="C313" s="41"/>
      <c r="D313" s="247" t="s">
        <v>192</v>
      </c>
      <c r="E313" s="41"/>
      <c r="F313" s="248" t="s">
        <v>2366</v>
      </c>
      <c r="G313" s="41"/>
      <c r="H313" s="41"/>
      <c r="I313" s="249"/>
      <c r="J313" s="249"/>
      <c r="K313" s="41"/>
      <c r="L313" s="41"/>
      <c r="M313" s="45"/>
      <c r="N313" s="250"/>
      <c r="O313" s="251"/>
      <c r="P313" s="92"/>
      <c r="Q313" s="92"/>
      <c r="R313" s="92"/>
      <c r="S313" s="92"/>
      <c r="T313" s="92"/>
      <c r="U313" s="92"/>
      <c r="V313" s="92"/>
      <c r="W313" s="92"/>
      <c r="X313" s="93"/>
      <c r="Y313" s="39"/>
      <c r="Z313" s="39"/>
      <c r="AA313" s="39"/>
      <c r="AB313" s="39"/>
      <c r="AC313" s="39"/>
      <c r="AD313" s="39"/>
      <c r="AE313" s="39"/>
      <c r="AT313" s="18" t="s">
        <v>192</v>
      </c>
      <c r="AU313" s="18" t="s">
        <v>84</v>
      </c>
    </row>
    <row r="314" s="2" customFormat="1">
      <c r="A314" s="39"/>
      <c r="B314" s="40"/>
      <c r="C314" s="41"/>
      <c r="D314" s="252" t="s">
        <v>194</v>
      </c>
      <c r="E314" s="41"/>
      <c r="F314" s="253" t="s">
        <v>2367</v>
      </c>
      <c r="G314" s="41"/>
      <c r="H314" s="41"/>
      <c r="I314" s="249"/>
      <c r="J314" s="249"/>
      <c r="K314" s="41"/>
      <c r="L314" s="41"/>
      <c r="M314" s="45"/>
      <c r="N314" s="250"/>
      <c r="O314" s="251"/>
      <c r="P314" s="92"/>
      <c r="Q314" s="92"/>
      <c r="R314" s="92"/>
      <c r="S314" s="92"/>
      <c r="T314" s="92"/>
      <c r="U314" s="92"/>
      <c r="V314" s="92"/>
      <c r="W314" s="92"/>
      <c r="X314" s="93"/>
      <c r="Y314" s="39"/>
      <c r="Z314" s="39"/>
      <c r="AA314" s="39"/>
      <c r="AB314" s="39"/>
      <c r="AC314" s="39"/>
      <c r="AD314" s="39"/>
      <c r="AE314" s="39"/>
      <c r="AT314" s="18" t="s">
        <v>194</v>
      </c>
      <c r="AU314" s="18" t="s">
        <v>84</v>
      </c>
    </row>
    <row r="315" s="13" customFormat="1">
      <c r="A315" s="13"/>
      <c r="B315" s="254"/>
      <c r="C315" s="255"/>
      <c r="D315" s="247" t="s">
        <v>196</v>
      </c>
      <c r="E315" s="256" t="s">
        <v>1</v>
      </c>
      <c r="F315" s="257" t="s">
        <v>2368</v>
      </c>
      <c r="G315" s="255"/>
      <c r="H315" s="258">
        <v>12.093</v>
      </c>
      <c r="I315" s="259"/>
      <c r="J315" s="259"/>
      <c r="K315" s="255"/>
      <c r="L315" s="255"/>
      <c r="M315" s="260"/>
      <c r="N315" s="261"/>
      <c r="O315" s="262"/>
      <c r="P315" s="262"/>
      <c r="Q315" s="262"/>
      <c r="R315" s="262"/>
      <c r="S315" s="262"/>
      <c r="T315" s="262"/>
      <c r="U315" s="262"/>
      <c r="V315" s="262"/>
      <c r="W315" s="262"/>
      <c r="X315" s="263"/>
      <c r="Y315" s="13"/>
      <c r="Z315" s="13"/>
      <c r="AA315" s="13"/>
      <c r="AB315" s="13"/>
      <c r="AC315" s="13"/>
      <c r="AD315" s="13"/>
      <c r="AE315" s="13"/>
      <c r="AT315" s="264" t="s">
        <v>196</v>
      </c>
      <c r="AU315" s="264" t="s">
        <v>84</v>
      </c>
      <c r="AV315" s="13" t="s">
        <v>84</v>
      </c>
      <c r="AW315" s="13" t="s">
        <v>5</v>
      </c>
      <c r="AX315" s="13" t="s">
        <v>82</v>
      </c>
      <c r="AY315" s="264" t="s">
        <v>182</v>
      </c>
    </row>
    <row r="316" s="2" customFormat="1" ht="24.15" customHeight="1">
      <c r="A316" s="39"/>
      <c r="B316" s="40"/>
      <c r="C316" s="233" t="s">
        <v>483</v>
      </c>
      <c r="D316" s="233" t="s">
        <v>185</v>
      </c>
      <c r="E316" s="234" t="s">
        <v>2369</v>
      </c>
      <c r="F316" s="235" t="s">
        <v>2370</v>
      </c>
      <c r="G316" s="236" t="s">
        <v>188</v>
      </c>
      <c r="H316" s="237">
        <v>12.093</v>
      </c>
      <c r="I316" s="238"/>
      <c r="J316" s="238"/>
      <c r="K316" s="239">
        <f>ROUND(P316*H316,2)</f>
        <v>0</v>
      </c>
      <c r="L316" s="235" t="s">
        <v>189</v>
      </c>
      <c r="M316" s="45"/>
      <c r="N316" s="240" t="s">
        <v>1</v>
      </c>
      <c r="O316" s="241" t="s">
        <v>38</v>
      </c>
      <c r="P316" s="242">
        <f>I316+J316</f>
        <v>0</v>
      </c>
      <c r="Q316" s="242">
        <f>ROUND(I316*H316,2)</f>
        <v>0</v>
      </c>
      <c r="R316" s="242">
        <f>ROUND(J316*H316,2)</f>
        <v>0</v>
      </c>
      <c r="S316" s="92"/>
      <c r="T316" s="243">
        <f>S316*H316</f>
        <v>0</v>
      </c>
      <c r="U316" s="243">
        <v>0.00013999999999999999</v>
      </c>
      <c r="V316" s="243">
        <f>U316*H316</f>
        <v>0.0016930199999999999</v>
      </c>
      <c r="W316" s="243">
        <v>0</v>
      </c>
      <c r="X316" s="244">
        <f>W316*H316</f>
        <v>0</v>
      </c>
      <c r="Y316" s="39"/>
      <c r="Z316" s="39"/>
      <c r="AA316" s="39"/>
      <c r="AB316" s="39"/>
      <c r="AC316" s="39"/>
      <c r="AD316" s="39"/>
      <c r="AE316" s="39"/>
      <c r="AR316" s="245" t="s">
        <v>223</v>
      </c>
      <c r="AT316" s="245" t="s">
        <v>185</v>
      </c>
      <c r="AU316" s="245" t="s">
        <v>84</v>
      </c>
      <c r="AY316" s="18" t="s">
        <v>182</v>
      </c>
      <c r="BE316" s="246">
        <f>IF(O316="základní",K316,0)</f>
        <v>0</v>
      </c>
      <c r="BF316" s="246">
        <f>IF(O316="snížená",K316,0)</f>
        <v>0</v>
      </c>
      <c r="BG316" s="246">
        <f>IF(O316="zákl. přenesená",K316,0)</f>
        <v>0</v>
      </c>
      <c r="BH316" s="246">
        <f>IF(O316="sníž. přenesená",K316,0)</f>
        <v>0</v>
      </c>
      <c r="BI316" s="246">
        <f>IF(O316="nulová",K316,0)</f>
        <v>0</v>
      </c>
      <c r="BJ316" s="18" t="s">
        <v>82</v>
      </c>
      <c r="BK316" s="246">
        <f>ROUND(P316*H316,2)</f>
        <v>0</v>
      </c>
      <c r="BL316" s="18" t="s">
        <v>223</v>
      </c>
      <c r="BM316" s="245" t="s">
        <v>2371</v>
      </c>
    </row>
    <row r="317" s="2" customFormat="1">
      <c r="A317" s="39"/>
      <c r="B317" s="40"/>
      <c r="C317" s="41"/>
      <c r="D317" s="247" t="s">
        <v>192</v>
      </c>
      <c r="E317" s="41"/>
      <c r="F317" s="248" t="s">
        <v>2372</v>
      </c>
      <c r="G317" s="41"/>
      <c r="H317" s="41"/>
      <c r="I317" s="249"/>
      <c r="J317" s="249"/>
      <c r="K317" s="41"/>
      <c r="L317" s="41"/>
      <c r="M317" s="45"/>
      <c r="N317" s="250"/>
      <c r="O317" s="251"/>
      <c r="P317" s="92"/>
      <c r="Q317" s="92"/>
      <c r="R317" s="92"/>
      <c r="S317" s="92"/>
      <c r="T317" s="92"/>
      <c r="U317" s="92"/>
      <c r="V317" s="92"/>
      <c r="W317" s="92"/>
      <c r="X317" s="93"/>
      <c r="Y317" s="39"/>
      <c r="Z317" s="39"/>
      <c r="AA317" s="39"/>
      <c r="AB317" s="39"/>
      <c r="AC317" s="39"/>
      <c r="AD317" s="39"/>
      <c r="AE317" s="39"/>
      <c r="AT317" s="18" t="s">
        <v>192</v>
      </c>
      <c r="AU317" s="18" t="s">
        <v>84</v>
      </c>
    </row>
    <row r="318" s="2" customFormat="1">
      <c r="A318" s="39"/>
      <c r="B318" s="40"/>
      <c r="C318" s="41"/>
      <c r="D318" s="252" t="s">
        <v>194</v>
      </c>
      <c r="E318" s="41"/>
      <c r="F318" s="253" t="s">
        <v>2373</v>
      </c>
      <c r="G318" s="41"/>
      <c r="H318" s="41"/>
      <c r="I318" s="249"/>
      <c r="J318" s="249"/>
      <c r="K318" s="41"/>
      <c r="L318" s="41"/>
      <c r="M318" s="45"/>
      <c r="N318" s="250"/>
      <c r="O318" s="251"/>
      <c r="P318" s="92"/>
      <c r="Q318" s="92"/>
      <c r="R318" s="92"/>
      <c r="S318" s="92"/>
      <c r="T318" s="92"/>
      <c r="U318" s="92"/>
      <c r="V318" s="92"/>
      <c r="W318" s="92"/>
      <c r="X318" s="93"/>
      <c r="Y318" s="39"/>
      <c r="Z318" s="39"/>
      <c r="AA318" s="39"/>
      <c r="AB318" s="39"/>
      <c r="AC318" s="39"/>
      <c r="AD318" s="39"/>
      <c r="AE318" s="39"/>
      <c r="AT318" s="18" t="s">
        <v>194</v>
      </c>
      <c r="AU318" s="18" t="s">
        <v>84</v>
      </c>
    </row>
    <row r="319" s="13" customFormat="1">
      <c r="A319" s="13"/>
      <c r="B319" s="254"/>
      <c r="C319" s="255"/>
      <c r="D319" s="247" t="s">
        <v>196</v>
      </c>
      <c r="E319" s="256" t="s">
        <v>1</v>
      </c>
      <c r="F319" s="257" t="s">
        <v>2368</v>
      </c>
      <c r="G319" s="255"/>
      <c r="H319" s="258">
        <v>12.093</v>
      </c>
      <c r="I319" s="259"/>
      <c r="J319" s="259"/>
      <c r="K319" s="255"/>
      <c r="L319" s="255"/>
      <c r="M319" s="260"/>
      <c r="N319" s="261"/>
      <c r="O319" s="262"/>
      <c r="P319" s="262"/>
      <c r="Q319" s="262"/>
      <c r="R319" s="262"/>
      <c r="S319" s="262"/>
      <c r="T319" s="262"/>
      <c r="U319" s="262"/>
      <c r="V319" s="262"/>
      <c r="W319" s="262"/>
      <c r="X319" s="263"/>
      <c r="Y319" s="13"/>
      <c r="Z319" s="13"/>
      <c r="AA319" s="13"/>
      <c r="AB319" s="13"/>
      <c r="AC319" s="13"/>
      <c r="AD319" s="13"/>
      <c r="AE319" s="13"/>
      <c r="AT319" s="264" t="s">
        <v>196</v>
      </c>
      <c r="AU319" s="264" t="s">
        <v>84</v>
      </c>
      <c r="AV319" s="13" t="s">
        <v>84</v>
      </c>
      <c r="AW319" s="13" t="s">
        <v>5</v>
      </c>
      <c r="AX319" s="13" t="s">
        <v>82</v>
      </c>
      <c r="AY319" s="264" t="s">
        <v>182</v>
      </c>
    </row>
    <row r="320" s="2" customFormat="1" ht="24.15" customHeight="1">
      <c r="A320" s="39"/>
      <c r="B320" s="40"/>
      <c r="C320" s="233" t="s">
        <v>491</v>
      </c>
      <c r="D320" s="233" t="s">
        <v>185</v>
      </c>
      <c r="E320" s="234" t="s">
        <v>562</v>
      </c>
      <c r="F320" s="235" t="s">
        <v>563</v>
      </c>
      <c r="G320" s="236" t="s">
        <v>416</v>
      </c>
      <c r="H320" s="237">
        <v>115.30500000000001</v>
      </c>
      <c r="I320" s="238"/>
      <c r="J320" s="238"/>
      <c r="K320" s="239">
        <f>ROUND(P320*H320,2)</f>
        <v>0</v>
      </c>
      <c r="L320" s="235" t="s">
        <v>189</v>
      </c>
      <c r="M320" s="45"/>
      <c r="N320" s="240" t="s">
        <v>1</v>
      </c>
      <c r="O320" s="241" t="s">
        <v>38</v>
      </c>
      <c r="P320" s="242">
        <f>I320+J320</f>
        <v>0</v>
      </c>
      <c r="Q320" s="242">
        <f>ROUND(I320*H320,2)</f>
        <v>0</v>
      </c>
      <c r="R320" s="242">
        <f>ROUND(J320*H320,2)</f>
        <v>0</v>
      </c>
      <c r="S320" s="92"/>
      <c r="T320" s="243">
        <f>S320*H320</f>
        <v>0</v>
      </c>
      <c r="U320" s="243">
        <v>1.0000000000000001E-05</v>
      </c>
      <c r="V320" s="243">
        <f>U320*H320</f>
        <v>0.0011530500000000001</v>
      </c>
      <c r="W320" s="243">
        <v>0</v>
      </c>
      <c r="X320" s="244">
        <f>W320*H320</f>
        <v>0</v>
      </c>
      <c r="Y320" s="39"/>
      <c r="Z320" s="39"/>
      <c r="AA320" s="39"/>
      <c r="AB320" s="39"/>
      <c r="AC320" s="39"/>
      <c r="AD320" s="39"/>
      <c r="AE320" s="39"/>
      <c r="AR320" s="245" t="s">
        <v>223</v>
      </c>
      <c r="AT320" s="245" t="s">
        <v>185</v>
      </c>
      <c r="AU320" s="245" t="s">
        <v>84</v>
      </c>
      <c r="AY320" s="18" t="s">
        <v>182</v>
      </c>
      <c r="BE320" s="246">
        <f>IF(O320="základní",K320,0)</f>
        <v>0</v>
      </c>
      <c r="BF320" s="246">
        <f>IF(O320="snížená",K320,0)</f>
        <v>0</v>
      </c>
      <c r="BG320" s="246">
        <f>IF(O320="zákl. přenesená",K320,0)</f>
        <v>0</v>
      </c>
      <c r="BH320" s="246">
        <f>IF(O320="sníž. přenesená",K320,0)</f>
        <v>0</v>
      </c>
      <c r="BI320" s="246">
        <f>IF(O320="nulová",K320,0)</f>
        <v>0</v>
      </c>
      <c r="BJ320" s="18" t="s">
        <v>82</v>
      </c>
      <c r="BK320" s="246">
        <f>ROUND(P320*H320,2)</f>
        <v>0</v>
      </c>
      <c r="BL320" s="18" t="s">
        <v>223</v>
      </c>
      <c r="BM320" s="245" t="s">
        <v>2374</v>
      </c>
    </row>
    <row r="321" s="2" customFormat="1">
      <c r="A321" s="39"/>
      <c r="B321" s="40"/>
      <c r="C321" s="41"/>
      <c r="D321" s="247" t="s">
        <v>192</v>
      </c>
      <c r="E321" s="41"/>
      <c r="F321" s="248" t="s">
        <v>565</v>
      </c>
      <c r="G321" s="41"/>
      <c r="H321" s="41"/>
      <c r="I321" s="249"/>
      <c r="J321" s="249"/>
      <c r="K321" s="41"/>
      <c r="L321" s="41"/>
      <c r="M321" s="45"/>
      <c r="N321" s="250"/>
      <c r="O321" s="251"/>
      <c r="P321" s="92"/>
      <c r="Q321" s="92"/>
      <c r="R321" s="92"/>
      <c r="S321" s="92"/>
      <c r="T321" s="92"/>
      <c r="U321" s="92"/>
      <c r="V321" s="92"/>
      <c r="W321" s="92"/>
      <c r="X321" s="93"/>
      <c r="Y321" s="39"/>
      <c r="Z321" s="39"/>
      <c r="AA321" s="39"/>
      <c r="AB321" s="39"/>
      <c r="AC321" s="39"/>
      <c r="AD321" s="39"/>
      <c r="AE321" s="39"/>
      <c r="AT321" s="18" t="s">
        <v>192</v>
      </c>
      <c r="AU321" s="18" t="s">
        <v>84</v>
      </c>
    </row>
    <row r="322" s="2" customFormat="1">
      <c r="A322" s="39"/>
      <c r="B322" s="40"/>
      <c r="C322" s="41"/>
      <c r="D322" s="252" t="s">
        <v>194</v>
      </c>
      <c r="E322" s="41"/>
      <c r="F322" s="253" t="s">
        <v>566</v>
      </c>
      <c r="G322" s="41"/>
      <c r="H322" s="41"/>
      <c r="I322" s="249"/>
      <c r="J322" s="249"/>
      <c r="K322" s="41"/>
      <c r="L322" s="41"/>
      <c r="M322" s="45"/>
      <c r="N322" s="250"/>
      <c r="O322" s="251"/>
      <c r="P322" s="92"/>
      <c r="Q322" s="92"/>
      <c r="R322" s="92"/>
      <c r="S322" s="92"/>
      <c r="T322" s="92"/>
      <c r="U322" s="92"/>
      <c r="V322" s="92"/>
      <c r="W322" s="92"/>
      <c r="X322" s="93"/>
      <c r="Y322" s="39"/>
      <c r="Z322" s="39"/>
      <c r="AA322" s="39"/>
      <c r="AB322" s="39"/>
      <c r="AC322" s="39"/>
      <c r="AD322" s="39"/>
      <c r="AE322" s="39"/>
      <c r="AT322" s="18" t="s">
        <v>194</v>
      </c>
      <c r="AU322" s="18" t="s">
        <v>84</v>
      </c>
    </row>
    <row r="323" s="13" customFormat="1">
      <c r="A323" s="13"/>
      <c r="B323" s="254"/>
      <c r="C323" s="255"/>
      <c r="D323" s="247" t="s">
        <v>196</v>
      </c>
      <c r="E323" s="256" t="s">
        <v>1</v>
      </c>
      <c r="F323" s="257" t="s">
        <v>2375</v>
      </c>
      <c r="G323" s="255"/>
      <c r="H323" s="258">
        <v>115.30500000000001</v>
      </c>
      <c r="I323" s="259"/>
      <c r="J323" s="259"/>
      <c r="K323" s="255"/>
      <c r="L323" s="255"/>
      <c r="M323" s="260"/>
      <c r="N323" s="261"/>
      <c r="O323" s="262"/>
      <c r="P323" s="262"/>
      <c r="Q323" s="262"/>
      <c r="R323" s="262"/>
      <c r="S323" s="262"/>
      <c r="T323" s="262"/>
      <c r="U323" s="262"/>
      <c r="V323" s="262"/>
      <c r="W323" s="262"/>
      <c r="X323" s="263"/>
      <c r="Y323" s="13"/>
      <c r="Z323" s="13"/>
      <c r="AA323" s="13"/>
      <c r="AB323" s="13"/>
      <c r="AC323" s="13"/>
      <c r="AD323" s="13"/>
      <c r="AE323" s="13"/>
      <c r="AT323" s="264" t="s">
        <v>196</v>
      </c>
      <c r="AU323" s="264" t="s">
        <v>84</v>
      </c>
      <c r="AV323" s="13" t="s">
        <v>84</v>
      </c>
      <c r="AW323" s="13" t="s">
        <v>5</v>
      </c>
      <c r="AX323" s="13" t="s">
        <v>82</v>
      </c>
      <c r="AY323" s="264" t="s">
        <v>182</v>
      </c>
    </row>
    <row r="324" s="2" customFormat="1" ht="24.15" customHeight="1">
      <c r="A324" s="39"/>
      <c r="B324" s="40"/>
      <c r="C324" s="233" t="s">
        <v>496</v>
      </c>
      <c r="D324" s="233" t="s">
        <v>185</v>
      </c>
      <c r="E324" s="234" t="s">
        <v>2376</v>
      </c>
      <c r="F324" s="235" t="s">
        <v>2377</v>
      </c>
      <c r="G324" s="236" t="s">
        <v>416</v>
      </c>
      <c r="H324" s="237">
        <v>115.30500000000001</v>
      </c>
      <c r="I324" s="238"/>
      <c r="J324" s="238"/>
      <c r="K324" s="239">
        <f>ROUND(P324*H324,2)</f>
        <v>0</v>
      </c>
      <c r="L324" s="235" t="s">
        <v>189</v>
      </c>
      <c r="M324" s="45"/>
      <c r="N324" s="240" t="s">
        <v>1</v>
      </c>
      <c r="O324" s="241" t="s">
        <v>38</v>
      </c>
      <c r="P324" s="242">
        <f>I324+J324</f>
        <v>0</v>
      </c>
      <c r="Q324" s="242">
        <f>ROUND(I324*H324,2)</f>
        <v>0</v>
      </c>
      <c r="R324" s="242">
        <f>ROUND(J324*H324,2)</f>
        <v>0</v>
      </c>
      <c r="S324" s="92"/>
      <c r="T324" s="243">
        <f>S324*H324</f>
        <v>0</v>
      </c>
      <c r="U324" s="243">
        <v>2.0000000000000002E-05</v>
      </c>
      <c r="V324" s="243">
        <f>U324*H324</f>
        <v>0.0023061000000000002</v>
      </c>
      <c r="W324" s="243">
        <v>0</v>
      </c>
      <c r="X324" s="244">
        <f>W324*H324</f>
        <v>0</v>
      </c>
      <c r="Y324" s="39"/>
      <c r="Z324" s="39"/>
      <c r="AA324" s="39"/>
      <c r="AB324" s="39"/>
      <c r="AC324" s="39"/>
      <c r="AD324" s="39"/>
      <c r="AE324" s="39"/>
      <c r="AR324" s="245" t="s">
        <v>223</v>
      </c>
      <c r="AT324" s="245" t="s">
        <v>185</v>
      </c>
      <c r="AU324" s="245" t="s">
        <v>84</v>
      </c>
      <c r="AY324" s="18" t="s">
        <v>182</v>
      </c>
      <c r="BE324" s="246">
        <f>IF(O324="základní",K324,0)</f>
        <v>0</v>
      </c>
      <c r="BF324" s="246">
        <f>IF(O324="snížená",K324,0)</f>
        <v>0</v>
      </c>
      <c r="BG324" s="246">
        <f>IF(O324="zákl. přenesená",K324,0)</f>
        <v>0</v>
      </c>
      <c r="BH324" s="246">
        <f>IF(O324="sníž. přenesená",K324,0)</f>
        <v>0</v>
      </c>
      <c r="BI324" s="246">
        <f>IF(O324="nulová",K324,0)</f>
        <v>0</v>
      </c>
      <c r="BJ324" s="18" t="s">
        <v>82</v>
      </c>
      <c r="BK324" s="246">
        <f>ROUND(P324*H324,2)</f>
        <v>0</v>
      </c>
      <c r="BL324" s="18" t="s">
        <v>223</v>
      </c>
      <c r="BM324" s="245" t="s">
        <v>2378</v>
      </c>
    </row>
    <row r="325" s="2" customFormat="1">
      <c r="A325" s="39"/>
      <c r="B325" s="40"/>
      <c r="C325" s="41"/>
      <c r="D325" s="247" t="s">
        <v>192</v>
      </c>
      <c r="E325" s="41"/>
      <c r="F325" s="248" t="s">
        <v>2379</v>
      </c>
      <c r="G325" s="41"/>
      <c r="H325" s="41"/>
      <c r="I325" s="249"/>
      <c r="J325" s="249"/>
      <c r="K325" s="41"/>
      <c r="L325" s="41"/>
      <c r="M325" s="45"/>
      <c r="N325" s="250"/>
      <c r="O325" s="251"/>
      <c r="P325" s="92"/>
      <c r="Q325" s="92"/>
      <c r="R325" s="92"/>
      <c r="S325" s="92"/>
      <c r="T325" s="92"/>
      <c r="U325" s="92"/>
      <c r="V325" s="92"/>
      <c r="W325" s="92"/>
      <c r="X325" s="93"/>
      <c r="Y325" s="39"/>
      <c r="Z325" s="39"/>
      <c r="AA325" s="39"/>
      <c r="AB325" s="39"/>
      <c r="AC325" s="39"/>
      <c r="AD325" s="39"/>
      <c r="AE325" s="39"/>
      <c r="AT325" s="18" t="s">
        <v>192</v>
      </c>
      <c r="AU325" s="18" t="s">
        <v>84</v>
      </c>
    </row>
    <row r="326" s="2" customFormat="1">
      <c r="A326" s="39"/>
      <c r="B326" s="40"/>
      <c r="C326" s="41"/>
      <c r="D326" s="252" t="s">
        <v>194</v>
      </c>
      <c r="E326" s="41"/>
      <c r="F326" s="253" t="s">
        <v>2380</v>
      </c>
      <c r="G326" s="41"/>
      <c r="H326" s="41"/>
      <c r="I326" s="249"/>
      <c r="J326" s="249"/>
      <c r="K326" s="41"/>
      <c r="L326" s="41"/>
      <c r="M326" s="45"/>
      <c r="N326" s="250"/>
      <c r="O326" s="251"/>
      <c r="P326" s="92"/>
      <c r="Q326" s="92"/>
      <c r="R326" s="92"/>
      <c r="S326" s="92"/>
      <c r="T326" s="92"/>
      <c r="U326" s="92"/>
      <c r="V326" s="92"/>
      <c r="W326" s="92"/>
      <c r="X326" s="93"/>
      <c r="Y326" s="39"/>
      <c r="Z326" s="39"/>
      <c r="AA326" s="39"/>
      <c r="AB326" s="39"/>
      <c r="AC326" s="39"/>
      <c r="AD326" s="39"/>
      <c r="AE326" s="39"/>
      <c r="AT326" s="18" t="s">
        <v>194</v>
      </c>
      <c r="AU326" s="18" t="s">
        <v>84</v>
      </c>
    </row>
    <row r="327" s="13" customFormat="1">
      <c r="A327" s="13"/>
      <c r="B327" s="254"/>
      <c r="C327" s="255"/>
      <c r="D327" s="247" t="s">
        <v>196</v>
      </c>
      <c r="E327" s="256" t="s">
        <v>1</v>
      </c>
      <c r="F327" s="257" t="s">
        <v>2122</v>
      </c>
      <c r="G327" s="255"/>
      <c r="H327" s="258">
        <v>115.30500000000001</v>
      </c>
      <c r="I327" s="259"/>
      <c r="J327" s="259"/>
      <c r="K327" s="255"/>
      <c r="L327" s="255"/>
      <c r="M327" s="260"/>
      <c r="N327" s="261"/>
      <c r="O327" s="262"/>
      <c r="P327" s="262"/>
      <c r="Q327" s="262"/>
      <c r="R327" s="262"/>
      <c r="S327" s="262"/>
      <c r="T327" s="262"/>
      <c r="U327" s="262"/>
      <c r="V327" s="262"/>
      <c r="W327" s="262"/>
      <c r="X327" s="263"/>
      <c r="Y327" s="13"/>
      <c r="Z327" s="13"/>
      <c r="AA327" s="13"/>
      <c r="AB327" s="13"/>
      <c r="AC327" s="13"/>
      <c r="AD327" s="13"/>
      <c r="AE327" s="13"/>
      <c r="AT327" s="264" t="s">
        <v>196</v>
      </c>
      <c r="AU327" s="264" t="s">
        <v>84</v>
      </c>
      <c r="AV327" s="13" t="s">
        <v>84</v>
      </c>
      <c r="AW327" s="13" t="s">
        <v>5</v>
      </c>
      <c r="AX327" s="13" t="s">
        <v>82</v>
      </c>
      <c r="AY327" s="264" t="s">
        <v>182</v>
      </c>
    </row>
    <row r="328" s="2" customFormat="1" ht="24.15" customHeight="1">
      <c r="A328" s="39"/>
      <c r="B328" s="40"/>
      <c r="C328" s="233" t="s">
        <v>502</v>
      </c>
      <c r="D328" s="233" t="s">
        <v>185</v>
      </c>
      <c r="E328" s="234" t="s">
        <v>2381</v>
      </c>
      <c r="F328" s="235" t="s">
        <v>2382</v>
      </c>
      <c r="G328" s="236" t="s">
        <v>416</v>
      </c>
      <c r="H328" s="237">
        <v>115.30500000000001</v>
      </c>
      <c r="I328" s="238"/>
      <c r="J328" s="238"/>
      <c r="K328" s="239">
        <f>ROUND(P328*H328,2)</f>
        <v>0</v>
      </c>
      <c r="L328" s="235" t="s">
        <v>189</v>
      </c>
      <c r="M328" s="45"/>
      <c r="N328" s="240" t="s">
        <v>1</v>
      </c>
      <c r="O328" s="241" t="s">
        <v>38</v>
      </c>
      <c r="P328" s="242">
        <f>I328+J328</f>
        <v>0</v>
      </c>
      <c r="Q328" s="242">
        <f>ROUND(I328*H328,2)</f>
        <v>0</v>
      </c>
      <c r="R328" s="242">
        <f>ROUND(J328*H328,2)</f>
        <v>0</v>
      </c>
      <c r="S328" s="92"/>
      <c r="T328" s="243">
        <f>S328*H328</f>
        <v>0</v>
      </c>
      <c r="U328" s="243">
        <v>5.0000000000000002E-05</v>
      </c>
      <c r="V328" s="243">
        <f>U328*H328</f>
        <v>0.0057652500000000004</v>
      </c>
      <c r="W328" s="243">
        <v>0</v>
      </c>
      <c r="X328" s="244">
        <f>W328*H328</f>
        <v>0</v>
      </c>
      <c r="Y328" s="39"/>
      <c r="Z328" s="39"/>
      <c r="AA328" s="39"/>
      <c r="AB328" s="39"/>
      <c r="AC328" s="39"/>
      <c r="AD328" s="39"/>
      <c r="AE328" s="39"/>
      <c r="AR328" s="245" t="s">
        <v>223</v>
      </c>
      <c r="AT328" s="245" t="s">
        <v>185</v>
      </c>
      <c r="AU328" s="245" t="s">
        <v>84</v>
      </c>
      <c r="AY328" s="18" t="s">
        <v>182</v>
      </c>
      <c r="BE328" s="246">
        <f>IF(O328="základní",K328,0)</f>
        <v>0</v>
      </c>
      <c r="BF328" s="246">
        <f>IF(O328="snížená",K328,0)</f>
        <v>0</v>
      </c>
      <c r="BG328" s="246">
        <f>IF(O328="zákl. přenesená",K328,0)</f>
        <v>0</v>
      </c>
      <c r="BH328" s="246">
        <f>IF(O328="sníž. přenesená",K328,0)</f>
        <v>0</v>
      </c>
      <c r="BI328" s="246">
        <f>IF(O328="nulová",K328,0)</f>
        <v>0</v>
      </c>
      <c r="BJ328" s="18" t="s">
        <v>82</v>
      </c>
      <c r="BK328" s="246">
        <f>ROUND(P328*H328,2)</f>
        <v>0</v>
      </c>
      <c r="BL328" s="18" t="s">
        <v>223</v>
      </c>
      <c r="BM328" s="245" t="s">
        <v>2383</v>
      </c>
    </row>
    <row r="329" s="2" customFormat="1">
      <c r="A329" s="39"/>
      <c r="B329" s="40"/>
      <c r="C329" s="41"/>
      <c r="D329" s="247" t="s">
        <v>192</v>
      </c>
      <c r="E329" s="41"/>
      <c r="F329" s="248" t="s">
        <v>2384</v>
      </c>
      <c r="G329" s="41"/>
      <c r="H329" s="41"/>
      <c r="I329" s="249"/>
      <c r="J329" s="249"/>
      <c r="K329" s="41"/>
      <c r="L329" s="41"/>
      <c r="M329" s="45"/>
      <c r="N329" s="250"/>
      <c r="O329" s="251"/>
      <c r="P329" s="92"/>
      <c r="Q329" s="92"/>
      <c r="R329" s="92"/>
      <c r="S329" s="92"/>
      <c r="T329" s="92"/>
      <c r="U329" s="92"/>
      <c r="V329" s="92"/>
      <c r="W329" s="92"/>
      <c r="X329" s="93"/>
      <c r="Y329" s="39"/>
      <c r="Z329" s="39"/>
      <c r="AA329" s="39"/>
      <c r="AB329" s="39"/>
      <c r="AC329" s="39"/>
      <c r="AD329" s="39"/>
      <c r="AE329" s="39"/>
      <c r="AT329" s="18" t="s">
        <v>192</v>
      </c>
      <c r="AU329" s="18" t="s">
        <v>84</v>
      </c>
    </row>
    <row r="330" s="2" customFormat="1">
      <c r="A330" s="39"/>
      <c r="B330" s="40"/>
      <c r="C330" s="41"/>
      <c r="D330" s="252" t="s">
        <v>194</v>
      </c>
      <c r="E330" s="41"/>
      <c r="F330" s="253" t="s">
        <v>2385</v>
      </c>
      <c r="G330" s="41"/>
      <c r="H330" s="41"/>
      <c r="I330" s="249"/>
      <c r="J330" s="249"/>
      <c r="K330" s="41"/>
      <c r="L330" s="41"/>
      <c r="M330" s="45"/>
      <c r="N330" s="250"/>
      <c r="O330" s="251"/>
      <c r="P330" s="92"/>
      <c r="Q330" s="92"/>
      <c r="R330" s="92"/>
      <c r="S330" s="92"/>
      <c r="T330" s="92"/>
      <c r="U330" s="92"/>
      <c r="V330" s="92"/>
      <c r="W330" s="92"/>
      <c r="X330" s="93"/>
      <c r="Y330" s="39"/>
      <c r="Z330" s="39"/>
      <c r="AA330" s="39"/>
      <c r="AB330" s="39"/>
      <c r="AC330" s="39"/>
      <c r="AD330" s="39"/>
      <c r="AE330" s="39"/>
      <c r="AT330" s="18" t="s">
        <v>194</v>
      </c>
      <c r="AU330" s="18" t="s">
        <v>84</v>
      </c>
    </row>
    <row r="331" s="13" customFormat="1">
      <c r="A331" s="13"/>
      <c r="B331" s="254"/>
      <c r="C331" s="255"/>
      <c r="D331" s="247" t="s">
        <v>196</v>
      </c>
      <c r="E331" s="256" t="s">
        <v>1</v>
      </c>
      <c r="F331" s="257" t="s">
        <v>2122</v>
      </c>
      <c r="G331" s="255"/>
      <c r="H331" s="258">
        <v>115.30500000000001</v>
      </c>
      <c r="I331" s="259"/>
      <c r="J331" s="259"/>
      <c r="K331" s="255"/>
      <c r="L331" s="255"/>
      <c r="M331" s="260"/>
      <c r="N331" s="296"/>
      <c r="O331" s="297"/>
      <c r="P331" s="297"/>
      <c r="Q331" s="297"/>
      <c r="R331" s="297"/>
      <c r="S331" s="297"/>
      <c r="T331" s="297"/>
      <c r="U331" s="297"/>
      <c r="V331" s="297"/>
      <c r="W331" s="297"/>
      <c r="X331" s="298"/>
      <c r="Y331" s="13"/>
      <c r="Z331" s="13"/>
      <c r="AA331" s="13"/>
      <c r="AB331" s="13"/>
      <c r="AC331" s="13"/>
      <c r="AD331" s="13"/>
      <c r="AE331" s="13"/>
      <c r="AT331" s="264" t="s">
        <v>196</v>
      </c>
      <c r="AU331" s="264" t="s">
        <v>84</v>
      </c>
      <c r="AV331" s="13" t="s">
        <v>84</v>
      </c>
      <c r="AW331" s="13" t="s">
        <v>5</v>
      </c>
      <c r="AX331" s="13" t="s">
        <v>82</v>
      </c>
      <c r="AY331" s="264" t="s">
        <v>182</v>
      </c>
    </row>
    <row r="332" s="2" customFormat="1" ht="6.96" customHeight="1">
      <c r="A332" s="39"/>
      <c r="B332" s="67"/>
      <c r="C332" s="68"/>
      <c r="D332" s="68"/>
      <c r="E332" s="68"/>
      <c r="F332" s="68"/>
      <c r="G332" s="68"/>
      <c r="H332" s="68"/>
      <c r="I332" s="68"/>
      <c r="J332" s="68"/>
      <c r="K332" s="68"/>
      <c r="L332" s="68"/>
      <c r="M332" s="45"/>
      <c r="N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</row>
  </sheetData>
  <sheetProtection sheet="1" autoFilter="0" formatColumns="0" formatRows="0" objects="1" scenarios="1" spinCount="100000" saltValue="H3t79ovPBCG7r2mUWw6JqP11jj7pG9avu8In30HjsCI24jG6hbBGiEtfJ/mMzJxTBZeDU6lJ9V3ZHSyoOkjbAw==" hashValue="yNGY1fm+njO2bIfnFZ4JpgqYXYH73Pusfm66JNYgrniomG4hwwY1MgO6YrmrjMG4LhmnoYGr3pGVlMFNDClJzQ==" algorithmName="SHA-512" password="CC35"/>
  <autoFilter ref="C128:L33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M2:Z2"/>
  </mergeCells>
  <hyperlinks>
    <hyperlink ref="F134" r:id="rId1" display="https://podminky.urs.cz/item/CS_URS_2023_02/113106121"/>
    <hyperlink ref="F138" r:id="rId2" display="https://podminky.urs.cz/item/CS_URS_2023_02/113106131"/>
    <hyperlink ref="F142" r:id="rId3" display="https://podminky.urs.cz/item/CS_URS_2023_02/113107136"/>
    <hyperlink ref="F146" r:id="rId4" display="https://podminky.urs.cz/item/CS_URS_2023_02/113107182"/>
    <hyperlink ref="F150" r:id="rId5" display="https://podminky.urs.cz/item/CS_URS_2023_02/113107163"/>
    <hyperlink ref="F154" r:id="rId6" display="https://podminky.urs.cz/item/CS_URS_2023_02/113202111"/>
    <hyperlink ref="F158" r:id="rId7" display="https://podminky.urs.cz/item/CS_URS_2023_02/181911102"/>
    <hyperlink ref="F163" r:id="rId8" display="https://podminky.urs.cz/item/CS_URS_2023_02/451579777"/>
    <hyperlink ref="F168" r:id="rId9" display="https://podminky.urs.cz/item/CS_URS_2023_02/564751101"/>
    <hyperlink ref="F172" r:id="rId10" display="https://podminky.urs.cz/item/CS_URS_2023_02/564851012"/>
    <hyperlink ref="F176" r:id="rId11" display="https://podminky.urs.cz/item/CS_URS_2023_02/564861014"/>
    <hyperlink ref="F180" r:id="rId12" display="https://podminky.urs.cz/item/CS_URS_2023_02/564851011"/>
    <hyperlink ref="F184" r:id="rId13" display="https://podminky.urs.cz/item/CS_URS_2023_02/565155111"/>
    <hyperlink ref="F188" r:id="rId14" display="https://podminky.urs.cz/item/CS_URS_2023_02/573111112"/>
    <hyperlink ref="F192" r:id="rId15" display="https://podminky.urs.cz/item/CS_URS_2023_02/573231106"/>
    <hyperlink ref="F196" r:id="rId16" display="https://podminky.urs.cz/item/CS_URS_2023_02/577154211"/>
    <hyperlink ref="F200" r:id="rId17" display="https://podminky.urs.cz/item/CS_URS_2023_02/581114113"/>
    <hyperlink ref="F205" r:id="rId18" display="https://podminky.urs.cz/item/CS_URS_2023_02/591211111"/>
    <hyperlink ref="F215" r:id="rId19" display="https://podminky.urs.cz/item/CS_URS_2023_02/596811121"/>
    <hyperlink ref="F228" r:id="rId20" display="https://podminky.urs.cz/item/CS_URS_2023_02/893215121"/>
    <hyperlink ref="F238" r:id="rId21" display="https://podminky.urs.cz/item/CS_URS_2023_02/916231213"/>
    <hyperlink ref="F246" r:id="rId22" display="https://podminky.urs.cz/item/CS_URS_2023_02/935112211"/>
    <hyperlink ref="F254" r:id="rId23" display="https://podminky.urs.cz/item/CS_URS_2023_02/966008212"/>
    <hyperlink ref="F261" r:id="rId24" display="https://podminky.urs.cz/item/CS_URS_2023_02/997013111"/>
    <hyperlink ref="F266" r:id="rId25" display="https://podminky.urs.cz/item/CS_URS_2023_02/997221561"/>
    <hyperlink ref="F269" r:id="rId26" display="https://podminky.urs.cz/item/CS_URS_2023_02/997221569"/>
    <hyperlink ref="F273" r:id="rId27" display="https://podminky.urs.cz/item/CS_URS_2023_02/997221625"/>
    <hyperlink ref="F277" r:id="rId28" display="https://podminky.urs.cz/item/CS_URS_2023_02/997221645"/>
    <hyperlink ref="F281" r:id="rId29" display="https://podminky.urs.cz/item/CS_URS_2023_02/997221655"/>
    <hyperlink ref="F286" r:id="rId30" display="https://podminky.urs.cz/item/CS_URS_2023_02/998223011"/>
    <hyperlink ref="F291" r:id="rId31" display="https://podminky.urs.cz/item/CS_URS_2023_02/762951017"/>
    <hyperlink ref="F299" r:id="rId32" display="https://podminky.urs.cz/item/CS_URS_2023_02/762952046"/>
    <hyperlink ref="F306" r:id="rId33" display="https://podminky.urs.cz/item/CS_URS_2023_02/998762101"/>
    <hyperlink ref="F310" r:id="rId34" display="https://podminky.urs.cz/item/CS_URS_2023_02/783401303"/>
    <hyperlink ref="F314" r:id="rId35" display="https://podminky.urs.cz/item/CS_URS_2023_02/783401311"/>
    <hyperlink ref="F318" r:id="rId36" display="https://podminky.urs.cz/item/CS_URS_2023_02/783414203"/>
    <hyperlink ref="F322" r:id="rId37" display="https://podminky.urs.cz/item/CS_URS_2023_02/783601711"/>
    <hyperlink ref="F326" r:id="rId38" display="https://podminky.urs.cz/item/CS_URS_2023_02/783601713"/>
    <hyperlink ref="F330" r:id="rId39" display="https://podminky.urs.cz/item/CS_URS_2023_02/7836176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0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107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21"/>
      <c r="AT3" s="18" t="s">
        <v>84</v>
      </c>
    </row>
    <row r="4" s="1" customFormat="1" ht="24.96" customHeight="1">
      <c r="B4" s="21"/>
      <c r="D4" s="153" t="s">
        <v>124</v>
      </c>
      <c r="M4" s="21"/>
      <c r="N4" s="15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55" t="s">
        <v>17</v>
      </c>
      <c r="M6" s="21"/>
    </row>
    <row r="7" s="1" customFormat="1" ht="16.5" customHeight="1">
      <c r="B7" s="21"/>
      <c r="E7" s="156" t="str">
        <f>'Rekapitulace stavby'!K6</f>
        <v>VOŠ a SŠ zdravotnická Ústí nad Orlicí - sanace suterénu</v>
      </c>
      <c r="F7" s="155"/>
      <c r="G7" s="155"/>
      <c r="H7" s="155"/>
      <c r="M7" s="21"/>
    </row>
    <row r="8" s="2" customFormat="1" ht="12" customHeight="1">
      <c r="A8" s="39"/>
      <c r="B8" s="45"/>
      <c r="C8" s="39"/>
      <c r="D8" s="155" t="s">
        <v>137</v>
      </c>
      <c r="E8" s="39"/>
      <c r="F8" s="39"/>
      <c r="G8" s="39"/>
      <c r="H8" s="39"/>
      <c r="I8" s="39"/>
      <c r="J8" s="39"/>
      <c r="K8" s="39"/>
      <c r="L8" s="39"/>
      <c r="M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2386</v>
      </c>
      <c r="F9" s="39"/>
      <c r="G9" s="39"/>
      <c r="H9" s="39"/>
      <c r="I9" s="39"/>
      <c r="J9" s="39"/>
      <c r="K9" s="39"/>
      <c r="L9" s="39"/>
      <c r="M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5" t="s">
        <v>19</v>
      </c>
      <c r="E11" s="39"/>
      <c r="F11" s="144" t="s">
        <v>1</v>
      </c>
      <c r="G11" s="39"/>
      <c r="H11" s="39"/>
      <c r="I11" s="155" t="s">
        <v>20</v>
      </c>
      <c r="J11" s="144" t="s">
        <v>1</v>
      </c>
      <c r="K11" s="39"/>
      <c r="L11" s="39"/>
      <c r="M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5" t="s">
        <v>21</v>
      </c>
      <c r="E12" s="39"/>
      <c r="F12" s="144" t="s">
        <v>22</v>
      </c>
      <c r="G12" s="39"/>
      <c r="H12" s="39"/>
      <c r="I12" s="155" t="s">
        <v>23</v>
      </c>
      <c r="J12" s="158" t="str">
        <f>'Rekapitulace stavby'!AN8</f>
        <v>24. 7. 2023</v>
      </c>
      <c r="K12" s="39"/>
      <c r="L12" s="39"/>
      <c r="M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5" t="s">
        <v>25</v>
      </c>
      <c r="E14" s="39"/>
      <c r="F14" s="39"/>
      <c r="G14" s="39"/>
      <c r="H14" s="39"/>
      <c r="I14" s="155" t="s">
        <v>26</v>
      </c>
      <c r="J14" s="144" t="str">
        <f>IF('Rekapitulace stavby'!AN10="","",'Rekapitulace stavby'!AN10)</f>
        <v/>
      </c>
      <c r="K14" s="39"/>
      <c r="L14" s="39"/>
      <c r="M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55" t="s">
        <v>27</v>
      </c>
      <c r="J15" s="144" t="str">
        <f>IF('Rekapitulace stavby'!AN11="","",'Rekapitulace stavby'!AN11)</f>
        <v/>
      </c>
      <c r="K15" s="39"/>
      <c r="L15" s="39"/>
      <c r="M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5" t="s">
        <v>28</v>
      </c>
      <c r="E17" s="39"/>
      <c r="F17" s="39"/>
      <c r="G17" s="39"/>
      <c r="H17" s="39"/>
      <c r="I17" s="155" t="s">
        <v>26</v>
      </c>
      <c r="J17" s="34" t="str">
        <f>'Rekapitulace stavby'!AN13</f>
        <v>Vyplň údaj</v>
      </c>
      <c r="K17" s="39"/>
      <c r="L17" s="39"/>
      <c r="M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55" t="s">
        <v>27</v>
      </c>
      <c r="J18" s="34" t="str">
        <f>'Rekapitulace stavby'!AN14</f>
        <v>Vyplň údaj</v>
      </c>
      <c r="K18" s="39"/>
      <c r="L18" s="39"/>
      <c r="M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5" t="s">
        <v>30</v>
      </c>
      <c r="E20" s="39"/>
      <c r="F20" s="39"/>
      <c r="G20" s="39"/>
      <c r="H20" s="39"/>
      <c r="I20" s="155" t="s">
        <v>26</v>
      </c>
      <c r="J20" s="144" t="str">
        <f>IF('Rekapitulace stavby'!AN16="","",'Rekapitulace stavby'!AN16)</f>
        <v/>
      </c>
      <c r="K20" s="39"/>
      <c r="L20" s="39"/>
      <c r="M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55" t="s">
        <v>27</v>
      </c>
      <c r="J21" s="144" t="str">
        <f>IF('Rekapitulace stavby'!AN17="","",'Rekapitulace stavby'!AN17)</f>
        <v/>
      </c>
      <c r="K21" s="39"/>
      <c r="L21" s="39"/>
      <c r="M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5" t="s">
        <v>31</v>
      </c>
      <c r="E23" s="39"/>
      <c r="F23" s="39"/>
      <c r="G23" s="39"/>
      <c r="H23" s="39"/>
      <c r="I23" s="155" t="s">
        <v>26</v>
      </c>
      <c r="J23" s="144" t="str">
        <f>IF('Rekapitulace stavby'!AN19="","",'Rekapitulace stavby'!AN19)</f>
        <v/>
      </c>
      <c r="K23" s="39"/>
      <c r="L23" s="39"/>
      <c r="M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55" t="s">
        <v>27</v>
      </c>
      <c r="J24" s="144" t="str">
        <f>IF('Rekapitulace stavby'!AN20="","",'Rekapitulace stavby'!AN20)</f>
        <v/>
      </c>
      <c r="K24" s="39"/>
      <c r="L24" s="39"/>
      <c r="M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5" t="s">
        <v>32</v>
      </c>
      <c r="E26" s="39"/>
      <c r="F26" s="39"/>
      <c r="G26" s="39"/>
      <c r="H26" s="39"/>
      <c r="I26" s="39"/>
      <c r="J26" s="39"/>
      <c r="K26" s="39"/>
      <c r="L26" s="39"/>
      <c r="M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59"/>
      <c r="M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163"/>
      <c r="M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55" t="s">
        <v>141</v>
      </c>
      <c r="F30" s="39"/>
      <c r="G30" s="39"/>
      <c r="H30" s="39"/>
      <c r="I30" s="39"/>
      <c r="J30" s="39"/>
      <c r="K30" s="164">
        <f>I96</f>
        <v>0</v>
      </c>
      <c r="L30" s="39"/>
      <c r="M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55" t="s">
        <v>142</v>
      </c>
      <c r="F31" s="39"/>
      <c r="G31" s="39"/>
      <c r="H31" s="39"/>
      <c r="I31" s="39"/>
      <c r="J31" s="39"/>
      <c r="K31" s="164">
        <f>J96</f>
        <v>0</v>
      </c>
      <c r="L31" s="39"/>
      <c r="M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5" t="s">
        <v>33</v>
      </c>
      <c r="E32" s="39"/>
      <c r="F32" s="39"/>
      <c r="G32" s="39"/>
      <c r="H32" s="39"/>
      <c r="I32" s="39"/>
      <c r="J32" s="39"/>
      <c r="K32" s="166">
        <f>ROUND(K129, 2)</f>
        <v>0</v>
      </c>
      <c r="L32" s="39"/>
      <c r="M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3"/>
      <c r="E33" s="163"/>
      <c r="F33" s="163"/>
      <c r="G33" s="163"/>
      <c r="H33" s="163"/>
      <c r="I33" s="163"/>
      <c r="J33" s="163"/>
      <c r="K33" s="163"/>
      <c r="L33" s="163"/>
      <c r="M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7" t="s">
        <v>35</v>
      </c>
      <c r="G34" s="39"/>
      <c r="H34" s="39"/>
      <c r="I34" s="167" t="s">
        <v>34</v>
      </c>
      <c r="J34" s="39"/>
      <c r="K34" s="167" t="s">
        <v>36</v>
      </c>
      <c r="L34" s="39"/>
      <c r="M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8" t="s">
        <v>37</v>
      </c>
      <c r="E35" s="155" t="s">
        <v>38</v>
      </c>
      <c r="F35" s="164">
        <f>ROUND((SUM(BE129:BE335)),  2)</f>
        <v>0</v>
      </c>
      <c r="G35" s="39"/>
      <c r="H35" s="39"/>
      <c r="I35" s="169">
        <v>0.20999999999999999</v>
      </c>
      <c r="J35" s="39"/>
      <c r="K35" s="164">
        <f>ROUND(((SUM(BE129:BE335))*I35),  2)</f>
        <v>0</v>
      </c>
      <c r="L35" s="39"/>
      <c r="M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5" t="s">
        <v>39</v>
      </c>
      <c r="F36" s="164">
        <f>ROUND((SUM(BF129:BF335)),  2)</f>
        <v>0</v>
      </c>
      <c r="G36" s="39"/>
      <c r="H36" s="39"/>
      <c r="I36" s="169">
        <v>0.14999999999999999</v>
      </c>
      <c r="J36" s="39"/>
      <c r="K36" s="164">
        <f>ROUND(((SUM(BF129:BF335))*I36),  2)</f>
        <v>0</v>
      </c>
      <c r="L36" s="39"/>
      <c r="M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5" t="s">
        <v>40</v>
      </c>
      <c r="F37" s="164">
        <f>ROUND((SUM(BG129:BG335)),  2)</f>
        <v>0</v>
      </c>
      <c r="G37" s="39"/>
      <c r="H37" s="39"/>
      <c r="I37" s="169">
        <v>0.20999999999999999</v>
      </c>
      <c r="J37" s="39"/>
      <c r="K37" s="164">
        <f>0</f>
        <v>0</v>
      </c>
      <c r="L37" s="39"/>
      <c r="M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5" t="s">
        <v>41</v>
      </c>
      <c r="F38" s="164">
        <f>ROUND((SUM(BH129:BH335)),  2)</f>
        <v>0</v>
      </c>
      <c r="G38" s="39"/>
      <c r="H38" s="39"/>
      <c r="I38" s="169">
        <v>0.14999999999999999</v>
      </c>
      <c r="J38" s="39"/>
      <c r="K38" s="164">
        <f>0</f>
        <v>0</v>
      </c>
      <c r="L38" s="39"/>
      <c r="M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5" t="s">
        <v>42</v>
      </c>
      <c r="F39" s="164">
        <f>ROUND((SUM(BI129:BI335)),  2)</f>
        <v>0</v>
      </c>
      <c r="G39" s="39"/>
      <c r="H39" s="39"/>
      <c r="I39" s="169">
        <v>0</v>
      </c>
      <c r="J39" s="39"/>
      <c r="K39" s="164">
        <f>0</f>
        <v>0</v>
      </c>
      <c r="L39" s="39"/>
      <c r="M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0"/>
      <c r="D41" s="171" t="s">
        <v>43</v>
      </c>
      <c r="E41" s="172"/>
      <c r="F41" s="172"/>
      <c r="G41" s="173" t="s">
        <v>44</v>
      </c>
      <c r="H41" s="174" t="s">
        <v>45</v>
      </c>
      <c r="I41" s="172"/>
      <c r="J41" s="172"/>
      <c r="K41" s="175">
        <f>SUM(K32:K39)</f>
        <v>0</v>
      </c>
      <c r="L41" s="176"/>
      <c r="M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M43" s="21"/>
    </row>
    <row r="44" s="1" customFormat="1" ht="14.4" customHeight="1">
      <c r="B44" s="21"/>
      <c r="M44" s="21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4"/>
      <c r="D50" s="177" t="s">
        <v>46</v>
      </c>
      <c r="E50" s="178"/>
      <c r="F50" s="178"/>
      <c r="G50" s="177" t="s">
        <v>47</v>
      </c>
      <c r="H50" s="178"/>
      <c r="I50" s="178"/>
      <c r="J50" s="178"/>
      <c r="K50" s="178"/>
      <c r="L50" s="178"/>
      <c r="M50" s="6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9"/>
      <c r="B61" s="45"/>
      <c r="C61" s="39"/>
      <c r="D61" s="179" t="s">
        <v>48</v>
      </c>
      <c r="E61" s="180"/>
      <c r="F61" s="181" t="s">
        <v>49</v>
      </c>
      <c r="G61" s="179" t="s">
        <v>48</v>
      </c>
      <c r="H61" s="180"/>
      <c r="I61" s="180"/>
      <c r="J61" s="182" t="s">
        <v>49</v>
      </c>
      <c r="K61" s="180"/>
      <c r="L61" s="180"/>
      <c r="M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9"/>
      <c r="B65" s="45"/>
      <c r="C65" s="39"/>
      <c r="D65" s="177" t="s">
        <v>50</v>
      </c>
      <c r="E65" s="183"/>
      <c r="F65" s="183"/>
      <c r="G65" s="177" t="s">
        <v>51</v>
      </c>
      <c r="H65" s="183"/>
      <c r="I65" s="183"/>
      <c r="J65" s="183"/>
      <c r="K65" s="183"/>
      <c r="L65" s="183"/>
      <c r="M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9"/>
      <c r="B76" s="45"/>
      <c r="C76" s="39"/>
      <c r="D76" s="179" t="s">
        <v>48</v>
      </c>
      <c r="E76" s="180"/>
      <c r="F76" s="181" t="s">
        <v>49</v>
      </c>
      <c r="G76" s="179" t="s">
        <v>48</v>
      </c>
      <c r="H76" s="180"/>
      <c r="I76" s="180"/>
      <c r="J76" s="182" t="s">
        <v>49</v>
      </c>
      <c r="K76" s="180"/>
      <c r="L76" s="180"/>
      <c r="M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143</v>
      </c>
      <c r="D82" s="41"/>
      <c r="E82" s="41"/>
      <c r="F82" s="41"/>
      <c r="G82" s="41"/>
      <c r="H82" s="41"/>
      <c r="I82" s="41"/>
      <c r="J82" s="41"/>
      <c r="K82" s="41"/>
      <c r="L82" s="41"/>
      <c r="M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41"/>
      <c r="M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VOŠ a SŠ zdravotnická Ústí nad Orlicí - sanace suterénu</v>
      </c>
      <c r="F85" s="33"/>
      <c r="G85" s="33"/>
      <c r="H85" s="33"/>
      <c r="I85" s="41"/>
      <c r="J85" s="41"/>
      <c r="K85" s="41"/>
      <c r="L85" s="41"/>
      <c r="M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41"/>
      <c r="J86" s="41"/>
      <c r="K86" s="41"/>
      <c r="L86" s="41"/>
      <c r="M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04 - Oprava opěrné stěny</v>
      </c>
      <c r="F87" s="41"/>
      <c r="G87" s="41"/>
      <c r="H87" s="41"/>
      <c r="I87" s="41"/>
      <c r="J87" s="41"/>
      <c r="K87" s="41"/>
      <c r="L87" s="41"/>
      <c r="M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 xml:space="preserve"> </v>
      </c>
      <c r="G89" s="41"/>
      <c r="H89" s="41"/>
      <c r="I89" s="33" t="s">
        <v>23</v>
      </c>
      <c r="J89" s="80" t="str">
        <f>IF(J12="","",J12)</f>
        <v>24. 7. 2023</v>
      </c>
      <c r="K89" s="41"/>
      <c r="L89" s="41"/>
      <c r="M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41"/>
      <c r="M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41"/>
      <c r="M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144</v>
      </c>
      <c r="D94" s="190"/>
      <c r="E94" s="190"/>
      <c r="F94" s="190"/>
      <c r="G94" s="190"/>
      <c r="H94" s="190"/>
      <c r="I94" s="191" t="s">
        <v>145</v>
      </c>
      <c r="J94" s="191" t="s">
        <v>146</v>
      </c>
      <c r="K94" s="191" t="s">
        <v>147</v>
      </c>
      <c r="L94" s="190"/>
      <c r="M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2" t="s">
        <v>148</v>
      </c>
      <c r="D96" s="41"/>
      <c r="E96" s="41"/>
      <c r="F96" s="41"/>
      <c r="G96" s="41"/>
      <c r="H96" s="41"/>
      <c r="I96" s="111">
        <f>Q129</f>
        <v>0</v>
      </c>
      <c r="J96" s="111">
        <f>R129</f>
        <v>0</v>
      </c>
      <c r="K96" s="111">
        <f>K129</f>
        <v>0</v>
      </c>
      <c r="L96" s="41"/>
      <c r="M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3"/>
      <c r="C97" s="194"/>
      <c r="D97" s="195" t="s">
        <v>150</v>
      </c>
      <c r="E97" s="196"/>
      <c r="F97" s="196"/>
      <c r="G97" s="196"/>
      <c r="H97" s="196"/>
      <c r="I97" s="197">
        <f>Q130</f>
        <v>0</v>
      </c>
      <c r="J97" s="197">
        <f>R130</f>
        <v>0</v>
      </c>
      <c r="K97" s="197">
        <f>K130</f>
        <v>0</v>
      </c>
      <c r="L97" s="194"/>
      <c r="M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136"/>
      <c r="D98" s="200" t="s">
        <v>650</v>
      </c>
      <c r="E98" s="201"/>
      <c r="F98" s="201"/>
      <c r="G98" s="201"/>
      <c r="H98" s="201"/>
      <c r="I98" s="202">
        <f>Q131</f>
        <v>0</v>
      </c>
      <c r="J98" s="202">
        <f>R131</f>
        <v>0</v>
      </c>
      <c r="K98" s="202">
        <f>K131</f>
        <v>0</v>
      </c>
      <c r="L98" s="136"/>
      <c r="M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136"/>
      <c r="D99" s="200" t="s">
        <v>1711</v>
      </c>
      <c r="E99" s="201"/>
      <c r="F99" s="201"/>
      <c r="G99" s="201"/>
      <c r="H99" s="201"/>
      <c r="I99" s="202">
        <f>Q145</f>
        <v>0</v>
      </c>
      <c r="J99" s="202">
        <f>R145</f>
        <v>0</v>
      </c>
      <c r="K99" s="202">
        <f>K145</f>
        <v>0</v>
      </c>
      <c r="L99" s="136"/>
      <c r="M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136"/>
      <c r="D100" s="200" t="s">
        <v>651</v>
      </c>
      <c r="E100" s="201"/>
      <c r="F100" s="201"/>
      <c r="G100" s="201"/>
      <c r="H100" s="201"/>
      <c r="I100" s="202">
        <f>Q174</f>
        <v>0</v>
      </c>
      <c r="J100" s="202">
        <f>R174</f>
        <v>0</v>
      </c>
      <c r="K100" s="202">
        <f>K174</f>
        <v>0</v>
      </c>
      <c r="L100" s="136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6"/>
      <c r="D101" s="200" t="s">
        <v>1712</v>
      </c>
      <c r="E101" s="201"/>
      <c r="F101" s="201"/>
      <c r="G101" s="201"/>
      <c r="H101" s="201"/>
      <c r="I101" s="202">
        <f>Q221</f>
        <v>0</v>
      </c>
      <c r="J101" s="202">
        <f>R221</f>
        <v>0</v>
      </c>
      <c r="K101" s="202">
        <f>K221</f>
        <v>0</v>
      </c>
      <c r="L101" s="136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136"/>
      <c r="D102" s="200" t="s">
        <v>151</v>
      </c>
      <c r="E102" s="201"/>
      <c r="F102" s="201"/>
      <c r="G102" s="201"/>
      <c r="H102" s="201"/>
      <c r="I102" s="202">
        <f>Q238</f>
        <v>0</v>
      </c>
      <c r="J102" s="202">
        <f>R238</f>
        <v>0</v>
      </c>
      <c r="K102" s="202">
        <f>K238</f>
        <v>0</v>
      </c>
      <c r="L102" s="136"/>
      <c r="M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136"/>
      <c r="D103" s="200" t="s">
        <v>152</v>
      </c>
      <c r="E103" s="201"/>
      <c r="F103" s="201"/>
      <c r="G103" s="201"/>
      <c r="H103" s="201"/>
      <c r="I103" s="202">
        <f>Q249</f>
        <v>0</v>
      </c>
      <c r="J103" s="202">
        <f>R249</f>
        <v>0</v>
      </c>
      <c r="K103" s="202">
        <f>K249</f>
        <v>0</v>
      </c>
      <c r="L103" s="136"/>
      <c r="M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136"/>
      <c r="D104" s="200" t="s">
        <v>154</v>
      </c>
      <c r="E104" s="201"/>
      <c r="F104" s="201"/>
      <c r="G104" s="201"/>
      <c r="H104" s="201"/>
      <c r="I104" s="202">
        <f>Q288</f>
        <v>0</v>
      </c>
      <c r="J104" s="202">
        <f>R288</f>
        <v>0</v>
      </c>
      <c r="K104" s="202">
        <f>K288</f>
        <v>0</v>
      </c>
      <c r="L104" s="136"/>
      <c r="M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136"/>
      <c r="D105" s="200" t="s">
        <v>155</v>
      </c>
      <c r="E105" s="201"/>
      <c r="F105" s="201"/>
      <c r="G105" s="201"/>
      <c r="H105" s="201"/>
      <c r="I105" s="202">
        <f>Q308</f>
        <v>0</v>
      </c>
      <c r="J105" s="202">
        <f>R308</f>
        <v>0</v>
      </c>
      <c r="K105" s="202">
        <f>K308</f>
        <v>0</v>
      </c>
      <c r="L105" s="136"/>
      <c r="M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3"/>
      <c r="C106" s="194"/>
      <c r="D106" s="195" t="s">
        <v>156</v>
      </c>
      <c r="E106" s="196"/>
      <c r="F106" s="196"/>
      <c r="G106" s="196"/>
      <c r="H106" s="196"/>
      <c r="I106" s="197">
        <f>Q312</f>
        <v>0</v>
      </c>
      <c r="J106" s="197">
        <f>R312</f>
        <v>0</v>
      </c>
      <c r="K106" s="197">
        <f>K312</f>
        <v>0</v>
      </c>
      <c r="L106" s="194"/>
      <c r="M106" s="19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9"/>
      <c r="C107" s="136"/>
      <c r="D107" s="200" t="s">
        <v>656</v>
      </c>
      <c r="E107" s="201"/>
      <c r="F107" s="201"/>
      <c r="G107" s="201"/>
      <c r="H107" s="201"/>
      <c r="I107" s="202">
        <f>Q313</f>
        <v>0</v>
      </c>
      <c r="J107" s="202">
        <f>R313</f>
        <v>0</v>
      </c>
      <c r="K107" s="202">
        <f>K313</f>
        <v>0</v>
      </c>
      <c r="L107" s="136"/>
      <c r="M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9"/>
      <c r="C108" s="136"/>
      <c r="D108" s="200" t="s">
        <v>2387</v>
      </c>
      <c r="E108" s="201"/>
      <c r="F108" s="201"/>
      <c r="G108" s="201"/>
      <c r="H108" s="201"/>
      <c r="I108" s="202">
        <f>Q321</f>
        <v>0</v>
      </c>
      <c r="J108" s="202">
        <f>R321</f>
        <v>0</v>
      </c>
      <c r="K108" s="202">
        <f>K321</f>
        <v>0</v>
      </c>
      <c r="L108" s="136"/>
      <c r="M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9"/>
      <c r="C109" s="136"/>
      <c r="D109" s="200" t="s">
        <v>2388</v>
      </c>
      <c r="E109" s="201"/>
      <c r="F109" s="201"/>
      <c r="G109" s="201"/>
      <c r="H109" s="201"/>
      <c r="I109" s="202">
        <f>Q327</f>
        <v>0</v>
      </c>
      <c r="J109" s="202">
        <f>R327</f>
        <v>0</v>
      </c>
      <c r="K109" s="202">
        <f>K327</f>
        <v>0</v>
      </c>
      <c r="L109" s="136"/>
      <c r="M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163</v>
      </c>
      <c r="D116" s="41"/>
      <c r="E116" s="41"/>
      <c r="F116" s="41"/>
      <c r="G116" s="41"/>
      <c r="H116" s="41"/>
      <c r="I116" s="41"/>
      <c r="J116" s="41"/>
      <c r="K116" s="41"/>
      <c r="L116" s="41"/>
      <c r="M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17</v>
      </c>
      <c r="D118" s="41"/>
      <c r="E118" s="41"/>
      <c r="F118" s="41"/>
      <c r="G118" s="41"/>
      <c r="H118" s="41"/>
      <c r="I118" s="41"/>
      <c r="J118" s="41"/>
      <c r="K118" s="41"/>
      <c r="L118" s="41"/>
      <c r="M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8" t="str">
        <f>E7</f>
        <v>VOŠ a SŠ zdravotnická Ústí nad Orlicí - sanace suterénu</v>
      </c>
      <c r="F119" s="33"/>
      <c r="G119" s="33"/>
      <c r="H119" s="33"/>
      <c r="I119" s="41"/>
      <c r="J119" s="41"/>
      <c r="K119" s="41"/>
      <c r="L119" s="41"/>
      <c r="M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137</v>
      </c>
      <c r="D120" s="41"/>
      <c r="E120" s="41"/>
      <c r="F120" s="41"/>
      <c r="G120" s="41"/>
      <c r="H120" s="41"/>
      <c r="I120" s="41"/>
      <c r="J120" s="41"/>
      <c r="K120" s="41"/>
      <c r="L120" s="41"/>
      <c r="M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 04 - Oprava opěrné stěny</v>
      </c>
      <c r="F121" s="41"/>
      <c r="G121" s="41"/>
      <c r="H121" s="41"/>
      <c r="I121" s="41"/>
      <c r="J121" s="41"/>
      <c r="K121" s="41"/>
      <c r="L121" s="41"/>
      <c r="M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21</v>
      </c>
      <c r="D123" s="41"/>
      <c r="E123" s="41"/>
      <c r="F123" s="28" t="str">
        <f>F12</f>
        <v xml:space="preserve"> </v>
      </c>
      <c r="G123" s="41"/>
      <c r="H123" s="41"/>
      <c r="I123" s="33" t="s">
        <v>23</v>
      </c>
      <c r="J123" s="80" t="str">
        <f>IF(J12="","",J12)</f>
        <v>24. 7. 2023</v>
      </c>
      <c r="K123" s="41"/>
      <c r="L123" s="41"/>
      <c r="M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25</v>
      </c>
      <c r="D125" s="41"/>
      <c r="E125" s="41"/>
      <c r="F125" s="28" t="str">
        <f>E15</f>
        <v xml:space="preserve"> </v>
      </c>
      <c r="G125" s="41"/>
      <c r="H125" s="41"/>
      <c r="I125" s="33" t="s">
        <v>30</v>
      </c>
      <c r="J125" s="37" t="str">
        <f>E21</f>
        <v xml:space="preserve"> </v>
      </c>
      <c r="K125" s="41"/>
      <c r="L125" s="41"/>
      <c r="M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31</v>
      </c>
      <c r="J126" s="37" t="str">
        <f>E24</f>
        <v xml:space="preserve"> </v>
      </c>
      <c r="K126" s="41"/>
      <c r="L126" s="41"/>
      <c r="M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4"/>
      <c r="B128" s="205"/>
      <c r="C128" s="206" t="s">
        <v>164</v>
      </c>
      <c r="D128" s="207" t="s">
        <v>58</v>
      </c>
      <c r="E128" s="207" t="s">
        <v>54</v>
      </c>
      <c r="F128" s="207" t="s">
        <v>55</v>
      </c>
      <c r="G128" s="207" t="s">
        <v>165</v>
      </c>
      <c r="H128" s="207" t="s">
        <v>166</v>
      </c>
      <c r="I128" s="207" t="s">
        <v>167</v>
      </c>
      <c r="J128" s="207" t="s">
        <v>168</v>
      </c>
      <c r="K128" s="207" t="s">
        <v>147</v>
      </c>
      <c r="L128" s="208" t="s">
        <v>169</v>
      </c>
      <c r="M128" s="209"/>
      <c r="N128" s="101" t="s">
        <v>1</v>
      </c>
      <c r="O128" s="102" t="s">
        <v>37</v>
      </c>
      <c r="P128" s="102" t="s">
        <v>170</v>
      </c>
      <c r="Q128" s="102" t="s">
        <v>171</v>
      </c>
      <c r="R128" s="102" t="s">
        <v>172</v>
      </c>
      <c r="S128" s="102" t="s">
        <v>173</v>
      </c>
      <c r="T128" s="102" t="s">
        <v>174</v>
      </c>
      <c r="U128" s="102" t="s">
        <v>175</v>
      </c>
      <c r="V128" s="102" t="s">
        <v>176</v>
      </c>
      <c r="W128" s="102" t="s">
        <v>177</v>
      </c>
      <c r="X128" s="103" t="s">
        <v>178</v>
      </c>
      <c r="Y128" s="204"/>
      <c r="Z128" s="204"/>
      <c r="AA128" s="204"/>
      <c r="AB128" s="204"/>
      <c r="AC128" s="204"/>
      <c r="AD128" s="204"/>
      <c r="AE128" s="204"/>
    </row>
    <row r="129" s="2" customFormat="1" ht="22.8" customHeight="1">
      <c r="A129" s="39"/>
      <c r="B129" s="40"/>
      <c r="C129" s="108" t="s">
        <v>179</v>
      </c>
      <c r="D129" s="41"/>
      <c r="E129" s="41"/>
      <c r="F129" s="41"/>
      <c r="G129" s="41"/>
      <c r="H129" s="41"/>
      <c r="I129" s="41"/>
      <c r="J129" s="41"/>
      <c r="K129" s="210">
        <f>BK129</f>
        <v>0</v>
      </c>
      <c r="L129" s="41"/>
      <c r="M129" s="45"/>
      <c r="N129" s="104"/>
      <c r="O129" s="211"/>
      <c r="P129" s="105"/>
      <c r="Q129" s="212">
        <f>Q130+Q312</f>
        <v>0</v>
      </c>
      <c r="R129" s="212">
        <f>R130+R312</f>
        <v>0</v>
      </c>
      <c r="S129" s="105"/>
      <c r="T129" s="213">
        <f>T130+T312</f>
        <v>0</v>
      </c>
      <c r="U129" s="105"/>
      <c r="V129" s="213">
        <f>V130+V312</f>
        <v>97.783111239999982</v>
      </c>
      <c r="W129" s="105"/>
      <c r="X129" s="214">
        <f>X130+X312</f>
        <v>91.030459999999991</v>
      </c>
      <c r="Y129" s="39"/>
      <c r="Z129" s="39"/>
      <c r="AA129" s="39"/>
      <c r="AB129" s="39"/>
      <c r="AC129" s="39"/>
      <c r="AD129" s="39"/>
      <c r="AE129" s="39"/>
      <c r="AT129" s="18" t="s">
        <v>74</v>
      </c>
      <c r="AU129" s="18" t="s">
        <v>149</v>
      </c>
      <c r="BK129" s="215">
        <f>BK130+BK312</f>
        <v>0</v>
      </c>
    </row>
    <row r="130" s="12" customFormat="1" ht="25.92" customHeight="1">
      <c r="A130" s="12"/>
      <c r="B130" s="216"/>
      <c r="C130" s="217"/>
      <c r="D130" s="218" t="s">
        <v>74</v>
      </c>
      <c r="E130" s="219" t="s">
        <v>180</v>
      </c>
      <c r="F130" s="219" t="s">
        <v>181</v>
      </c>
      <c r="G130" s="217"/>
      <c r="H130" s="217"/>
      <c r="I130" s="220"/>
      <c r="J130" s="220"/>
      <c r="K130" s="221">
        <f>BK130</f>
        <v>0</v>
      </c>
      <c r="L130" s="217"/>
      <c r="M130" s="222"/>
      <c r="N130" s="223"/>
      <c r="O130" s="224"/>
      <c r="P130" s="224"/>
      <c r="Q130" s="225">
        <f>Q131+Q145+Q174+Q221+Q238+Q249+Q288+Q308</f>
        <v>0</v>
      </c>
      <c r="R130" s="225">
        <f>R131+R145+R174+R221+R238+R249+R288+R308</f>
        <v>0</v>
      </c>
      <c r="S130" s="224"/>
      <c r="T130" s="226">
        <f>T131+T145+T174+T221+T238+T249+T288+T308</f>
        <v>0</v>
      </c>
      <c r="U130" s="224"/>
      <c r="V130" s="226">
        <f>V131+V145+V174+V221+V238+V249+V288+V308</f>
        <v>97.749520389999986</v>
      </c>
      <c r="W130" s="224"/>
      <c r="X130" s="227">
        <f>X131+X145+X174+X221+X238+X249+X288+X308</f>
        <v>90.870459999999994</v>
      </c>
      <c r="Y130" s="12"/>
      <c r="Z130" s="12"/>
      <c r="AA130" s="12"/>
      <c r="AB130" s="12"/>
      <c r="AC130" s="12"/>
      <c r="AD130" s="12"/>
      <c r="AE130" s="12"/>
      <c r="AR130" s="228" t="s">
        <v>82</v>
      </c>
      <c r="AT130" s="229" t="s">
        <v>74</v>
      </c>
      <c r="AU130" s="229" t="s">
        <v>75</v>
      </c>
      <c r="AY130" s="228" t="s">
        <v>182</v>
      </c>
      <c r="BK130" s="230">
        <f>BK131+BK145+BK174+BK221+BK238+BK249+BK288+BK308</f>
        <v>0</v>
      </c>
    </row>
    <row r="131" s="12" customFormat="1" ht="22.8" customHeight="1">
      <c r="A131" s="12"/>
      <c r="B131" s="216"/>
      <c r="C131" s="217"/>
      <c r="D131" s="218" t="s">
        <v>74</v>
      </c>
      <c r="E131" s="231" t="s">
        <v>82</v>
      </c>
      <c r="F131" s="231" t="s">
        <v>661</v>
      </c>
      <c r="G131" s="217"/>
      <c r="H131" s="217"/>
      <c r="I131" s="220"/>
      <c r="J131" s="220"/>
      <c r="K131" s="232">
        <f>BK131</f>
        <v>0</v>
      </c>
      <c r="L131" s="217"/>
      <c r="M131" s="222"/>
      <c r="N131" s="223"/>
      <c r="O131" s="224"/>
      <c r="P131" s="224"/>
      <c r="Q131" s="225">
        <f>SUM(Q132:Q144)</f>
        <v>0</v>
      </c>
      <c r="R131" s="225">
        <f>SUM(R132:R144)</f>
        <v>0</v>
      </c>
      <c r="S131" s="224"/>
      <c r="T131" s="226">
        <f>SUM(T132:T144)</f>
        <v>0</v>
      </c>
      <c r="U131" s="224"/>
      <c r="V131" s="226">
        <f>SUM(V132:V144)</f>
        <v>0</v>
      </c>
      <c r="W131" s="224"/>
      <c r="X131" s="227">
        <f>SUM(X132:X144)</f>
        <v>0</v>
      </c>
      <c r="Y131" s="12"/>
      <c r="Z131" s="12"/>
      <c r="AA131" s="12"/>
      <c r="AB131" s="12"/>
      <c r="AC131" s="12"/>
      <c r="AD131" s="12"/>
      <c r="AE131" s="12"/>
      <c r="AR131" s="228" t="s">
        <v>82</v>
      </c>
      <c r="AT131" s="229" t="s">
        <v>74</v>
      </c>
      <c r="AU131" s="229" t="s">
        <v>82</v>
      </c>
      <c r="AY131" s="228" t="s">
        <v>182</v>
      </c>
      <c r="BK131" s="230">
        <f>SUM(BK132:BK144)</f>
        <v>0</v>
      </c>
    </row>
    <row r="132" s="2" customFormat="1" ht="33" customHeight="1">
      <c r="A132" s="39"/>
      <c r="B132" s="40"/>
      <c r="C132" s="233" t="s">
        <v>82</v>
      </c>
      <c r="D132" s="233" t="s">
        <v>185</v>
      </c>
      <c r="E132" s="234" t="s">
        <v>2389</v>
      </c>
      <c r="F132" s="235" t="s">
        <v>2390</v>
      </c>
      <c r="G132" s="236" t="s">
        <v>664</v>
      </c>
      <c r="H132" s="237">
        <v>10.584</v>
      </c>
      <c r="I132" s="238"/>
      <c r="J132" s="238"/>
      <c r="K132" s="239">
        <f>ROUND(P132*H132,2)</f>
        <v>0</v>
      </c>
      <c r="L132" s="235" t="s">
        <v>189</v>
      </c>
      <c r="M132" s="45"/>
      <c r="N132" s="240" t="s">
        <v>1</v>
      </c>
      <c r="O132" s="241" t="s">
        <v>38</v>
      </c>
      <c r="P132" s="242">
        <f>I132+J132</f>
        <v>0</v>
      </c>
      <c r="Q132" s="242">
        <f>ROUND(I132*H132,2)</f>
        <v>0</v>
      </c>
      <c r="R132" s="242">
        <f>ROUND(J132*H132,2)</f>
        <v>0</v>
      </c>
      <c r="S132" s="92"/>
      <c r="T132" s="243">
        <f>S132*H132</f>
        <v>0</v>
      </c>
      <c r="U132" s="243">
        <v>0</v>
      </c>
      <c r="V132" s="243">
        <f>U132*H132</f>
        <v>0</v>
      </c>
      <c r="W132" s="243">
        <v>0</v>
      </c>
      <c r="X132" s="244">
        <f>W132*H132</f>
        <v>0</v>
      </c>
      <c r="Y132" s="39"/>
      <c r="Z132" s="39"/>
      <c r="AA132" s="39"/>
      <c r="AB132" s="39"/>
      <c r="AC132" s="39"/>
      <c r="AD132" s="39"/>
      <c r="AE132" s="39"/>
      <c r="AR132" s="245" t="s">
        <v>190</v>
      </c>
      <c r="AT132" s="245" t="s">
        <v>185</v>
      </c>
      <c r="AU132" s="245" t="s">
        <v>84</v>
      </c>
      <c r="AY132" s="18" t="s">
        <v>182</v>
      </c>
      <c r="BE132" s="246">
        <f>IF(O132="základní",K132,0)</f>
        <v>0</v>
      </c>
      <c r="BF132" s="246">
        <f>IF(O132="snížená",K132,0)</f>
        <v>0</v>
      </c>
      <c r="BG132" s="246">
        <f>IF(O132="zákl. přenesená",K132,0)</f>
        <v>0</v>
      </c>
      <c r="BH132" s="246">
        <f>IF(O132="sníž. přenesená",K132,0)</f>
        <v>0</v>
      </c>
      <c r="BI132" s="246">
        <f>IF(O132="nulová",K132,0)</f>
        <v>0</v>
      </c>
      <c r="BJ132" s="18" t="s">
        <v>82</v>
      </c>
      <c r="BK132" s="246">
        <f>ROUND(P132*H132,2)</f>
        <v>0</v>
      </c>
      <c r="BL132" s="18" t="s">
        <v>190</v>
      </c>
      <c r="BM132" s="245" t="s">
        <v>2391</v>
      </c>
    </row>
    <row r="133" s="2" customFormat="1">
      <c r="A133" s="39"/>
      <c r="B133" s="40"/>
      <c r="C133" s="41"/>
      <c r="D133" s="247" t="s">
        <v>192</v>
      </c>
      <c r="E133" s="41"/>
      <c r="F133" s="248" t="s">
        <v>2392</v>
      </c>
      <c r="G133" s="41"/>
      <c r="H133" s="41"/>
      <c r="I133" s="249"/>
      <c r="J133" s="249"/>
      <c r="K133" s="41"/>
      <c r="L133" s="41"/>
      <c r="M133" s="45"/>
      <c r="N133" s="250"/>
      <c r="O133" s="251"/>
      <c r="P133" s="92"/>
      <c r="Q133" s="92"/>
      <c r="R133" s="92"/>
      <c r="S133" s="92"/>
      <c r="T133" s="92"/>
      <c r="U133" s="92"/>
      <c r="V133" s="92"/>
      <c r="W133" s="92"/>
      <c r="X133" s="93"/>
      <c r="Y133" s="39"/>
      <c r="Z133" s="39"/>
      <c r="AA133" s="39"/>
      <c r="AB133" s="39"/>
      <c r="AC133" s="39"/>
      <c r="AD133" s="39"/>
      <c r="AE133" s="39"/>
      <c r="AT133" s="18" t="s">
        <v>192</v>
      </c>
      <c r="AU133" s="18" t="s">
        <v>84</v>
      </c>
    </row>
    <row r="134" s="2" customFormat="1">
      <c r="A134" s="39"/>
      <c r="B134" s="40"/>
      <c r="C134" s="41"/>
      <c r="D134" s="252" t="s">
        <v>194</v>
      </c>
      <c r="E134" s="41"/>
      <c r="F134" s="253" t="s">
        <v>2393</v>
      </c>
      <c r="G134" s="41"/>
      <c r="H134" s="41"/>
      <c r="I134" s="249"/>
      <c r="J134" s="249"/>
      <c r="K134" s="41"/>
      <c r="L134" s="41"/>
      <c r="M134" s="45"/>
      <c r="N134" s="250"/>
      <c r="O134" s="251"/>
      <c r="P134" s="92"/>
      <c r="Q134" s="92"/>
      <c r="R134" s="92"/>
      <c r="S134" s="92"/>
      <c r="T134" s="92"/>
      <c r="U134" s="92"/>
      <c r="V134" s="92"/>
      <c r="W134" s="92"/>
      <c r="X134" s="93"/>
      <c r="Y134" s="39"/>
      <c r="Z134" s="39"/>
      <c r="AA134" s="39"/>
      <c r="AB134" s="39"/>
      <c r="AC134" s="39"/>
      <c r="AD134" s="39"/>
      <c r="AE134" s="39"/>
      <c r="AT134" s="18" t="s">
        <v>194</v>
      </c>
      <c r="AU134" s="18" t="s">
        <v>84</v>
      </c>
    </row>
    <row r="135" s="14" customFormat="1">
      <c r="A135" s="14"/>
      <c r="B135" s="265"/>
      <c r="C135" s="266"/>
      <c r="D135" s="247" t="s">
        <v>196</v>
      </c>
      <c r="E135" s="267" t="s">
        <v>1</v>
      </c>
      <c r="F135" s="268" t="s">
        <v>2394</v>
      </c>
      <c r="G135" s="266"/>
      <c r="H135" s="267" t="s">
        <v>1</v>
      </c>
      <c r="I135" s="269"/>
      <c r="J135" s="269"/>
      <c r="K135" s="266"/>
      <c r="L135" s="266"/>
      <c r="M135" s="270"/>
      <c r="N135" s="271"/>
      <c r="O135" s="272"/>
      <c r="P135" s="272"/>
      <c r="Q135" s="272"/>
      <c r="R135" s="272"/>
      <c r="S135" s="272"/>
      <c r="T135" s="272"/>
      <c r="U135" s="272"/>
      <c r="V135" s="272"/>
      <c r="W135" s="272"/>
      <c r="X135" s="273"/>
      <c r="Y135" s="14"/>
      <c r="Z135" s="14"/>
      <c r="AA135" s="14"/>
      <c r="AB135" s="14"/>
      <c r="AC135" s="14"/>
      <c r="AD135" s="14"/>
      <c r="AE135" s="14"/>
      <c r="AT135" s="274" t="s">
        <v>196</v>
      </c>
      <c r="AU135" s="274" t="s">
        <v>84</v>
      </c>
      <c r="AV135" s="14" t="s">
        <v>82</v>
      </c>
      <c r="AW135" s="14" t="s">
        <v>5</v>
      </c>
      <c r="AX135" s="14" t="s">
        <v>75</v>
      </c>
      <c r="AY135" s="274" t="s">
        <v>182</v>
      </c>
    </row>
    <row r="136" s="13" customFormat="1">
      <c r="A136" s="13"/>
      <c r="B136" s="254"/>
      <c r="C136" s="255"/>
      <c r="D136" s="247" t="s">
        <v>196</v>
      </c>
      <c r="E136" s="256" t="s">
        <v>1</v>
      </c>
      <c r="F136" s="257" t="s">
        <v>2395</v>
      </c>
      <c r="G136" s="255"/>
      <c r="H136" s="258">
        <v>10.584</v>
      </c>
      <c r="I136" s="259"/>
      <c r="J136" s="259"/>
      <c r="K136" s="255"/>
      <c r="L136" s="255"/>
      <c r="M136" s="260"/>
      <c r="N136" s="261"/>
      <c r="O136" s="262"/>
      <c r="P136" s="262"/>
      <c r="Q136" s="262"/>
      <c r="R136" s="262"/>
      <c r="S136" s="262"/>
      <c r="T136" s="262"/>
      <c r="U136" s="262"/>
      <c r="V136" s="262"/>
      <c r="W136" s="262"/>
      <c r="X136" s="263"/>
      <c r="Y136" s="13"/>
      <c r="Z136" s="13"/>
      <c r="AA136" s="13"/>
      <c r="AB136" s="13"/>
      <c r="AC136" s="13"/>
      <c r="AD136" s="13"/>
      <c r="AE136" s="13"/>
      <c r="AT136" s="264" t="s">
        <v>196</v>
      </c>
      <c r="AU136" s="264" t="s">
        <v>84</v>
      </c>
      <c r="AV136" s="13" t="s">
        <v>84</v>
      </c>
      <c r="AW136" s="13" t="s">
        <v>5</v>
      </c>
      <c r="AX136" s="13" t="s">
        <v>82</v>
      </c>
      <c r="AY136" s="264" t="s">
        <v>182</v>
      </c>
    </row>
    <row r="137" s="2" customFormat="1" ht="24.15" customHeight="1">
      <c r="A137" s="39"/>
      <c r="B137" s="40"/>
      <c r="C137" s="233" t="s">
        <v>84</v>
      </c>
      <c r="D137" s="233" t="s">
        <v>185</v>
      </c>
      <c r="E137" s="234" t="s">
        <v>2396</v>
      </c>
      <c r="F137" s="235" t="s">
        <v>2397</v>
      </c>
      <c r="G137" s="236" t="s">
        <v>664</v>
      </c>
      <c r="H137" s="237">
        <v>6.3609999999999998</v>
      </c>
      <c r="I137" s="238"/>
      <c r="J137" s="238"/>
      <c r="K137" s="239">
        <f>ROUND(P137*H137,2)</f>
        <v>0</v>
      </c>
      <c r="L137" s="235" t="s">
        <v>189</v>
      </c>
      <c r="M137" s="45"/>
      <c r="N137" s="240" t="s">
        <v>1</v>
      </c>
      <c r="O137" s="241" t="s">
        <v>38</v>
      </c>
      <c r="P137" s="242">
        <f>I137+J137</f>
        <v>0</v>
      </c>
      <c r="Q137" s="242">
        <f>ROUND(I137*H137,2)</f>
        <v>0</v>
      </c>
      <c r="R137" s="242">
        <f>ROUND(J137*H137,2)</f>
        <v>0</v>
      </c>
      <c r="S137" s="92"/>
      <c r="T137" s="243">
        <f>S137*H137</f>
        <v>0</v>
      </c>
      <c r="U137" s="243">
        <v>0</v>
      </c>
      <c r="V137" s="243">
        <f>U137*H137</f>
        <v>0</v>
      </c>
      <c r="W137" s="243">
        <v>0</v>
      </c>
      <c r="X137" s="244">
        <f>W137*H137</f>
        <v>0</v>
      </c>
      <c r="Y137" s="39"/>
      <c r="Z137" s="39"/>
      <c r="AA137" s="39"/>
      <c r="AB137" s="39"/>
      <c r="AC137" s="39"/>
      <c r="AD137" s="39"/>
      <c r="AE137" s="39"/>
      <c r="AR137" s="245" t="s">
        <v>190</v>
      </c>
      <c r="AT137" s="245" t="s">
        <v>185</v>
      </c>
      <c r="AU137" s="245" t="s">
        <v>84</v>
      </c>
      <c r="AY137" s="18" t="s">
        <v>182</v>
      </c>
      <c r="BE137" s="246">
        <f>IF(O137="základní",K137,0)</f>
        <v>0</v>
      </c>
      <c r="BF137" s="246">
        <f>IF(O137="snížená",K137,0)</f>
        <v>0</v>
      </c>
      <c r="BG137" s="246">
        <f>IF(O137="zákl. přenesená",K137,0)</f>
        <v>0</v>
      </c>
      <c r="BH137" s="246">
        <f>IF(O137="sníž. přenesená",K137,0)</f>
        <v>0</v>
      </c>
      <c r="BI137" s="246">
        <f>IF(O137="nulová",K137,0)</f>
        <v>0</v>
      </c>
      <c r="BJ137" s="18" t="s">
        <v>82</v>
      </c>
      <c r="BK137" s="246">
        <f>ROUND(P137*H137,2)</f>
        <v>0</v>
      </c>
      <c r="BL137" s="18" t="s">
        <v>190</v>
      </c>
      <c r="BM137" s="245" t="s">
        <v>2398</v>
      </c>
    </row>
    <row r="138" s="2" customFormat="1">
      <c r="A138" s="39"/>
      <c r="B138" s="40"/>
      <c r="C138" s="41"/>
      <c r="D138" s="247" t="s">
        <v>192</v>
      </c>
      <c r="E138" s="41"/>
      <c r="F138" s="248" t="s">
        <v>2399</v>
      </c>
      <c r="G138" s="41"/>
      <c r="H138" s="41"/>
      <c r="I138" s="249"/>
      <c r="J138" s="249"/>
      <c r="K138" s="41"/>
      <c r="L138" s="41"/>
      <c r="M138" s="45"/>
      <c r="N138" s="250"/>
      <c r="O138" s="251"/>
      <c r="P138" s="92"/>
      <c r="Q138" s="92"/>
      <c r="R138" s="92"/>
      <c r="S138" s="92"/>
      <c r="T138" s="92"/>
      <c r="U138" s="92"/>
      <c r="V138" s="92"/>
      <c r="W138" s="92"/>
      <c r="X138" s="93"/>
      <c r="Y138" s="39"/>
      <c r="Z138" s="39"/>
      <c r="AA138" s="39"/>
      <c r="AB138" s="39"/>
      <c r="AC138" s="39"/>
      <c r="AD138" s="39"/>
      <c r="AE138" s="39"/>
      <c r="AT138" s="18" t="s">
        <v>192</v>
      </c>
      <c r="AU138" s="18" t="s">
        <v>84</v>
      </c>
    </row>
    <row r="139" s="2" customFormat="1">
      <c r="A139" s="39"/>
      <c r="B139" s="40"/>
      <c r="C139" s="41"/>
      <c r="D139" s="252" t="s">
        <v>194</v>
      </c>
      <c r="E139" s="41"/>
      <c r="F139" s="253" t="s">
        <v>2400</v>
      </c>
      <c r="G139" s="41"/>
      <c r="H139" s="41"/>
      <c r="I139" s="249"/>
      <c r="J139" s="249"/>
      <c r="K139" s="41"/>
      <c r="L139" s="41"/>
      <c r="M139" s="45"/>
      <c r="N139" s="250"/>
      <c r="O139" s="251"/>
      <c r="P139" s="92"/>
      <c r="Q139" s="92"/>
      <c r="R139" s="92"/>
      <c r="S139" s="92"/>
      <c r="T139" s="92"/>
      <c r="U139" s="92"/>
      <c r="V139" s="92"/>
      <c r="W139" s="92"/>
      <c r="X139" s="93"/>
      <c r="Y139" s="39"/>
      <c r="Z139" s="39"/>
      <c r="AA139" s="39"/>
      <c r="AB139" s="39"/>
      <c r="AC139" s="39"/>
      <c r="AD139" s="39"/>
      <c r="AE139" s="39"/>
      <c r="AT139" s="18" t="s">
        <v>194</v>
      </c>
      <c r="AU139" s="18" t="s">
        <v>84</v>
      </c>
    </row>
    <row r="140" s="14" customFormat="1">
      <c r="A140" s="14"/>
      <c r="B140" s="265"/>
      <c r="C140" s="266"/>
      <c r="D140" s="247" t="s">
        <v>196</v>
      </c>
      <c r="E140" s="267" t="s">
        <v>1</v>
      </c>
      <c r="F140" s="268" t="s">
        <v>2394</v>
      </c>
      <c r="G140" s="266"/>
      <c r="H140" s="267" t="s">
        <v>1</v>
      </c>
      <c r="I140" s="269"/>
      <c r="J140" s="269"/>
      <c r="K140" s="266"/>
      <c r="L140" s="266"/>
      <c r="M140" s="270"/>
      <c r="N140" s="271"/>
      <c r="O140" s="272"/>
      <c r="P140" s="272"/>
      <c r="Q140" s="272"/>
      <c r="R140" s="272"/>
      <c r="S140" s="272"/>
      <c r="T140" s="272"/>
      <c r="U140" s="272"/>
      <c r="V140" s="272"/>
      <c r="W140" s="272"/>
      <c r="X140" s="273"/>
      <c r="Y140" s="14"/>
      <c r="Z140" s="14"/>
      <c r="AA140" s="14"/>
      <c r="AB140" s="14"/>
      <c r="AC140" s="14"/>
      <c r="AD140" s="14"/>
      <c r="AE140" s="14"/>
      <c r="AT140" s="274" t="s">
        <v>196</v>
      </c>
      <c r="AU140" s="274" t="s">
        <v>84</v>
      </c>
      <c r="AV140" s="14" t="s">
        <v>82</v>
      </c>
      <c r="AW140" s="14" t="s">
        <v>5</v>
      </c>
      <c r="AX140" s="14" t="s">
        <v>75</v>
      </c>
      <c r="AY140" s="274" t="s">
        <v>182</v>
      </c>
    </row>
    <row r="141" s="13" customFormat="1">
      <c r="A141" s="13"/>
      <c r="B141" s="254"/>
      <c r="C141" s="255"/>
      <c r="D141" s="247" t="s">
        <v>196</v>
      </c>
      <c r="E141" s="256" t="s">
        <v>1</v>
      </c>
      <c r="F141" s="257" t="s">
        <v>2395</v>
      </c>
      <c r="G141" s="255"/>
      <c r="H141" s="258">
        <v>10.584</v>
      </c>
      <c r="I141" s="259"/>
      <c r="J141" s="259"/>
      <c r="K141" s="255"/>
      <c r="L141" s="255"/>
      <c r="M141" s="260"/>
      <c r="N141" s="261"/>
      <c r="O141" s="262"/>
      <c r="P141" s="262"/>
      <c r="Q141" s="262"/>
      <c r="R141" s="262"/>
      <c r="S141" s="262"/>
      <c r="T141" s="262"/>
      <c r="U141" s="262"/>
      <c r="V141" s="262"/>
      <c r="W141" s="262"/>
      <c r="X141" s="263"/>
      <c r="Y141" s="13"/>
      <c r="Z141" s="13"/>
      <c r="AA141" s="13"/>
      <c r="AB141" s="13"/>
      <c r="AC141" s="13"/>
      <c r="AD141" s="13"/>
      <c r="AE141" s="13"/>
      <c r="AT141" s="264" t="s">
        <v>196</v>
      </c>
      <c r="AU141" s="264" t="s">
        <v>84</v>
      </c>
      <c r="AV141" s="13" t="s">
        <v>84</v>
      </c>
      <c r="AW141" s="13" t="s">
        <v>5</v>
      </c>
      <c r="AX141" s="13" t="s">
        <v>75</v>
      </c>
      <c r="AY141" s="264" t="s">
        <v>182</v>
      </c>
    </row>
    <row r="142" s="14" customFormat="1">
      <c r="A142" s="14"/>
      <c r="B142" s="265"/>
      <c r="C142" s="266"/>
      <c r="D142" s="247" t="s">
        <v>196</v>
      </c>
      <c r="E142" s="267" t="s">
        <v>1</v>
      </c>
      <c r="F142" s="268" t="s">
        <v>2401</v>
      </c>
      <c r="G142" s="266"/>
      <c r="H142" s="267" t="s">
        <v>1</v>
      </c>
      <c r="I142" s="269"/>
      <c r="J142" s="269"/>
      <c r="K142" s="266"/>
      <c r="L142" s="266"/>
      <c r="M142" s="270"/>
      <c r="N142" s="271"/>
      <c r="O142" s="272"/>
      <c r="P142" s="272"/>
      <c r="Q142" s="272"/>
      <c r="R142" s="272"/>
      <c r="S142" s="272"/>
      <c r="T142" s="272"/>
      <c r="U142" s="272"/>
      <c r="V142" s="272"/>
      <c r="W142" s="272"/>
      <c r="X142" s="273"/>
      <c r="Y142" s="14"/>
      <c r="Z142" s="14"/>
      <c r="AA142" s="14"/>
      <c r="AB142" s="14"/>
      <c r="AC142" s="14"/>
      <c r="AD142" s="14"/>
      <c r="AE142" s="14"/>
      <c r="AT142" s="274" t="s">
        <v>196</v>
      </c>
      <c r="AU142" s="274" t="s">
        <v>84</v>
      </c>
      <c r="AV142" s="14" t="s">
        <v>82</v>
      </c>
      <c r="AW142" s="14" t="s">
        <v>5</v>
      </c>
      <c r="AX142" s="14" t="s">
        <v>75</v>
      </c>
      <c r="AY142" s="274" t="s">
        <v>182</v>
      </c>
    </row>
    <row r="143" s="13" customFormat="1">
      <c r="A143" s="13"/>
      <c r="B143" s="254"/>
      <c r="C143" s="255"/>
      <c r="D143" s="247" t="s">
        <v>196</v>
      </c>
      <c r="E143" s="256" t="s">
        <v>1</v>
      </c>
      <c r="F143" s="257" t="s">
        <v>2402</v>
      </c>
      <c r="G143" s="255"/>
      <c r="H143" s="258">
        <v>-4.2229999999999999</v>
      </c>
      <c r="I143" s="259"/>
      <c r="J143" s="259"/>
      <c r="K143" s="255"/>
      <c r="L143" s="255"/>
      <c r="M143" s="260"/>
      <c r="N143" s="261"/>
      <c r="O143" s="262"/>
      <c r="P143" s="262"/>
      <c r="Q143" s="262"/>
      <c r="R143" s="262"/>
      <c r="S143" s="262"/>
      <c r="T143" s="262"/>
      <c r="U143" s="262"/>
      <c r="V143" s="262"/>
      <c r="W143" s="262"/>
      <c r="X143" s="263"/>
      <c r="Y143" s="13"/>
      <c r="Z143" s="13"/>
      <c r="AA143" s="13"/>
      <c r="AB143" s="13"/>
      <c r="AC143" s="13"/>
      <c r="AD143" s="13"/>
      <c r="AE143" s="13"/>
      <c r="AT143" s="264" t="s">
        <v>196</v>
      </c>
      <c r="AU143" s="264" t="s">
        <v>84</v>
      </c>
      <c r="AV143" s="13" t="s">
        <v>84</v>
      </c>
      <c r="AW143" s="13" t="s">
        <v>5</v>
      </c>
      <c r="AX143" s="13" t="s">
        <v>75</v>
      </c>
      <c r="AY143" s="264" t="s">
        <v>182</v>
      </c>
    </row>
    <row r="144" s="15" customFormat="1">
      <c r="A144" s="15"/>
      <c r="B144" s="275"/>
      <c r="C144" s="276"/>
      <c r="D144" s="247" t="s">
        <v>196</v>
      </c>
      <c r="E144" s="277" t="s">
        <v>1</v>
      </c>
      <c r="F144" s="278" t="s">
        <v>208</v>
      </c>
      <c r="G144" s="276"/>
      <c r="H144" s="279">
        <v>6.3609999999999998</v>
      </c>
      <c r="I144" s="280"/>
      <c r="J144" s="280"/>
      <c r="K144" s="276"/>
      <c r="L144" s="276"/>
      <c r="M144" s="281"/>
      <c r="N144" s="282"/>
      <c r="O144" s="283"/>
      <c r="P144" s="283"/>
      <c r="Q144" s="283"/>
      <c r="R144" s="283"/>
      <c r="S144" s="283"/>
      <c r="T144" s="283"/>
      <c r="U144" s="283"/>
      <c r="V144" s="283"/>
      <c r="W144" s="283"/>
      <c r="X144" s="284"/>
      <c r="Y144" s="15"/>
      <c r="Z144" s="15"/>
      <c r="AA144" s="15"/>
      <c r="AB144" s="15"/>
      <c r="AC144" s="15"/>
      <c r="AD144" s="15"/>
      <c r="AE144" s="15"/>
      <c r="AT144" s="285" t="s">
        <v>196</v>
      </c>
      <c r="AU144" s="285" t="s">
        <v>84</v>
      </c>
      <c r="AV144" s="15" t="s">
        <v>190</v>
      </c>
      <c r="AW144" s="15" t="s">
        <v>5</v>
      </c>
      <c r="AX144" s="15" t="s">
        <v>82</v>
      </c>
      <c r="AY144" s="285" t="s">
        <v>182</v>
      </c>
    </row>
    <row r="145" s="12" customFormat="1" ht="22.8" customHeight="1">
      <c r="A145" s="12"/>
      <c r="B145" s="216"/>
      <c r="C145" s="217"/>
      <c r="D145" s="218" t="s">
        <v>74</v>
      </c>
      <c r="E145" s="231" t="s">
        <v>84</v>
      </c>
      <c r="F145" s="231" t="s">
        <v>1801</v>
      </c>
      <c r="G145" s="217"/>
      <c r="H145" s="217"/>
      <c r="I145" s="220"/>
      <c r="J145" s="220"/>
      <c r="K145" s="232">
        <f>BK145</f>
        <v>0</v>
      </c>
      <c r="L145" s="217"/>
      <c r="M145" s="222"/>
      <c r="N145" s="223"/>
      <c r="O145" s="224"/>
      <c r="P145" s="224"/>
      <c r="Q145" s="225">
        <f>SUM(Q146:Q173)</f>
        <v>0</v>
      </c>
      <c r="R145" s="225">
        <f>SUM(R146:R173)</f>
        <v>0</v>
      </c>
      <c r="S145" s="224"/>
      <c r="T145" s="226">
        <f>SUM(T146:T173)</f>
        <v>0</v>
      </c>
      <c r="U145" s="224"/>
      <c r="V145" s="226">
        <f>SUM(V146:V173)</f>
        <v>28.187985519999994</v>
      </c>
      <c r="W145" s="224"/>
      <c r="X145" s="227">
        <f>SUM(X146:X173)</f>
        <v>0</v>
      </c>
      <c r="Y145" s="12"/>
      <c r="Z145" s="12"/>
      <c r="AA145" s="12"/>
      <c r="AB145" s="12"/>
      <c r="AC145" s="12"/>
      <c r="AD145" s="12"/>
      <c r="AE145" s="12"/>
      <c r="AR145" s="228" t="s">
        <v>82</v>
      </c>
      <c r="AT145" s="229" t="s">
        <v>74</v>
      </c>
      <c r="AU145" s="229" t="s">
        <v>82</v>
      </c>
      <c r="AY145" s="228" t="s">
        <v>182</v>
      </c>
      <c r="BK145" s="230">
        <f>SUM(BK146:BK173)</f>
        <v>0</v>
      </c>
    </row>
    <row r="146" s="2" customFormat="1" ht="33" customHeight="1">
      <c r="A146" s="39"/>
      <c r="B146" s="40"/>
      <c r="C146" s="233" t="s">
        <v>120</v>
      </c>
      <c r="D146" s="233" t="s">
        <v>185</v>
      </c>
      <c r="E146" s="234" t="s">
        <v>1802</v>
      </c>
      <c r="F146" s="235" t="s">
        <v>2403</v>
      </c>
      <c r="G146" s="236" t="s">
        <v>664</v>
      </c>
      <c r="H146" s="237">
        <v>3.1669999999999998</v>
      </c>
      <c r="I146" s="238"/>
      <c r="J146" s="238"/>
      <c r="K146" s="239">
        <f>ROUND(P146*H146,2)</f>
        <v>0</v>
      </c>
      <c r="L146" s="235" t="s">
        <v>189</v>
      </c>
      <c r="M146" s="45"/>
      <c r="N146" s="240" t="s">
        <v>1</v>
      </c>
      <c r="O146" s="241" t="s">
        <v>38</v>
      </c>
      <c r="P146" s="242">
        <f>I146+J146</f>
        <v>0</v>
      </c>
      <c r="Q146" s="242">
        <f>ROUND(I146*H146,2)</f>
        <v>0</v>
      </c>
      <c r="R146" s="242">
        <f>ROUND(J146*H146,2)</f>
        <v>0</v>
      </c>
      <c r="S146" s="92"/>
      <c r="T146" s="243">
        <f>S146*H146</f>
        <v>0</v>
      </c>
      <c r="U146" s="243">
        <v>1.6299999999999999</v>
      </c>
      <c r="V146" s="243">
        <f>U146*H146</f>
        <v>5.1622099999999991</v>
      </c>
      <c r="W146" s="243">
        <v>0</v>
      </c>
      <c r="X146" s="244">
        <f>W146*H146</f>
        <v>0</v>
      </c>
      <c r="Y146" s="39"/>
      <c r="Z146" s="39"/>
      <c r="AA146" s="39"/>
      <c r="AB146" s="39"/>
      <c r="AC146" s="39"/>
      <c r="AD146" s="39"/>
      <c r="AE146" s="39"/>
      <c r="AR146" s="245" t="s">
        <v>190</v>
      </c>
      <c r="AT146" s="245" t="s">
        <v>185</v>
      </c>
      <c r="AU146" s="245" t="s">
        <v>84</v>
      </c>
      <c r="AY146" s="18" t="s">
        <v>182</v>
      </c>
      <c r="BE146" s="246">
        <f>IF(O146="základní",K146,0)</f>
        <v>0</v>
      </c>
      <c r="BF146" s="246">
        <f>IF(O146="snížená",K146,0)</f>
        <v>0</v>
      </c>
      <c r="BG146" s="246">
        <f>IF(O146="zákl. přenesená",K146,0)</f>
        <v>0</v>
      </c>
      <c r="BH146" s="246">
        <f>IF(O146="sníž. přenesená",K146,0)</f>
        <v>0</v>
      </c>
      <c r="BI146" s="246">
        <f>IF(O146="nulová",K146,0)</f>
        <v>0</v>
      </c>
      <c r="BJ146" s="18" t="s">
        <v>82</v>
      </c>
      <c r="BK146" s="246">
        <f>ROUND(P146*H146,2)</f>
        <v>0</v>
      </c>
      <c r="BL146" s="18" t="s">
        <v>190</v>
      </c>
      <c r="BM146" s="245" t="s">
        <v>2404</v>
      </c>
    </row>
    <row r="147" s="2" customFormat="1">
      <c r="A147" s="39"/>
      <c r="B147" s="40"/>
      <c r="C147" s="41"/>
      <c r="D147" s="247" t="s">
        <v>192</v>
      </c>
      <c r="E147" s="41"/>
      <c r="F147" s="248" t="s">
        <v>1803</v>
      </c>
      <c r="G147" s="41"/>
      <c r="H147" s="41"/>
      <c r="I147" s="249"/>
      <c r="J147" s="249"/>
      <c r="K147" s="41"/>
      <c r="L147" s="41"/>
      <c r="M147" s="45"/>
      <c r="N147" s="250"/>
      <c r="O147" s="251"/>
      <c r="P147" s="92"/>
      <c r="Q147" s="92"/>
      <c r="R147" s="92"/>
      <c r="S147" s="92"/>
      <c r="T147" s="92"/>
      <c r="U147" s="92"/>
      <c r="V147" s="92"/>
      <c r="W147" s="92"/>
      <c r="X147" s="93"/>
      <c r="Y147" s="39"/>
      <c r="Z147" s="39"/>
      <c r="AA147" s="39"/>
      <c r="AB147" s="39"/>
      <c r="AC147" s="39"/>
      <c r="AD147" s="39"/>
      <c r="AE147" s="39"/>
      <c r="AT147" s="18" t="s">
        <v>192</v>
      </c>
      <c r="AU147" s="18" t="s">
        <v>84</v>
      </c>
    </row>
    <row r="148" s="2" customFormat="1">
      <c r="A148" s="39"/>
      <c r="B148" s="40"/>
      <c r="C148" s="41"/>
      <c r="D148" s="252" t="s">
        <v>194</v>
      </c>
      <c r="E148" s="41"/>
      <c r="F148" s="253" t="s">
        <v>1805</v>
      </c>
      <c r="G148" s="41"/>
      <c r="H148" s="41"/>
      <c r="I148" s="249"/>
      <c r="J148" s="249"/>
      <c r="K148" s="41"/>
      <c r="L148" s="41"/>
      <c r="M148" s="45"/>
      <c r="N148" s="250"/>
      <c r="O148" s="251"/>
      <c r="P148" s="92"/>
      <c r="Q148" s="92"/>
      <c r="R148" s="92"/>
      <c r="S148" s="92"/>
      <c r="T148" s="92"/>
      <c r="U148" s="92"/>
      <c r="V148" s="92"/>
      <c r="W148" s="92"/>
      <c r="X148" s="93"/>
      <c r="Y148" s="39"/>
      <c r="Z148" s="39"/>
      <c r="AA148" s="39"/>
      <c r="AB148" s="39"/>
      <c r="AC148" s="39"/>
      <c r="AD148" s="39"/>
      <c r="AE148" s="39"/>
      <c r="AT148" s="18" t="s">
        <v>194</v>
      </c>
      <c r="AU148" s="18" t="s">
        <v>84</v>
      </c>
    </row>
    <row r="149" s="13" customFormat="1">
      <c r="A149" s="13"/>
      <c r="B149" s="254"/>
      <c r="C149" s="255"/>
      <c r="D149" s="247" t="s">
        <v>196</v>
      </c>
      <c r="E149" s="256" t="s">
        <v>1</v>
      </c>
      <c r="F149" s="257" t="s">
        <v>2405</v>
      </c>
      <c r="G149" s="255"/>
      <c r="H149" s="258">
        <v>3.1669999999999998</v>
      </c>
      <c r="I149" s="259"/>
      <c r="J149" s="259"/>
      <c r="K149" s="255"/>
      <c r="L149" s="255"/>
      <c r="M149" s="260"/>
      <c r="N149" s="261"/>
      <c r="O149" s="262"/>
      <c r="P149" s="262"/>
      <c r="Q149" s="262"/>
      <c r="R149" s="262"/>
      <c r="S149" s="262"/>
      <c r="T149" s="262"/>
      <c r="U149" s="262"/>
      <c r="V149" s="262"/>
      <c r="W149" s="262"/>
      <c r="X149" s="263"/>
      <c r="Y149" s="13"/>
      <c r="Z149" s="13"/>
      <c r="AA149" s="13"/>
      <c r="AB149" s="13"/>
      <c r="AC149" s="13"/>
      <c r="AD149" s="13"/>
      <c r="AE149" s="13"/>
      <c r="AT149" s="264" t="s">
        <v>196</v>
      </c>
      <c r="AU149" s="264" t="s">
        <v>84</v>
      </c>
      <c r="AV149" s="13" t="s">
        <v>84</v>
      </c>
      <c r="AW149" s="13" t="s">
        <v>5</v>
      </c>
      <c r="AX149" s="13" t="s">
        <v>82</v>
      </c>
      <c r="AY149" s="264" t="s">
        <v>182</v>
      </c>
    </row>
    <row r="150" s="2" customFormat="1" ht="24.15" customHeight="1">
      <c r="A150" s="39"/>
      <c r="B150" s="40"/>
      <c r="C150" s="233" t="s">
        <v>190</v>
      </c>
      <c r="D150" s="233" t="s">
        <v>185</v>
      </c>
      <c r="E150" s="234" t="s">
        <v>2406</v>
      </c>
      <c r="F150" s="235" t="s">
        <v>2407</v>
      </c>
      <c r="G150" s="236" t="s">
        <v>664</v>
      </c>
      <c r="H150" s="237">
        <v>1.0560000000000001</v>
      </c>
      <c r="I150" s="238"/>
      <c r="J150" s="238"/>
      <c r="K150" s="239">
        <f>ROUND(P150*H150,2)</f>
        <v>0</v>
      </c>
      <c r="L150" s="235" t="s">
        <v>189</v>
      </c>
      <c r="M150" s="45"/>
      <c r="N150" s="240" t="s">
        <v>1</v>
      </c>
      <c r="O150" s="241" t="s">
        <v>38</v>
      </c>
      <c r="P150" s="242">
        <f>I150+J150</f>
        <v>0</v>
      </c>
      <c r="Q150" s="242">
        <f>ROUND(I150*H150,2)</f>
        <v>0</v>
      </c>
      <c r="R150" s="242">
        <f>ROUND(J150*H150,2)</f>
        <v>0</v>
      </c>
      <c r="S150" s="92"/>
      <c r="T150" s="243">
        <f>S150*H150</f>
        <v>0</v>
      </c>
      <c r="U150" s="243">
        <v>1.6299999999999999</v>
      </c>
      <c r="V150" s="243">
        <f>U150*H150</f>
        <v>1.7212799999999999</v>
      </c>
      <c r="W150" s="243">
        <v>0</v>
      </c>
      <c r="X150" s="244">
        <f>W150*H150</f>
        <v>0</v>
      </c>
      <c r="Y150" s="39"/>
      <c r="Z150" s="39"/>
      <c r="AA150" s="39"/>
      <c r="AB150" s="39"/>
      <c r="AC150" s="39"/>
      <c r="AD150" s="39"/>
      <c r="AE150" s="39"/>
      <c r="AR150" s="245" t="s">
        <v>190</v>
      </c>
      <c r="AT150" s="245" t="s">
        <v>185</v>
      </c>
      <c r="AU150" s="245" t="s">
        <v>84</v>
      </c>
      <c r="AY150" s="18" t="s">
        <v>182</v>
      </c>
      <c r="BE150" s="246">
        <f>IF(O150="základní",K150,0)</f>
        <v>0</v>
      </c>
      <c r="BF150" s="246">
        <f>IF(O150="snížená",K150,0)</f>
        <v>0</v>
      </c>
      <c r="BG150" s="246">
        <f>IF(O150="zákl. přenesená",K150,0)</f>
        <v>0</v>
      </c>
      <c r="BH150" s="246">
        <f>IF(O150="sníž. přenesená",K150,0)</f>
        <v>0</v>
      </c>
      <c r="BI150" s="246">
        <f>IF(O150="nulová",K150,0)</f>
        <v>0</v>
      </c>
      <c r="BJ150" s="18" t="s">
        <v>82</v>
      </c>
      <c r="BK150" s="246">
        <f>ROUND(P150*H150,2)</f>
        <v>0</v>
      </c>
      <c r="BL150" s="18" t="s">
        <v>190</v>
      </c>
      <c r="BM150" s="245" t="s">
        <v>2408</v>
      </c>
    </row>
    <row r="151" s="2" customFormat="1">
      <c r="A151" s="39"/>
      <c r="B151" s="40"/>
      <c r="C151" s="41"/>
      <c r="D151" s="247" t="s">
        <v>192</v>
      </c>
      <c r="E151" s="41"/>
      <c r="F151" s="248" t="s">
        <v>2407</v>
      </c>
      <c r="G151" s="41"/>
      <c r="H151" s="41"/>
      <c r="I151" s="249"/>
      <c r="J151" s="249"/>
      <c r="K151" s="41"/>
      <c r="L151" s="41"/>
      <c r="M151" s="45"/>
      <c r="N151" s="250"/>
      <c r="O151" s="251"/>
      <c r="P151" s="92"/>
      <c r="Q151" s="92"/>
      <c r="R151" s="92"/>
      <c r="S151" s="92"/>
      <c r="T151" s="92"/>
      <c r="U151" s="92"/>
      <c r="V151" s="92"/>
      <c r="W151" s="92"/>
      <c r="X151" s="93"/>
      <c r="Y151" s="39"/>
      <c r="Z151" s="39"/>
      <c r="AA151" s="39"/>
      <c r="AB151" s="39"/>
      <c r="AC151" s="39"/>
      <c r="AD151" s="39"/>
      <c r="AE151" s="39"/>
      <c r="AT151" s="18" t="s">
        <v>192</v>
      </c>
      <c r="AU151" s="18" t="s">
        <v>84</v>
      </c>
    </row>
    <row r="152" s="2" customFormat="1">
      <c r="A152" s="39"/>
      <c r="B152" s="40"/>
      <c r="C152" s="41"/>
      <c r="D152" s="252" t="s">
        <v>194</v>
      </c>
      <c r="E152" s="41"/>
      <c r="F152" s="253" t="s">
        <v>2409</v>
      </c>
      <c r="G152" s="41"/>
      <c r="H152" s="41"/>
      <c r="I152" s="249"/>
      <c r="J152" s="249"/>
      <c r="K152" s="41"/>
      <c r="L152" s="41"/>
      <c r="M152" s="45"/>
      <c r="N152" s="250"/>
      <c r="O152" s="251"/>
      <c r="P152" s="92"/>
      <c r="Q152" s="92"/>
      <c r="R152" s="92"/>
      <c r="S152" s="92"/>
      <c r="T152" s="92"/>
      <c r="U152" s="92"/>
      <c r="V152" s="92"/>
      <c r="W152" s="92"/>
      <c r="X152" s="93"/>
      <c r="Y152" s="39"/>
      <c r="Z152" s="39"/>
      <c r="AA152" s="39"/>
      <c r="AB152" s="39"/>
      <c r="AC152" s="39"/>
      <c r="AD152" s="39"/>
      <c r="AE152" s="39"/>
      <c r="AT152" s="18" t="s">
        <v>194</v>
      </c>
      <c r="AU152" s="18" t="s">
        <v>84</v>
      </c>
    </row>
    <row r="153" s="13" customFormat="1">
      <c r="A153" s="13"/>
      <c r="B153" s="254"/>
      <c r="C153" s="255"/>
      <c r="D153" s="247" t="s">
        <v>196</v>
      </c>
      <c r="E153" s="256" t="s">
        <v>1</v>
      </c>
      <c r="F153" s="257" t="s">
        <v>2410</v>
      </c>
      <c r="G153" s="255"/>
      <c r="H153" s="258">
        <v>1.0560000000000001</v>
      </c>
      <c r="I153" s="259"/>
      <c r="J153" s="259"/>
      <c r="K153" s="255"/>
      <c r="L153" s="255"/>
      <c r="M153" s="260"/>
      <c r="N153" s="261"/>
      <c r="O153" s="262"/>
      <c r="P153" s="262"/>
      <c r="Q153" s="262"/>
      <c r="R153" s="262"/>
      <c r="S153" s="262"/>
      <c r="T153" s="262"/>
      <c r="U153" s="262"/>
      <c r="V153" s="262"/>
      <c r="W153" s="262"/>
      <c r="X153" s="263"/>
      <c r="Y153" s="13"/>
      <c r="Z153" s="13"/>
      <c r="AA153" s="13"/>
      <c r="AB153" s="13"/>
      <c r="AC153" s="13"/>
      <c r="AD153" s="13"/>
      <c r="AE153" s="13"/>
      <c r="AT153" s="264" t="s">
        <v>196</v>
      </c>
      <c r="AU153" s="264" t="s">
        <v>84</v>
      </c>
      <c r="AV153" s="13" t="s">
        <v>84</v>
      </c>
      <c r="AW153" s="13" t="s">
        <v>5</v>
      </c>
      <c r="AX153" s="13" t="s">
        <v>82</v>
      </c>
      <c r="AY153" s="264" t="s">
        <v>182</v>
      </c>
    </row>
    <row r="154" s="2" customFormat="1" ht="24.15" customHeight="1">
      <c r="A154" s="39"/>
      <c r="B154" s="40"/>
      <c r="C154" s="233" t="s">
        <v>226</v>
      </c>
      <c r="D154" s="233" t="s">
        <v>185</v>
      </c>
      <c r="E154" s="234" t="s">
        <v>2411</v>
      </c>
      <c r="F154" s="235" t="s">
        <v>2412</v>
      </c>
      <c r="G154" s="236" t="s">
        <v>416</v>
      </c>
      <c r="H154" s="237">
        <v>35.189</v>
      </c>
      <c r="I154" s="238"/>
      <c r="J154" s="238"/>
      <c r="K154" s="239">
        <f>ROUND(P154*H154,2)</f>
        <v>0</v>
      </c>
      <c r="L154" s="235" t="s">
        <v>189</v>
      </c>
      <c r="M154" s="45"/>
      <c r="N154" s="240" t="s">
        <v>1</v>
      </c>
      <c r="O154" s="241" t="s">
        <v>38</v>
      </c>
      <c r="P154" s="242">
        <f>I154+J154</f>
        <v>0</v>
      </c>
      <c r="Q154" s="242">
        <f>ROUND(I154*H154,2)</f>
        <v>0</v>
      </c>
      <c r="R154" s="242">
        <f>ROUND(J154*H154,2)</f>
        <v>0</v>
      </c>
      <c r="S154" s="92"/>
      <c r="T154" s="243">
        <f>S154*H154</f>
        <v>0</v>
      </c>
      <c r="U154" s="243">
        <v>0.00048999999999999998</v>
      </c>
      <c r="V154" s="243">
        <f>U154*H154</f>
        <v>0.017242609999999998</v>
      </c>
      <c r="W154" s="243">
        <v>0</v>
      </c>
      <c r="X154" s="244">
        <f>W154*H154</f>
        <v>0</v>
      </c>
      <c r="Y154" s="39"/>
      <c r="Z154" s="39"/>
      <c r="AA154" s="39"/>
      <c r="AB154" s="39"/>
      <c r="AC154" s="39"/>
      <c r="AD154" s="39"/>
      <c r="AE154" s="39"/>
      <c r="AR154" s="245" t="s">
        <v>190</v>
      </c>
      <c r="AT154" s="245" t="s">
        <v>185</v>
      </c>
      <c r="AU154" s="245" t="s">
        <v>84</v>
      </c>
      <c r="AY154" s="18" t="s">
        <v>182</v>
      </c>
      <c r="BE154" s="246">
        <f>IF(O154="základní",K154,0)</f>
        <v>0</v>
      </c>
      <c r="BF154" s="246">
        <f>IF(O154="snížená",K154,0)</f>
        <v>0</v>
      </c>
      <c r="BG154" s="246">
        <f>IF(O154="zákl. přenesená",K154,0)</f>
        <v>0</v>
      </c>
      <c r="BH154" s="246">
        <f>IF(O154="sníž. přenesená",K154,0)</f>
        <v>0</v>
      </c>
      <c r="BI154" s="246">
        <f>IF(O154="nulová",K154,0)</f>
        <v>0</v>
      </c>
      <c r="BJ154" s="18" t="s">
        <v>82</v>
      </c>
      <c r="BK154" s="246">
        <f>ROUND(P154*H154,2)</f>
        <v>0</v>
      </c>
      <c r="BL154" s="18" t="s">
        <v>190</v>
      </c>
      <c r="BM154" s="245" t="s">
        <v>2413</v>
      </c>
    </row>
    <row r="155" s="2" customFormat="1">
      <c r="A155" s="39"/>
      <c r="B155" s="40"/>
      <c r="C155" s="41"/>
      <c r="D155" s="247" t="s">
        <v>192</v>
      </c>
      <c r="E155" s="41"/>
      <c r="F155" s="248" t="s">
        <v>2414</v>
      </c>
      <c r="G155" s="41"/>
      <c r="H155" s="41"/>
      <c r="I155" s="249"/>
      <c r="J155" s="249"/>
      <c r="K155" s="41"/>
      <c r="L155" s="41"/>
      <c r="M155" s="45"/>
      <c r="N155" s="250"/>
      <c r="O155" s="251"/>
      <c r="P155" s="92"/>
      <c r="Q155" s="92"/>
      <c r="R155" s="92"/>
      <c r="S155" s="92"/>
      <c r="T155" s="92"/>
      <c r="U155" s="92"/>
      <c r="V155" s="92"/>
      <c r="W155" s="92"/>
      <c r="X155" s="93"/>
      <c r="Y155" s="39"/>
      <c r="Z155" s="39"/>
      <c r="AA155" s="39"/>
      <c r="AB155" s="39"/>
      <c r="AC155" s="39"/>
      <c r="AD155" s="39"/>
      <c r="AE155" s="39"/>
      <c r="AT155" s="18" t="s">
        <v>192</v>
      </c>
      <c r="AU155" s="18" t="s">
        <v>84</v>
      </c>
    </row>
    <row r="156" s="2" customFormat="1">
      <c r="A156" s="39"/>
      <c r="B156" s="40"/>
      <c r="C156" s="41"/>
      <c r="D156" s="252" t="s">
        <v>194</v>
      </c>
      <c r="E156" s="41"/>
      <c r="F156" s="253" t="s">
        <v>2415</v>
      </c>
      <c r="G156" s="41"/>
      <c r="H156" s="41"/>
      <c r="I156" s="249"/>
      <c r="J156" s="249"/>
      <c r="K156" s="41"/>
      <c r="L156" s="41"/>
      <c r="M156" s="45"/>
      <c r="N156" s="250"/>
      <c r="O156" s="251"/>
      <c r="P156" s="92"/>
      <c r="Q156" s="92"/>
      <c r="R156" s="92"/>
      <c r="S156" s="92"/>
      <c r="T156" s="92"/>
      <c r="U156" s="92"/>
      <c r="V156" s="92"/>
      <c r="W156" s="92"/>
      <c r="X156" s="93"/>
      <c r="Y156" s="39"/>
      <c r="Z156" s="39"/>
      <c r="AA156" s="39"/>
      <c r="AB156" s="39"/>
      <c r="AC156" s="39"/>
      <c r="AD156" s="39"/>
      <c r="AE156" s="39"/>
      <c r="AT156" s="18" t="s">
        <v>194</v>
      </c>
      <c r="AU156" s="18" t="s">
        <v>84</v>
      </c>
    </row>
    <row r="157" s="13" customFormat="1">
      <c r="A157" s="13"/>
      <c r="B157" s="254"/>
      <c r="C157" s="255"/>
      <c r="D157" s="247" t="s">
        <v>196</v>
      </c>
      <c r="E157" s="256" t="s">
        <v>1</v>
      </c>
      <c r="F157" s="257" t="s">
        <v>2416</v>
      </c>
      <c r="G157" s="255"/>
      <c r="H157" s="258">
        <v>35.189</v>
      </c>
      <c r="I157" s="259"/>
      <c r="J157" s="259"/>
      <c r="K157" s="255"/>
      <c r="L157" s="255"/>
      <c r="M157" s="260"/>
      <c r="N157" s="261"/>
      <c r="O157" s="262"/>
      <c r="P157" s="262"/>
      <c r="Q157" s="262"/>
      <c r="R157" s="262"/>
      <c r="S157" s="262"/>
      <c r="T157" s="262"/>
      <c r="U157" s="262"/>
      <c r="V157" s="262"/>
      <c r="W157" s="262"/>
      <c r="X157" s="263"/>
      <c r="Y157" s="13"/>
      <c r="Z157" s="13"/>
      <c r="AA157" s="13"/>
      <c r="AB157" s="13"/>
      <c r="AC157" s="13"/>
      <c r="AD157" s="13"/>
      <c r="AE157" s="13"/>
      <c r="AT157" s="264" t="s">
        <v>196</v>
      </c>
      <c r="AU157" s="264" t="s">
        <v>84</v>
      </c>
      <c r="AV157" s="13" t="s">
        <v>84</v>
      </c>
      <c r="AW157" s="13" t="s">
        <v>5</v>
      </c>
      <c r="AX157" s="13" t="s">
        <v>82</v>
      </c>
      <c r="AY157" s="264" t="s">
        <v>182</v>
      </c>
    </row>
    <row r="158" s="2" customFormat="1" ht="24.15" customHeight="1">
      <c r="A158" s="39"/>
      <c r="B158" s="40"/>
      <c r="C158" s="233" t="s">
        <v>183</v>
      </c>
      <c r="D158" s="233" t="s">
        <v>185</v>
      </c>
      <c r="E158" s="234" t="s">
        <v>2417</v>
      </c>
      <c r="F158" s="235" t="s">
        <v>2418</v>
      </c>
      <c r="G158" s="236" t="s">
        <v>664</v>
      </c>
      <c r="H158" s="237">
        <v>8.1769999999999996</v>
      </c>
      <c r="I158" s="238"/>
      <c r="J158" s="238"/>
      <c r="K158" s="239">
        <f>ROUND(P158*H158,2)</f>
        <v>0</v>
      </c>
      <c r="L158" s="235" t="s">
        <v>189</v>
      </c>
      <c r="M158" s="45"/>
      <c r="N158" s="240" t="s">
        <v>1</v>
      </c>
      <c r="O158" s="241" t="s">
        <v>38</v>
      </c>
      <c r="P158" s="242">
        <f>I158+J158</f>
        <v>0</v>
      </c>
      <c r="Q158" s="242">
        <f>ROUND(I158*H158,2)</f>
        <v>0</v>
      </c>
      <c r="R158" s="242">
        <f>ROUND(J158*H158,2)</f>
        <v>0</v>
      </c>
      <c r="S158" s="92"/>
      <c r="T158" s="243">
        <f>S158*H158</f>
        <v>0</v>
      </c>
      <c r="U158" s="243">
        <v>2.5018699999999998</v>
      </c>
      <c r="V158" s="243">
        <f>U158*H158</f>
        <v>20.457790989999996</v>
      </c>
      <c r="W158" s="243">
        <v>0</v>
      </c>
      <c r="X158" s="244">
        <f>W158*H158</f>
        <v>0</v>
      </c>
      <c r="Y158" s="39"/>
      <c r="Z158" s="39"/>
      <c r="AA158" s="39"/>
      <c r="AB158" s="39"/>
      <c r="AC158" s="39"/>
      <c r="AD158" s="39"/>
      <c r="AE158" s="39"/>
      <c r="AR158" s="245" t="s">
        <v>190</v>
      </c>
      <c r="AT158" s="245" t="s">
        <v>185</v>
      </c>
      <c r="AU158" s="245" t="s">
        <v>84</v>
      </c>
      <c r="AY158" s="18" t="s">
        <v>182</v>
      </c>
      <c r="BE158" s="246">
        <f>IF(O158="základní",K158,0)</f>
        <v>0</v>
      </c>
      <c r="BF158" s="246">
        <f>IF(O158="snížená",K158,0)</f>
        <v>0</v>
      </c>
      <c r="BG158" s="246">
        <f>IF(O158="zákl. přenesená",K158,0)</f>
        <v>0</v>
      </c>
      <c r="BH158" s="246">
        <f>IF(O158="sníž. přenesená",K158,0)</f>
        <v>0</v>
      </c>
      <c r="BI158" s="246">
        <f>IF(O158="nulová",K158,0)</f>
        <v>0</v>
      </c>
      <c r="BJ158" s="18" t="s">
        <v>82</v>
      </c>
      <c r="BK158" s="246">
        <f>ROUND(P158*H158,2)</f>
        <v>0</v>
      </c>
      <c r="BL158" s="18" t="s">
        <v>190</v>
      </c>
      <c r="BM158" s="245" t="s">
        <v>2419</v>
      </c>
    </row>
    <row r="159" s="2" customFormat="1">
      <c r="A159" s="39"/>
      <c r="B159" s="40"/>
      <c r="C159" s="41"/>
      <c r="D159" s="247" t="s">
        <v>192</v>
      </c>
      <c r="E159" s="41"/>
      <c r="F159" s="248" t="s">
        <v>2420</v>
      </c>
      <c r="G159" s="41"/>
      <c r="H159" s="41"/>
      <c r="I159" s="249"/>
      <c r="J159" s="249"/>
      <c r="K159" s="41"/>
      <c r="L159" s="41"/>
      <c r="M159" s="45"/>
      <c r="N159" s="250"/>
      <c r="O159" s="251"/>
      <c r="P159" s="92"/>
      <c r="Q159" s="92"/>
      <c r="R159" s="92"/>
      <c r="S159" s="92"/>
      <c r="T159" s="92"/>
      <c r="U159" s="92"/>
      <c r="V159" s="92"/>
      <c r="W159" s="92"/>
      <c r="X159" s="93"/>
      <c r="Y159" s="39"/>
      <c r="Z159" s="39"/>
      <c r="AA159" s="39"/>
      <c r="AB159" s="39"/>
      <c r="AC159" s="39"/>
      <c r="AD159" s="39"/>
      <c r="AE159" s="39"/>
      <c r="AT159" s="18" t="s">
        <v>192</v>
      </c>
      <c r="AU159" s="18" t="s">
        <v>84</v>
      </c>
    </row>
    <row r="160" s="2" customFormat="1">
      <c r="A160" s="39"/>
      <c r="B160" s="40"/>
      <c r="C160" s="41"/>
      <c r="D160" s="252" t="s">
        <v>194</v>
      </c>
      <c r="E160" s="41"/>
      <c r="F160" s="253" t="s">
        <v>2421</v>
      </c>
      <c r="G160" s="41"/>
      <c r="H160" s="41"/>
      <c r="I160" s="249"/>
      <c r="J160" s="249"/>
      <c r="K160" s="41"/>
      <c r="L160" s="41"/>
      <c r="M160" s="45"/>
      <c r="N160" s="250"/>
      <c r="O160" s="251"/>
      <c r="P160" s="92"/>
      <c r="Q160" s="92"/>
      <c r="R160" s="92"/>
      <c r="S160" s="92"/>
      <c r="T160" s="92"/>
      <c r="U160" s="92"/>
      <c r="V160" s="92"/>
      <c r="W160" s="92"/>
      <c r="X160" s="93"/>
      <c r="Y160" s="39"/>
      <c r="Z160" s="39"/>
      <c r="AA160" s="39"/>
      <c r="AB160" s="39"/>
      <c r="AC160" s="39"/>
      <c r="AD160" s="39"/>
      <c r="AE160" s="39"/>
      <c r="AT160" s="18" t="s">
        <v>194</v>
      </c>
      <c r="AU160" s="18" t="s">
        <v>84</v>
      </c>
    </row>
    <row r="161" s="14" customFormat="1">
      <c r="A161" s="14"/>
      <c r="B161" s="265"/>
      <c r="C161" s="266"/>
      <c r="D161" s="247" t="s">
        <v>196</v>
      </c>
      <c r="E161" s="267" t="s">
        <v>1</v>
      </c>
      <c r="F161" s="268" t="s">
        <v>2422</v>
      </c>
      <c r="G161" s="266"/>
      <c r="H161" s="267" t="s">
        <v>1</v>
      </c>
      <c r="I161" s="269"/>
      <c r="J161" s="269"/>
      <c r="K161" s="266"/>
      <c r="L161" s="266"/>
      <c r="M161" s="270"/>
      <c r="N161" s="271"/>
      <c r="O161" s="272"/>
      <c r="P161" s="272"/>
      <c r="Q161" s="272"/>
      <c r="R161" s="272"/>
      <c r="S161" s="272"/>
      <c r="T161" s="272"/>
      <c r="U161" s="272"/>
      <c r="V161" s="272"/>
      <c r="W161" s="272"/>
      <c r="X161" s="273"/>
      <c r="Y161" s="14"/>
      <c r="Z161" s="14"/>
      <c r="AA161" s="14"/>
      <c r="AB161" s="14"/>
      <c r="AC161" s="14"/>
      <c r="AD161" s="14"/>
      <c r="AE161" s="14"/>
      <c r="AT161" s="274" t="s">
        <v>196</v>
      </c>
      <c r="AU161" s="274" t="s">
        <v>84</v>
      </c>
      <c r="AV161" s="14" t="s">
        <v>82</v>
      </c>
      <c r="AW161" s="14" t="s">
        <v>5</v>
      </c>
      <c r="AX161" s="14" t="s">
        <v>75</v>
      </c>
      <c r="AY161" s="274" t="s">
        <v>182</v>
      </c>
    </row>
    <row r="162" s="13" customFormat="1">
      <c r="A162" s="13"/>
      <c r="B162" s="254"/>
      <c r="C162" s="255"/>
      <c r="D162" s="247" t="s">
        <v>196</v>
      </c>
      <c r="E162" s="256" t="s">
        <v>1</v>
      </c>
      <c r="F162" s="257" t="s">
        <v>2423</v>
      </c>
      <c r="G162" s="255"/>
      <c r="H162" s="258">
        <v>8.1769999999999996</v>
      </c>
      <c r="I162" s="259"/>
      <c r="J162" s="259"/>
      <c r="K162" s="255"/>
      <c r="L162" s="255"/>
      <c r="M162" s="260"/>
      <c r="N162" s="261"/>
      <c r="O162" s="262"/>
      <c r="P162" s="262"/>
      <c r="Q162" s="262"/>
      <c r="R162" s="262"/>
      <c r="S162" s="262"/>
      <c r="T162" s="262"/>
      <c r="U162" s="262"/>
      <c r="V162" s="262"/>
      <c r="W162" s="262"/>
      <c r="X162" s="263"/>
      <c r="Y162" s="13"/>
      <c r="Z162" s="13"/>
      <c r="AA162" s="13"/>
      <c r="AB162" s="13"/>
      <c r="AC162" s="13"/>
      <c r="AD162" s="13"/>
      <c r="AE162" s="13"/>
      <c r="AT162" s="264" t="s">
        <v>196</v>
      </c>
      <c r="AU162" s="264" t="s">
        <v>84</v>
      </c>
      <c r="AV162" s="13" t="s">
        <v>84</v>
      </c>
      <c r="AW162" s="13" t="s">
        <v>5</v>
      </c>
      <c r="AX162" s="13" t="s">
        <v>82</v>
      </c>
      <c r="AY162" s="264" t="s">
        <v>182</v>
      </c>
    </row>
    <row r="163" s="2" customFormat="1" ht="24.15" customHeight="1">
      <c r="A163" s="39"/>
      <c r="B163" s="40"/>
      <c r="C163" s="233" t="s">
        <v>233</v>
      </c>
      <c r="D163" s="233" t="s">
        <v>185</v>
      </c>
      <c r="E163" s="234" t="s">
        <v>2424</v>
      </c>
      <c r="F163" s="235" t="s">
        <v>2425</v>
      </c>
      <c r="G163" s="236" t="s">
        <v>188</v>
      </c>
      <c r="H163" s="237">
        <v>11.279999999999999</v>
      </c>
      <c r="I163" s="238"/>
      <c r="J163" s="238"/>
      <c r="K163" s="239">
        <f>ROUND(P163*H163,2)</f>
        <v>0</v>
      </c>
      <c r="L163" s="235" t="s">
        <v>189</v>
      </c>
      <c r="M163" s="45"/>
      <c r="N163" s="240" t="s">
        <v>1</v>
      </c>
      <c r="O163" s="241" t="s">
        <v>38</v>
      </c>
      <c r="P163" s="242">
        <f>I163+J163</f>
        <v>0</v>
      </c>
      <c r="Q163" s="242">
        <f>ROUND(I163*H163,2)</f>
        <v>0</v>
      </c>
      <c r="R163" s="242">
        <f>ROUND(J163*H163,2)</f>
        <v>0</v>
      </c>
      <c r="S163" s="92"/>
      <c r="T163" s="243">
        <f>S163*H163</f>
        <v>0</v>
      </c>
      <c r="U163" s="243">
        <v>0.0041900000000000001</v>
      </c>
      <c r="V163" s="243">
        <f>U163*H163</f>
        <v>0.047263199999999998</v>
      </c>
      <c r="W163" s="243">
        <v>0</v>
      </c>
      <c r="X163" s="244">
        <f>W163*H163</f>
        <v>0</v>
      </c>
      <c r="Y163" s="39"/>
      <c r="Z163" s="39"/>
      <c r="AA163" s="39"/>
      <c r="AB163" s="39"/>
      <c r="AC163" s="39"/>
      <c r="AD163" s="39"/>
      <c r="AE163" s="39"/>
      <c r="AR163" s="245" t="s">
        <v>190</v>
      </c>
      <c r="AT163" s="245" t="s">
        <v>185</v>
      </c>
      <c r="AU163" s="245" t="s">
        <v>84</v>
      </c>
      <c r="AY163" s="18" t="s">
        <v>182</v>
      </c>
      <c r="BE163" s="246">
        <f>IF(O163="základní",K163,0)</f>
        <v>0</v>
      </c>
      <c r="BF163" s="246">
        <f>IF(O163="snížená",K163,0)</f>
        <v>0</v>
      </c>
      <c r="BG163" s="246">
        <f>IF(O163="zákl. přenesená",K163,0)</f>
        <v>0</v>
      </c>
      <c r="BH163" s="246">
        <f>IF(O163="sníž. přenesená",K163,0)</f>
        <v>0</v>
      </c>
      <c r="BI163" s="246">
        <f>IF(O163="nulová",K163,0)</f>
        <v>0</v>
      </c>
      <c r="BJ163" s="18" t="s">
        <v>82</v>
      </c>
      <c r="BK163" s="246">
        <f>ROUND(P163*H163,2)</f>
        <v>0</v>
      </c>
      <c r="BL163" s="18" t="s">
        <v>190</v>
      </c>
      <c r="BM163" s="245" t="s">
        <v>2426</v>
      </c>
    </row>
    <row r="164" s="2" customFormat="1">
      <c r="A164" s="39"/>
      <c r="B164" s="40"/>
      <c r="C164" s="41"/>
      <c r="D164" s="247" t="s">
        <v>192</v>
      </c>
      <c r="E164" s="41"/>
      <c r="F164" s="248" t="s">
        <v>2427</v>
      </c>
      <c r="G164" s="41"/>
      <c r="H164" s="41"/>
      <c r="I164" s="249"/>
      <c r="J164" s="249"/>
      <c r="K164" s="41"/>
      <c r="L164" s="41"/>
      <c r="M164" s="45"/>
      <c r="N164" s="250"/>
      <c r="O164" s="251"/>
      <c r="P164" s="92"/>
      <c r="Q164" s="92"/>
      <c r="R164" s="92"/>
      <c r="S164" s="92"/>
      <c r="T164" s="92"/>
      <c r="U164" s="92"/>
      <c r="V164" s="92"/>
      <c r="W164" s="92"/>
      <c r="X164" s="93"/>
      <c r="Y164" s="39"/>
      <c r="Z164" s="39"/>
      <c r="AA164" s="39"/>
      <c r="AB164" s="39"/>
      <c r="AC164" s="39"/>
      <c r="AD164" s="39"/>
      <c r="AE164" s="39"/>
      <c r="AT164" s="18" t="s">
        <v>192</v>
      </c>
      <c r="AU164" s="18" t="s">
        <v>84</v>
      </c>
    </row>
    <row r="165" s="2" customFormat="1">
      <c r="A165" s="39"/>
      <c r="B165" s="40"/>
      <c r="C165" s="41"/>
      <c r="D165" s="252" t="s">
        <v>194</v>
      </c>
      <c r="E165" s="41"/>
      <c r="F165" s="253" t="s">
        <v>2428</v>
      </c>
      <c r="G165" s="41"/>
      <c r="H165" s="41"/>
      <c r="I165" s="249"/>
      <c r="J165" s="249"/>
      <c r="K165" s="41"/>
      <c r="L165" s="41"/>
      <c r="M165" s="45"/>
      <c r="N165" s="250"/>
      <c r="O165" s="251"/>
      <c r="P165" s="92"/>
      <c r="Q165" s="92"/>
      <c r="R165" s="92"/>
      <c r="S165" s="92"/>
      <c r="T165" s="92"/>
      <c r="U165" s="92"/>
      <c r="V165" s="92"/>
      <c r="W165" s="92"/>
      <c r="X165" s="93"/>
      <c r="Y165" s="39"/>
      <c r="Z165" s="39"/>
      <c r="AA165" s="39"/>
      <c r="AB165" s="39"/>
      <c r="AC165" s="39"/>
      <c r="AD165" s="39"/>
      <c r="AE165" s="39"/>
      <c r="AT165" s="18" t="s">
        <v>194</v>
      </c>
      <c r="AU165" s="18" t="s">
        <v>84</v>
      </c>
    </row>
    <row r="166" s="13" customFormat="1">
      <c r="A166" s="13"/>
      <c r="B166" s="254"/>
      <c r="C166" s="255"/>
      <c r="D166" s="247" t="s">
        <v>196</v>
      </c>
      <c r="E166" s="256" t="s">
        <v>1</v>
      </c>
      <c r="F166" s="257" t="s">
        <v>2429</v>
      </c>
      <c r="G166" s="255"/>
      <c r="H166" s="258">
        <v>11.279999999999999</v>
      </c>
      <c r="I166" s="259"/>
      <c r="J166" s="259"/>
      <c r="K166" s="255"/>
      <c r="L166" s="255"/>
      <c r="M166" s="260"/>
      <c r="N166" s="261"/>
      <c r="O166" s="262"/>
      <c r="P166" s="262"/>
      <c r="Q166" s="262"/>
      <c r="R166" s="262"/>
      <c r="S166" s="262"/>
      <c r="T166" s="262"/>
      <c r="U166" s="262"/>
      <c r="V166" s="262"/>
      <c r="W166" s="262"/>
      <c r="X166" s="263"/>
      <c r="Y166" s="13"/>
      <c r="Z166" s="13"/>
      <c r="AA166" s="13"/>
      <c r="AB166" s="13"/>
      <c r="AC166" s="13"/>
      <c r="AD166" s="13"/>
      <c r="AE166" s="13"/>
      <c r="AT166" s="264" t="s">
        <v>196</v>
      </c>
      <c r="AU166" s="264" t="s">
        <v>84</v>
      </c>
      <c r="AV166" s="13" t="s">
        <v>84</v>
      </c>
      <c r="AW166" s="13" t="s">
        <v>5</v>
      </c>
      <c r="AX166" s="13" t="s">
        <v>82</v>
      </c>
      <c r="AY166" s="264" t="s">
        <v>182</v>
      </c>
    </row>
    <row r="167" s="2" customFormat="1" ht="24.15" customHeight="1">
      <c r="A167" s="39"/>
      <c r="B167" s="40"/>
      <c r="C167" s="233" t="s">
        <v>240</v>
      </c>
      <c r="D167" s="233" t="s">
        <v>185</v>
      </c>
      <c r="E167" s="234" t="s">
        <v>2430</v>
      </c>
      <c r="F167" s="235" t="s">
        <v>2431</v>
      </c>
      <c r="G167" s="236" t="s">
        <v>188</v>
      </c>
      <c r="H167" s="237">
        <v>11.279999999999999</v>
      </c>
      <c r="I167" s="238"/>
      <c r="J167" s="238"/>
      <c r="K167" s="239">
        <f>ROUND(P167*H167,2)</f>
        <v>0</v>
      </c>
      <c r="L167" s="235" t="s">
        <v>189</v>
      </c>
      <c r="M167" s="45"/>
      <c r="N167" s="240" t="s">
        <v>1</v>
      </c>
      <c r="O167" s="241" t="s">
        <v>38</v>
      </c>
      <c r="P167" s="242">
        <f>I167+J167</f>
        <v>0</v>
      </c>
      <c r="Q167" s="242">
        <f>ROUND(I167*H167,2)</f>
        <v>0</v>
      </c>
      <c r="R167" s="242">
        <f>ROUND(J167*H167,2)</f>
        <v>0</v>
      </c>
      <c r="S167" s="92"/>
      <c r="T167" s="243">
        <f>S167*H167</f>
        <v>0</v>
      </c>
      <c r="U167" s="243">
        <v>0</v>
      </c>
      <c r="V167" s="243">
        <f>U167*H167</f>
        <v>0</v>
      </c>
      <c r="W167" s="243">
        <v>0</v>
      </c>
      <c r="X167" s="244">
        <f>W167*H167</f>
        <v>0</v>
      </c>
      <c r="Y167" s="39"/>
      <c r="Z167" s="39"/>
      <c r="AA167" s="39"/>
      <c r="AB167" s="39"/>
      <c r="AC167" s="39"/>
      <c r="AD167" s="39"/>
      <c r="AE167" s="39"/>
      <c r="AR167" s="245" t="s">
        <v>190</v>
      </c>
      <c r="AT167" s="245" t="s">
        <v>185</v>
      </c>
      <c r="AU167" s="245" t="s">
        <v>84</v>
      </c>
      <c r="AY167" s="18" t="s">
        <v>182</v>
      </c>
      <c r="BE167" s="246">
        <f>IF(O167="základní",K167,0)</f>
        <v>0</v>
      </c>
      <c r="BF167" s="246">
        <f>IF(O167="snížená",K167,0)</f>
        <v>0</v>
      </c>
      <c r="BG167" s="246">
        <f>IF(O167="zákl. přenesená",K167,0)</f>
        <v>0</v>
      </c>
      <c r="BH167" s="246">
        <f>IF(O167="sníž. přenesená",K167,0)</f>
        <v>0</v>
      </c>
      <c r="BI167" s="246">
        <f>IF(O167="nulová",K167,0)</f>
        <v>0</v>
      </c>
      <c r="BJ167" s="18" t="s">
        <v>82</v>
      </c>
      <c r="BK167" s="246">
        <f>ROUND(P167*H167,2)</f>
        <v>0</v>
      </c>
      <c r="BL167" s="18" t="s">
        <v>190</v>
      </c>
      <c r="BM167" s="245" t="s">
        <v>2432</v>
      </c>
    </row>
    <row r="168" s="2" customFormat="1">
      <c r="A168" s="39"/>
      <c r="B168" s="40"/>
      <c r="C168" s="41"/>
      <c r="D168" s="247" t="s">
        <v>192</v>
      </c>
      <c r="E168" s="41"/>
      <c r="F168" s="248" t="s">
        <v>2433</v>
      </c>
      <c r="G168" s="41"/>
      <c r="H168" s="41"/>
      <c r="I168" s="249"/>
      <c r="J168" s="249"/>
      <c r="K168" s="41"/>
      <c r="L168" s="41"/>
      <c r="M168" s="45"/>
      <c r="N168" s="250"/>
      <c r="O168" s="251"/>
      <c r="P168" s="92"/>
      <c r="Q168" s="92"/>
      <c r="R168" s="92"/>
      <c r="S168" s="92"/>
      <c r="T168" s="92"/>
      <c r="U168" s="92"/>
      <c r="V168" s="92"/>
      <c r="W168" s="92"/>
      <c r="X168" s="93"/>
      <c r="Y168" s="39"/>
      <c r="Z168" s="39"/>
      <c r="AA168" s="39"/>
      <c r="AB168" s="39"/>
      <c r="AC168" s="39"/>
      <c r="AD168" s="39"/>
      <c r="AE168" s="39"/>
      <c r="AT168" s="18" t="s">
        <v>192</v>
      </c>
      <c r="AU168" s="18" t="s">
        <v>84</v>
      </c>
    </row>
    <row r="169" s="2" customFormat="1">
      <c r="A169" s="39"/>
      <c r="B169" s="40"/>
      <c r="C169" s="41"/>
      <c r="D169" s="252" t="s">
        <v>194</v>
      </c>
      <c r="E169" s="41"/>
      <c r="F169" s="253" t="s">
        <v>2434</v>
      </c>
      <c r="G169" s="41"/>
      <c r="H169" s="41"/>
      <c r="I169" s="249"/>
      <c r="J169" s="249"/>
      <c r="K169" s="41"/>
      <c r="L169" s="41"/>
      <c r="M169" s="45"/>
      <c r="N169" s="250"/>
      <c r="O169" s="251"/>
      <c r="P169" s="92"/>
      <c r="Q169" s="92"/>
      <c r="R169" s="92"/>
      <c r="S169" s="92"/>
      <c r="T169" s="92"/>
      <c r="U169" s="92"/>
      <c r="V169" s="92"/>
      <c r="W169" s="92"/>
      <c r="X169" s="93"/>
      <c r="Y169" s="39"/>
      <c r="Z169" s="39"/>
      <c r="AA169" s="39"/>
      <c r="AB169" s="39"/>
      <c r="AC169" s="39"/>
      <c r="AD169" s="39"/>
      <c r="AE169" s="39"/>
      <c r="AT169" s="18" t="s">
        <v>194</v>
      </c>
      <c r="AU169" s="18" t="s">
        <v>84</v>
      </c>
    </row>
    <row r="170" s="2" customFormat="1" ht="24.15" customHeight="1">
      <c r="A170" s="39"/>
      <c r="B170" s="40"/>
      <c r="C170" s="233" t="s">
        <v>209</v>
      </c>
      <c r="D170" s="233" t="s">
        <v>185</v>
      </c>
      <c r="E170" s="234" t="s">
        <v>2435</v>
      </c>
      <c r="F170" s="235" t="s">
        <v>2436</v>
      </c>
      <c r="G170" s="236" t="s">
        <v>243</v>
      </c>
      <c r="H170" s="237">
        <v>0.73599999999999999</v>
      </c>
      <c r="I170" s="238"/>
      <c r="J170" s="238"/>
      <c r="K170" s="239">
        <f>ROUND(P170*H170,2)</f>
        <v>0</v>
      </c>
      <c r="L170" s="235" t="s">
        <v>189</v>
      </c>
      <c r="M170" s="45"/>
      <c r="N170" s="240" t="s">
        <v>1</v>
      </c>
      <c r="O170" s="241" t="s">
        <v>38</v>
      </c>
      <c r="P170" s="242">
        <f>I170+J170</f>
        <v>0</v>
      </c>
      <c r="Q170" s="242">
        <f>ROUND(I170*H170,2)</f>
        <v>0</v>
      </c>
      <c r="R170" s="242">
        <f>ROUND(J170*H170,2)</f>
        <v>0</v>
      </c>
      <c r="S170" s="92"/>
      <c r="T170" s="243">
        <f>S170*H170</f>
        <v>0</v>
      </c>
      <c r="U170" s="243">
        <v>1.06277</v>
      </c>
      <c r="V170" s="243">
        <f>U170*H170</f>
        <v>0.78219872000000001</v>
      </c>
      <c r="W170" s="243">
        <v>0</v>
      </c>
      <c r="X170" s="244">
        <f>W170*H170</f>
        <v>0</v>
      </c>
      <c r="Y170" s="39"/>
      <c r="Z170" s="39"/>
      <c r="AA170" s="39"/>
      <c r="AB170" s="39"/>
      <c r="AC170" s="39"/>
      <c r="AD170" s="39"/>
      <c r="AE170" s="39"/>
      <c r="AR170" s="245" t="s">
        <v>190</v>
      </c>
      <c r="AT170" s="245" t="s">
        <v>185</v>
      </c>
      <c r="AU170" s="245" t="s">
        <v>84</v>
      </c>
      <c r="AY170" s="18" t="s">
        <v>182</v>
      </c>
      <c r="BE170" s="246">
        <f>IF(O170="základní",K170,0)</f>
        <v>0</v>
      </c>
      <c r="BF170" s="246">
        <f>IF(O170="snížená",K170,0)</f>
        <v>0</v>
      </c>
      <c r="BG170" s="246">
        <f>IF(O170="zákl. přenesená",K170,0)</f>
        <v>0</v>
      </c>
      <c r="BH170" s="246">
        <f>IF(O170="sníž. přenesená",K170,0)</f>
        <v>0</v>
      </c>
      <c r="BI170" s="246">
        <f>IF(O170="nulová",K170,0)</f>
        <v>0</v>
      </c>
      <c r="BJ170" s="18" t="s">
        <v>82</v>
      </c>
      <c r="BK170" s="246">
        <f>ROUND(P170*H170,2)</f>
        <v>0</v>
      </c>
      <c r="BL170" s="18" t="s">
        <v>190</v>
      </c>
      <c r="BM170" s="245" t="s">
        <v>2437</v>
      </c>
    </row>
    <row r="171" s="2" customFormat="1">
      <c r="A171" s="39"/>
      <c r="B171" s="40"/>
      <c r="C171" s="41"/>
      <c r="D171" s="247" t="s">
        <v>192</v>
      </c>
      <c r="E171" s="41"/>
      <c r="F171" s="248" t="s">
        <v>2438</v>
      </c>
      <c r="G171" s="41"/>
      <c r="H171" s="41"/>
      <c r="I171" s="249"/>
      <c r="J171" s="249"/>
      <c r="K171" s="41"/>
      <c r="L171" s="41"/>
      <c r="M171" s="45"/>
      <c r="N171" s="250"/>
      <c r="O171" s="251"/>
      <c r="P171" s="92"/>
      <c r="Q171" s="92"/>
      <c r="R171" s="92"/>
      <c r="S171" s="92"/>
      <c r="T171" s="92"/>
      <c r="U171" s="92"/>
      <c r="V171" s="92"/>
      <c r="W171" s="92"/>
      <c r="X171" s="93"/>
      <c r="Y171" s="39"/>
      <c r="Z171" s="39"/>
      <c r="AA171" s="39"/>
      <c r="AB171" s="39"/>
      <c r="AC171" s="39"/>
      <c r="AD171" s="39"/>
      <c r="AE171" s="39"/>
      <c r="AT171" s="18" t="s">
        <v>192</v>
      </c>
      <c r="AU171" s="18" t="s">
        <v>84</v>
      </c>
    </row>
    <row r="172" s="2" customFormat="1">
      <c r="A172" s="39"/>
      <c r="B172" s="40"/>
      <c r="C172" s="41"/>
      <c r="D172" s="252" t="s">
        <v>194</v>
      </c>
      <c r="E172" s="41"/>
      <c r="F172" s="253" t="s">
        <v>2439</v>
      </c>
      <c r="G172" s="41"/>
      <c r="H172" s="41"/>
      <c r="I172" s="249"/>
      <c r="J172" s="249"/>
      <c r="K172" s="41"/>
      <c r="L172" s="41"/>
      <c r="M172" s="45"/>
      <c r="N172" s="250"/>
      <c r="O172" s="251"/>
      <c r="P172" s="92"/>
      <c r="Q172" s="92"/>
      <c r="R172" s="92"/>
      <c r="S172" s="92"/>
      <c r="T172" s="92"/>
      <c r="U172" s="92"/>
      <c r="V172" s="92"/>
      <c r="W172" s="92"/>
      <c r="X172" s="93"/>
      <c r="Y172" s="39"/>
      <c r="Z172" s="39"/>
      <c r="AA172" s="39"/>
      <c r="AB172" s="39"/>
      <c r="AC172" s="39"/>
      <c r="AD172" s="39"/>
      <c r="AE172" s="39"/>
      <c r="AT172" s="18" t="s">
        <v>194</v>
      </c>
      <c r="AU172" s="18" t="s">
        <v>84</v>
      </c>
    </row>
    <row r="173" s="13" customFormat="1">
      <c r="A173" s="13"/>
      <c r="B173" s="254"/>
      <c r="C173" s="255"/>
      <c r="D173" s="247" t="s">
        <v>196</v>
      </c>
      <c r="E173" s="256" t="s">
        <v>1</v>
      </c>
      <c r="F173" s="257" t="s">
        <v>2440</v>
      </c>
      <c r="G173" s="255"/>
      <c r="H173" s="258">
        <v>0.73599999999999999</v>
      </c>
      <c r="I173" s="259"/>
      <c r="J173" s="259"/>
      <c r="K173" s="255"/>
      <c r="L173" s="255"/>
      <c r="M173" s="260"/>
      <c r="N173" s="261"/>
      <c r="O173" s="262"/>
      <c r="P173" s="262"/>
      <c r="Q173" s="262"/>
      <c r="R173" s="262"/>
      <c r="S173" s="262"/>
      <c r="T173" s="262"/>
      <c r="U173" s="262"/>
      <c r="V173" s="262"/>
      <c r="W173" s="262"/>
      <c r="X173" s="263"/>
      <c r="Y173" s="13"/>
      <c r="Z173" s="13"/>
      <c r="AA173" s="13"/>
      <c r="AB173" s="13"/>
      <c r="AC173" s="13"/>
      <c r="AD173" s="13"/>
      <c r="AE173" s="13"/>
      <c r="AT173" s="264" t="s">
        <v>196</v>
      </c>
      <c r="AU173" s="264" t="s">
        <v>84</v>
      </c>
      <c r="AV173" s="13" t="s">
        <v>84</v>
      </c>
      <c r="AW173" s="13" t="s">
        <v>5</v>
      </c>
      <c r="AX173" s="13" t="s">
        <v>82</v>
      </c>
      <c r="AY173" s="264" t="s">
        <v>182</v>
      </c>
    </row>
    <row r="174" s="12" customFormat="1" ht="22.8" customHeight="1">
      <c r="A174" s="12"/>
      <c r="B174" s="216"/>
      <c r="C174" s="217"/>
      <c r="D174" s="218" t="s">
        <v>74</v>
      </c>
      <c r="E174" s="231" t="s">
        <v>120</v>
      </c>
      <c r="F174" s="231" t="s">
        <v>740</v>
      </c>
      <c r="G174" s="217"/>
      <c r="H174" s="217"/>
      <c r="I174" s="220"/>
      <c r="J174" s="220"/>
      <c r="K174" s="232">
        <f>BK174</f>
        <v>0</v>
      </c>
      <c r="L174" s="217"/>
      <c r="M174" s="222"/>
      <c r="N174" s="223"/>
      <c r="O174" s="224"/>
      <c r="P174" s="224"/>
      <c r="Q174" s="225">
        <f>SUM(Q175:Q220)</f>
        <v>0</v>
      </c>
      <c r="R174" s="225">
        <f>SUM(R175:R220)</f>
        <v>0</v>
      </c>
      <c r="S174" s="224"/>
      <c r="T174" s="226">
        <f>SUM(T175:T220)</f>
        <v>0</v>
      </c>
      <c r="U174" s="224"/>
      <c r="V174" s="226">
        <f>SUM(V175:V220)</f>
        <v>68.634829639999992</v>
      </c>
      <c r="W174" s="224"/>
      <c r="X174" s="227">
        <f>SUM(X175:X220)</f>
        <v>0</v>
      </c>
      <c r="Y174" s="12"/>
      <c r="Z174" s="12"/>
      <c r="AA174" s="12"/>
      <c r="AB174" s="12"/>
      <c r="AC174" s="12"/>
      <c r="AD174" s="12"/>
      <c r="AE174" s="12"/>
      <c r="AR174" s="228" t="s">
        <v>82</v>
      </c>
      <c r="AT174" s="229" t="s">
        <v>74</v>
      </c>
      <c r="AU174" s="229" t="s">
        <v>82</v>
      </c>
      <c r="AY174" s="228" t="s">
        <v>182</v>
      </c>
      <c r="BK174" s="230">
        <f>SUM(BK175:BK220)</f>
        <v>0</v>
      </c>
    </row>
    <row r="175" s="2" customFormat="1" ht="33" customHeight="1">
      <c r="A175" s="39"/>
      <c r="B175" s="40"/>
      <c r="C175" s="233" t="s">
        <v>252</v>
      </c>
      <c r="D175" s="233" t="s">
        <v>185</v>
      </c>
      <c r="E175" s="234" t="s">
        <v>2441</v>
      </c>
      <c r="F175" s="235" t="s">
        <v>2442</v>
      </c>
      <c r="G175" s="236" t="s">
        <v>188</v>
      </c>
      <c r="H175" s="237">
        <v>18.891999999999999</v>
      </c>
      <c r="I175" s="238"/>
      <c r="J175" s="238"/>
      <c r="K175" s="239">
        <f>ROUND(P175*H175,2)</f>
        <v>0</v>
      </c>
      <c r="L175" s="235" t="s">
        <v>189</v>
      </c>
      <c r="M175" s="45"/>
      <c r="N175" s="240" t="s">
        <v>1</v>
      </c>
      <c r="O175" s="241" t="s">
        <v>38</v>
      </c>
      <c r="P175" s="242">
        <f>I175+J175</f>
        <v>0</v>
      </c>
      <c r="Q175" s="242">
        <f>ROUND(I175*H175,2)</f>
        <v>0</v>
      </c>
      <c r="R175" s="242">
        <f>ROUND(J175*H175,2)</f>
        <v>0</v>
      </c>
      <c r="S175" s="92"/>
      <c r="T175" s="243">
        <f>S175*H175</f>
        <v>0</v>
      </c>
      <c r="U175" s="243">
        <v>0.73404000000000003</v>
      </c>
      <c r="V175" s="243">
        <f>U175*H175</f>
        <v>13.867483679999999</v>
      </c>
      <c r="W175" s="243">
        <v>0</v>
      </c>
      <c r="X175" s="244">
        <f>W175*H175</f>
        <v>0</v>
      </c>
      <c r="Y175" s="39"/>
      <c r="Z175" s="39"/>
      <c r="AA175" s="39"/>
      <c r="AB175" s="39"/>
      <c r="AC175" s="39"/>
      <c r="AD175" s="39"/>
      <c r="AE175" s="39"/>
      <c r="AR175" s="245" t="s">
        <v>190</v>
      </c>
      <c r="AT175" s="245" t="s">
        <v>185</v>
      </c>
      <c r="AU175" s="245" t="s">
        <v>84</v>
      </c>
      <c r="AY175" s="18" t="s">
        <v>182</v>
      </c>
      <c r="BE175" s="246">
        <f>IF(O175="základní",K175,0)</f>
        <v>0</v>
      </c>
      <c r="BF175" s="246">
        <f>IF(O175="snížená",K175,0)</f>
        <v>0</v>
      </c>
      <c r="BG175" s="246">
        <f>IF(O175="zákl. přenesená",K175,0)</f>
        <v>0</v>
      </c>
      <c r="BH175" s="246">
        <f>IF(O175="sníž. přenesená",K175,0)</f>
        <v>0</v>
      </c>
      <c r="BI175" s="246">
        <f>IF(O175="nulová",K175,0)</f>
        <v>0</v>
      </c>
      <c r="BJ175" s="18" t="s">
        <v>82</v>
      </c>
      <c r="BK175" s="246">
        <f>ROUND(P175*H175,2)</f>
        <v>0</v>
      </c>
      <c r="BL175" s="18" t="s">
        <v>190</v>
      </c>
      <c r="BM175" s="245" t="s">
        <v>2443</v>
      </c>
    </row>
    <row r="176" s="2" customFormat="1">
      <c r="A176" s="39"/>
      <c r="B176" s="40"/>
      <c r="C176" s="41"/>
      <c r="D176" s="247" t="s">
        <v>192</v>
      </c>
      <c r="E176" s="41"/>
      <c r="F176" s="248" t="s">
        <v>2444</v>
      </c>
      <c r="G176" s="41"/>
      <c r="H176" s="41"/>
      <c r="I176" s="249"/>
      <c r="J176" s="249"/>
      <c r="K176" s="41"/>
      <c r="L176" s="41"/>
      <c r="M176" s="45"/>
      <c r="N176" s="250"/>
      <c r="O176" s="251"/>
      <c r="P176" s="92"/>
      <c r="Q176" s="92"/>
      <c r="R176" s="92"/>
      <c r="S176" s="92"/>
      <c r="T176" s="92"/>
      <c r="U176" s="92"/>
      <c r="V176" s="92"/>
      <c r="W176" s="92"/>
      <c r="X176" s="93"/>
      <c r="Y176" s="39"/>
      <c r="Z176" s="39"/>
      <c r="AA176" s="39"/>
      <c r="AB176" s="39"/>
      <c r="AC176" s="39"/>
      <c r="AD176" s="39"/>
      <c r="AE176" s="39"/>
      <c r="AT176" s="18" t="s">
        <v>192</v>
      </c>
      <c r="AU176" s="18" t="s">
        <v>84</v>
      </c>
    </row>
    <row r="177" s="2" customFormat="1">
      <c r="A177" s="39"/>
      <c r="B177" s="40"/>
      <c r="C177" s="41"/>
      <c r="D177" s="252" t="s">
        <v>194</v>
      </c>
      <c r="E177" s="41"/>
      <c r="F177" s="253" t="s">
        <v>2445</v>
      </c>
      <c r="G177" s="41"/>
      <c r="H177" s="41"/>
      <c r="I177" s="249"/>
      <c r="J177" s="249"/>
      <c r="K177" s="41"/>
      <c r="L177" s="41"/>
      <c r="M177" s="45"/>
      <c r="N177" s="250"/>
      <c r="O177" s="251"/>
      <c r="P177" s="92"/>
      <c r="Q177" s="92"/>
      <c r="R177" s="92"/>
      <c r="S177" s="92"/>
      <c r="T177" s="92"/>
      <c r="U177" s="92"/>
      <c r="V177" s="92"/>
      <c r="W177" s="92"/>
      <c r="X177" s="93"/>
      <c r="Y177" s="39"/>
      <c r="Z177" s="39"/>
      <c r="AA177" s="39"/>
      <c r="AB177" s="39"/>
      <c r="AC177" s="39"/>
      <c r="AD177" s="39"/>
      <c r="AE177" s="39"/>
      <c r="AT177" s="18" t="s">
        <v>194</v>
      </c>
      <c r="AU177" s="18" t="s">
        <v>84</v>
      </c>
    </row>
    <row r="178" s="14" customFormat="1">
      <c r="A178" s="14"/>
      <c r="B178" s="265"/>
      <c r="C178" s="266"/>
      <c r="D178" s="247" t="s">
        <v>196</v>
      </c>
      <c r="E178" s="267" t="s">
        <v>1</v>
      </c>
      <c r="F178" s="268" t="s">
        <v>2446</v>
      </c>
      <c r="G178" s="266"/>
      <c r="H178" s="267" t="s">
        <v>1</v>
      </c>
      <c r="I178" s="269"/>
      <c r="J178" s="269"/>
      <c r="K178" s="266"/>
      <c r="L178" s="266"/>
      <c r="M178" s="270"/>
      <c r="N178" s="271"/>
      <c r="O178" s="272"/>
      <c r="P178" s="272"/>
      <c r="Q178" s="272"/>
      <c r="R178" s="272"/>
      <c r="S178" s="272"/>
      <c r="T178" s="272"/>
      <c r="U178" s="272"/>
      <c r="V178" s="272"/>
      <c r="W178" s="272"/>
      <c r="X178" s="273"/>
      <c r="Y178" s="14"/>
      <c r="Z178" s="14"/>
      <c r="AA178" s="14"/>
      <c r="AB178" s="14"/>
      <c r="AC178" s="14"/>
      <c r="AD178" s="14"/>
      <c r="AE178" s="14"/>
      <c r="AT178" s="274" t="s">
        <v>196</v>
      </c>
      <c r="AU178" s="274" t="s">
        <v>84</v>
      </c>
      <c r="AV178" s="14" t="s">
        <v>82</v>
      </c>
      <c r="AW178" s="14" t="s">
        <v>5</v>
      </c>
      <c r="AX178" s="14" t="s">
        <v>75</v>
      </c>
      <c r="AY178" s="274" t="s">
        <v>182</v>
      </c>
    </row>
    <row r="179" s="13" customFormat="1">
      <c r="A179" s="13"/>
      <c r="B179" s="254"/>
      <c r="C179" s="255"/>
      <c r="D179" s="247" t="s">
        <v>196</v>
      </c>
      <c r="E179" s="256" t="s">
        <v>1</v>
      </c>
      <c r="F179" s="257" t="s">
        <v>2447</v>
      </c>
      <c r="G179" s="255"/>
      <c r="H179" s="258">
        <v>18.891999999999999</v>
      </c>
      <c r="I179" s="259"/>
      <c r="J179" s="259"/>
      <c r="K179" s="255"/>
      <c r="L179" s="255"/>
      <c r="M179" s="260"/>
      <c r="N179" s="261"/>
      <c r="O179" s="262"/>
      <c r="P179" s="262"/>
      <c r="Q179" s="262"/>
      <c r="R179" s="262"/>
      <c r="S179" s="262"/>
      <c r="T179" s="262"/>
      <c r="U179" s="262"/>
      <c r="V179" s="262"/>
      <c r="W179" s="262"/>
      <c r="X179" s="263"/>
      <c r="Y179" s="13"/>
      <c r="Z179" s="13"/>
      <c r="AA179" s="13"/>
      <c r="AB179" s="13"/>
      <c r="AC179" s="13"/>
      <c r="AD179" s="13"/>
      <c r="AE179" s="13"/>
      <c r="AT179" s="264" t="s">
        <v>196</v>
      </c>
      <c r="AU179" s="264" t="s">
        <v>84</v>
      </c>
      <c r="AV179" s="13" t="s">
        <v>84</v>
      </c>
      <c r="AW179" s="13" t="s">
        <v>5</v>
      </c>
      <c r="AX179" s="13" t="s">
        <v>82</v>
      </c>
      <c r="AY179" s="264" t="s">
        <v>182</v>
      </c>
    </row>
    <row r="180" s="2" customFormat="1" ht="62.7" customHeight="1">
      <c r="A180" s="39"/>
      <c r="B180" s="40"/>
      <c r="C180" s="233" t="s">
        <v>259</v>
      </c>
      <c r="D180" s="233" t="s">
        <v>185</v>
      </c>
      <c r="E180" s="234" t="s">
        <v>2448</v>
      </c>
      <c r="F180" s="235" t="s">
        <v>2449</v>
      </c>
      <c r="G180" s="236" t="s">
        <v>664</v>
      </c>
      <c r="H180" s="237">
        <v>1.8400000000000001</v>
      </c>
      <c r="I180" s="238"/>
      <c r="J180" s="238"/>
      <c r="K180" s="239">
        <f>ROUND(P180*H180,2)</f>
        <v>0</v>
      </c>
      <c r="L180" s="235" t="s">
        <v>189</v>
      </c>
      <c r="M180" s="45"/>
      <c r="N180" s="240" t="s">
        <v>1</v>
      </c>
      <c r="O180" s="241" t="s">
        <v>38</v>
      </c>
      <c r="P180" s="242">
        <f>I180+J180</f>
        <v>0</v>
      </c>
      <c r="Q180" s="242">
        <f>ROUND(I180*H180,2)</f>
        <v>0</v>
      </c>
      <c r="R180" s="242">
        <f>ROUND(J180*H180,2)</f>
        <v>0</v>
      </c>
      <c r="S180" s="92"/>
      <c r="T180" s="243">
        <f>S180*H180</f>
        <v>0</v>
      </c>
      <c r="U180" s="243">
        <v>2.8969299999999998</v>
      </c>
      <c r="V180" s="243">
        <f>U180*H180</f>
        <v>5.3303512</v>
      </c>
      <c r="W180" s="243">
        <v>0</v>
      </c>
      <c r="X180" s="244">
        <f>W180*H180</f>
        <v>0</v>
      </c>
      <c r="Y180" s="39"/>
      <c r="Z180" s="39"/>
      <c r="AA180" s="39"/>
      <c r="AB180" s="39"/>
      <c r="AC180" s="39"/>
      <c r="AD180" s="39"/>
      <c r="AE180" s="39"/>
      <c r="AR180" s="245" t="s">
        <v>190</v>
      </c>
      <c r="AT180" s="245" t="s">
        <v>185</v>
      </c>
      <c r="AU180" s="245" t="s">
        <v>84</v>
      </c>
      <c r="AY180" s="18" t="s">
        <v>182</v>
      </c>
      <c r="BE180" s="246">
        <f>IF(O180="základní",K180,0)</f>
        <v>0</v>
      </c>
      <c r="BF180" s="246">
        <f>IF(O180="snížená",K180,0)</f>
        <v>0</v>
      </c>
      <c r="BG180" s="246">
        <f>IF(O180="zákl. přenesená",K180,0)</f>
        <v>0</v>
      </c>
      <c r="BH180" s="246">
        <f>IF(O180="sníž. přenesená",K180,0)</f>
        <v>0</v>
      </c>
      <c r="BI180" s="246">
        <f>IF(O180="nulová",K180,0)</f>
        <v>0</v>
      </c>
      <c r="BJ180" s="18" t="s">
        <v>82</v>
      </c>
      <c r="BK180" s="246">
        <f>ROUND(P180*H180,2)</f>
        <v>0</v>
      </c>
      <c r="BL180" s="18" t="s">
        <v>190</v>
      </c>
      <c r="BM180" s="245" t="s">
        <v>2450</v>
      </c>
    </row>
    <row r="181" s="2" customFormat="1">
      <c r="A181" s="39"/>
      <c r="B181" s="40"/>
      <c r="C181" s="41"/>
      <c r="D181" s="247" t="s">
        <v>192</v>
      </c>
      <c r="E181" s="41"/>
      <c r="F181" s="248" t="s">
        <v>2449</v>
      </c>
      <c r="G181" s="41"/>
      <c r="H181" s="41"/>
      <c r="I181" s="249"/>
      <c r="J181" s="249"/>
      <c r="K181" s="41"/>
      <c r="L181" s="41"/>
      <c r="M181" s="45"/>
      <c r="N181" s="250"/>
      <c r="O181" s="251"/>
      <c r="P181" s="92"/>
      <c r="Q181" s="92"/>
      <c r="R181" s="92"/>
      <c r="S181" s="92"/>
      <c r="T181" s="92"/>
      <c r="U181" s="92"/>
      <c r="V181" s="92"/>
      <c r="W181" s="92"/>
      <c r="X181" s="93"/>
      <c r="Y181" s="39"/>
      <c r="Z181" s="39"/>
      <c r="AA181" s="39"/>
      <c r="AB181" s="39"/>
      <c r="AC181" s="39"/>
      <c r="AD181" s="39"/>
      <c r="AE181" s="39"/>
      <c r="AT181" s="18" t="s">
        <v>192</v>
      </c>
      <c r="AU181" s="18" t="s">
        <v>84</v>
      </c>
    </row>
    <row r="182" s="2" customFormat="1">
      <c r="A182" s="39"/>
      <c r="B182" s="40"/>
      <c r="C182" s="41"/>
      <c r="D182" s="252" t="s">
        <v>194</v>
      </c>
      <c r="E182" s="41"/>
      <c r="F182" s="253" t="s">
        <v>2451</v>
      </c>
      <c r="G182" s="41"/>
      <c r="H182" s="41"/>
      <c r="I182" s="249"/>
      <c r="J182" s="249"/>
      <c r="K182" s="41"/>
      <c r="L182" s="41"/>
      <c r="M182" s="45"/>
      <c r="N182" s="250"/>
      <c r="O182" s="251"/>
      <c r="P182" s="92"/>
      <c r="Q182" s="92"/>
      <c r="R182" s="92"/>
      <c r="S182" s="92"/>
      <c r="T182" s="92"/>
      <c r="U182" s="92"/>
      <c r="V182" s="92"/>
      <c r="W182" s="92"/>
      <c r="X182" s="93"/>
      <c r="Y182" s="39"/>
      <c r="Z182" s="39"/>
      <c r="AA182" s="39"/>
      <c r="AB182" s="39"/>
      <c r="AC182" s="39"/>
      <c r="AD182" s="39"/>
      <c r="AE182" s="39"/>
      <c r="AT182" s="18" t="s">
        <v>194</v>
      </c>
      <c r="AU182" s="18" t="s">
        <v>84</v>
      </c>
    </row>
    <row r="183" s="14" customFormat="1">
      <c r="A183" s="14"/>
      <c r="B183" s="265"/>
      <c r="C183" s="266"/>
      <c r="D183" s="247" t="s">
        <v>196</v>
      </c>
      <c r="E183" s="267" t="s">
        <v>1</v>
      </c>
      <c r="F183" s="268" t="s">
        <v>2452</v>
      </c>
      <c r="G183" s="266"/>
      <c r="H183" s="267" t="s">
        <v>1</v>
      </c>
      <c r="I183" s="269"/>
      <c r="J183" s="269"/>
      <c r="K183" s="266"/>
      <c r="L183" s="266"/>
      <c r="M183" s="270"/>
      <c r="N183" s="271"/>
      <c r="O183" s="272"/>
      <c r="P183" s="272"/>
      <c r="Q183" s="272"/>
      <c r="R183" s="272"/>
      <c r="S183" s="272"/>
      <c r="T183" s="272"/>
      <c r="U183" s="272"/>
      <c r="V183" s="272"/>
      <c r="W183" s="272"/>
      <c r="X183" s="273"/>
      <c r="Y183" s="14"/>
      <c r="Z183" s="14"/>
      <c r="AA183" s="14"/>
      <c r="AB183" s="14"/>
      <c r="AC183" s="14"/>
      <c r="AD183" s="14"/>
      <c r="AE183" s="14"/>
      <c r="AT183" s="274" t="s">
        <v>196</v>
      </c>
      <c r="AU183" s="274" t="s">
        <v>84</v>
      </c>
      <c r="AV183" s="14" t="s">
        <v>82</v>
      </c>
      <c r="AW183" s="14" t="s">
        <v>5</v>
      </c>
      <c r="AX183" s="14" t="s">
        <v>75</v>
      </c>
      <c r="AY183" s="274" t="s">
        <v>182</v>
      </c>
    </row>
    <row r="184" s="13" customFormat="1">
      <c r="A184" s="13"/>
      <c r="B184" s="254"/>
      <c r="C184" s="255"/>
      <c r="D184" s="247" t="s">
        <v>196</v>
      </c>
      <c r="E184" s="256" t="s">
        <v>1</v>
      </c>
      <c r="F184" s="257" t="s">
        <v>2453</v>
      </c>
      <c r="G184" s="255"/>
      <c r="H184" s="258">
        <v>24.065999999999999</v>
      </c>
      <c r="I184" s="259"/>
      <c r="J184" s="259"/>
      <c r="K184" s="255"/>
      <c r="L184" s="255"/>
      <c r="M184" s="260"/>
      <c r="N184" s="261"/>
      <c r="O184" s="262"/>
      <c r="P184" s="262"/>
      <c r="Q184" s="262"/>
      <c r="R184" s="262"/>
      <c r="S184" s="262"/>
      <c r="T184" s="262"/>
      <c r="U184" s="262"/>
      <c r="V184" s="262"/>
      <c r="W184" s="262"/>
      <c r="X184" s="263"/>
      <c r="Y184" s="13"/>
      <c r="Z184" s="13"/>
      <c r="AA184" s="13"/>
      <c r="AB184" s="13"/>
      <c r="AC184" s="13"/>
      <c r="AD184" s="13"/>
      <c r="AE184" s="13"/>
      <c r="AT184" s="264" t="s">
        <v>196</v>
      </c>
      <c r="AU184" s="264" t="s">
        <v>84</v>
      </c>
      <c r="AV184" s="13" t="s">
        <v>84</v>
      </c>
      <c r="AW184" s="13" t="s">
        <v>5</v>
      </c>
      <c r="AX184" s="13" t="s">
        <v>75</v>
      </c>
      <c r="AY184" s="264" t="s">
        <v>182</v>
      </c>
    </row>
    <row r="185" s="13" customFormat="1">
      <c r="A185" s="13"/>
      <c r="B185" s="254"/>
      <c r="C185" s="255"/>
      <c r="D185" s="247" t="s">
        <v>196</v>
      </c>
      <c r="E185" s="256" t="s">
        <v>1</v>
      </c>
      <c r="F185" s="257" t="s">
        <v>2454</v>
      </c>
      <c r="G185" s="255"/>
      <c r="H185" s="258">
        <v>-5.6680000000000001</v>
      </c>
      <c r="I185" s="259"/>
      <c r="J185" s="259"/>
      <c r="K185" s="255"/>
      <c r="L185" s="255"/>
      <c r="M185" s="260"/>
      <c r="N185" s="261"/>
      <c r="O185" s="262"/>
      <c r="P185" s="262"/>
      <c r="Q185" s="262"/>
      <c r="R185" s="262"/>
      <c r="S185" s="262"/>
      <c r="T185" s="262"/>
      <c r="U185" s="262"/>
      <c r="V185" s="262"/>
      <c r="W185" s="262"/>
      <c r="X185" s="263"/>
      <c r="Y185" s="13"/>
      <c r="Z185" s="13"/>
      <c r="AA185" s="13"/>
      <c r="AB185" s="13"/>
      <c r="AC185" s="13"/>
      <c r="AD185" s="13"/>
      <c r="AE185" s="13"/>
      <c r="AT185" s="264" t="s">
        <v>196</v>
      </c>
      <c r="AU185" s="264" t="s">
        <v>84</v>
      </c>
      <c r="AV185" s="13" t="s">
        <v>84</v>
      </c>
      <c r="AW185" s="13" t="s">
        <v>5</v>
      </c>
      <c r="AX185" s="13" t="s">
        <v>75</v>
      </c>
      <c r="AY185" s="264" t="s">
        <v>182</v>
      </c>
    </row>
    <row r="186" s="16" customFormat="1">
      <c r="A186" s="16"/>
      <c r="B186" s="299"/>
      <c r="C186" s="300"/>
      <c r="D186" s="247" t="s">
        <v>196</v>
      </c>
      <c r="E186" s="301" t="s">
        <v>1</v>
      </c>
      <c r="F186" s="302" t="s">
        <v>735</v>
      </c>
      <c r="G186" s="300"/>
      <c r="H186" s="303">
        <v>18.398</v>
      </c>
      <c r="I186" s="304"/>
      <c r="J186" s="304"/>
      <c r="K186" s="300"/>
      <c r="L186" s="300"/>
      <c r="M186" s="305"/>
      <c r="N186" s="306"/>
      <c r="O186" s="307"/>
      <c r="P186" s="307"/>
      <c r="Q186" s="307"/>
      <c r="R186" s="307"/>
      <c r="S186" s="307"/>
      <c r="T186" s="307"/>
      <c r="U186" s="307"/>
      <c r="V186" s="307"/>
      <c r="W186" s="307"/>
      <c r="X186" s="308"/>
      <c r="Y186" s="16"/>
      <c r="Z186" s="16"/>
      <c r="AA186" s="16"/>
      <c r="AB186" s="16"/>
      <c r="AC186" s="16"/>
      <c r="AD186" s="16"/>
      <c r="AE186" s="16"/>
      <c r="AT186" s="309" t="s">
        <v>196</v>
      </c>
      <c r="AU186" s="309" t="s">
        <v>84</v>
      </c>
      <c r="AV186" s="16" t="s">
        <v>120</v>
      </c>
      <c r="AW186" s="16" t="s">
        <v>5</v>
      </c>
      <c r="AX186" s="16" t="s">
        <v>75</v>
      </c>
      <c r="AY186" s="309" t="s">
        <v>182</v>
      </c>
    </row>
    <row r="187" s="13" customFormat="1">
      <c r="A187" s="13"/>
      <c r="B187" s="254"/>
      <c r="C187" s="255"/>
      <c r="D187" s="247" t="s">
        <v>196</v>
      </c>
      <c r="E187" s="256" t="s">
        <v>1</v>
      </c>
      <c r="F187" s="257" t="s">
        <v>2455</v>
      </c>
      <c r="G187" s="255"/>
      <c r="H187" s="258">
        <v>-16.558</v>
      </c>
      <c r="I187" s="259"/>
      <c r="J187" s="259"/>
      <c r="K187" s="255"/>
      <c r="L187" s="255"/>
      <c r="M187" s="260"/>
      <c r="N187" s="261"/>
      <c r="O187" s="262"/>
      <c r="P187" s="262"/>
      <c r="Q187" s="262"/>
      <c r="R187" s="262"/>
      <c r="S187" s="262"/>
      <c r="T187" s="262"/>
      <c r="U187" s="262"/>
      <c r="V187" s="262"/>
      <c r="W187" s="262"/>
      <c r="X187" s="263"/>
      <c r="Y187" s="13"/>
      <c r="Z187" s="13"/>
      <c r="AA187" s="13"/>
      <c r="AB187" s="13"/>
      <c r="AC187" s="13"/>
      <c r="AD187" s="13"/>
      <c r="AE187" s="13"/>
      <c r="AT187" s="264" t="s">
        <v>196</v>
      </c>
      <c r="AU187" s="264" t="s">
        <v>84</v>
      </c>
      <c r="AV187" s="13" t="s">
        <v>84</v>
      </c>
      <c r="AW187" s="13" t="s">
        <v>5</v>
      </c>
      <c r="AX187" s="13" t="s">
        <v>75</v>
      </c>
      <c r="AY187" s="264" t="s">
        <v>182</v>
      </c>
    </row>
    <row r="188" s="15" customFormat="1">
      <c r="A188" s="15"/>
      <c r="B188" s="275"/>
      <c r="C188" s="276"/>
      <c r="D188" s="247" t="s">
        <v>196</v>
      </c>
      <c r="E188" s="277" t="s">
        <v>1</v>
      </c>
      <c r="F188" s="278" t="s">
        <v>208</v>
      </c>
      <c r="G188" s="276"/>
      <c r="H188" s="279">
        <v>1.8399999999999999</v>
      </c>
      <c r="I188" s="280"/>
      <c r="J188" s="280"/>
      <c r="K188" s="276"/>
      <c r="L188" s="276"/>
      <c r="M188" s="281"/>
      <c r="N188" s="282"/>
      <c r="O188" s="283"/>
      <c r="P188" s="283"/>
      <c r="Q188" s="283"/>
      <c r="R188" s="283"/>
      <c r="S188" s="283"/>
      <c r="T188" s="283"/>
      <c r="U188" s="283"/>
      <c r="V188" s="283"/>
      <c r="W188" s="283"/>
      <c r="X188" s="284"/>
      <c r="Y188" s="15"/>
      <c r="Z188" s="15"/>
      <c r="AA188" s="15"/>
      <c r="AB188" s="15"/>
      <c r="AC188" s="15"/>
      <c r="AD188" s="15"/>
      <c r="AE188" s="15"/>
      <c r="AT188" s="285" t="s">
        <v>196</v>
      </c>
      <c r="AU188" s="285" t="s">
        <v>84</v>
      </c>
      <c r="AV188" s="15" t="s">
        <v>190</v>
      </c>
      <c r="AW188" s="15" t="s">
        <v>5</v>
      </c>
      <c r="AX188" s="15" t="s">
        <v>82</v>
      </c>
      <c r="AY188" s="285" t="s">
        <v>182</v>
      </c>
    </row>
    <row r="189" s="2" customFormat="1" ht="55.5" customHeight="1">
      <c r="A189" s="39"/>
      <c r="B189" s="40"/>
      <c r="C189" s="233" t="s">
        <v>267</v>
      </c>
      <c r="D189" s="233" t="s">
        <v>185</v>
      </c>
      <c r="E189" s="234" t="s">
        <v>2456</v>
      </c>
      <c r="F189" s="235" t="s">
        <v>2457</v>
      </c>
      <c r="G189" s="236" t="s">
        <v>664</v>
      </c>
      <c r="H189" s="237">
        <v>16.558</v>
      </c>
      <c r="I189" s="238"/>
      <c r="J189" s="238"/>
      <c r="K189" s="239">
        <f>ROUND(P189*H189,2)</f>
        <v>0</v>
      </c>
      <c r="L189" s="235" t="s">
        <v>1</v>
      </c>
      <c r="M189" s="45"/>
      <c r="N189" s="240" t="s">
        <v>1</v>
      </c>
      <c r="O189" s="241" t="s">
        <v>38</v>
      </c>
      <c r="P189" s="242">
        <f>I189+J189</f>
        <v>0</v>
      </c>
      <c r="Q189" s="242">
        <f>ROUND(I189*H189,2)</f>
        <v>0</v>
      </c>
      <c r="R189" s="242">
        <f>ROUND(J189*H189,2)</f>
        <v>0</v>
      </c>
      <c r="S189" s="92"/>
      <c r="T189" s="243">
        <f>S189*H189</f>
        <v>0</v>
      </c>
      <c r="U189" s="243">
        <v>2.8969299999999998</v>
      </c>
      <c r="V189" s="243">
        <f>U189*H189</f>
        <v>47.967366939999998</v>
      </c>
      <c r="W189" s="243">
        <v>0</v>
      </c>
      <c r="X189" s="244">
        <f>W189*H189</f>
        <v>0</v>
      </c>
      <c r="Y189" s="39"/>
      <c r="Z189" s="39"/>
      <c r="AA189" s="39"/>
      <c r="AB189" s="39"/>
      <c r="AC189" s="39"/>
      <c r="AD189" s="39"/>
      <c r="AE189" s="39"/>
      <c r="AR189" s="245" t="s">
        <v>190</v>
      </c>
      <c r="AT189" s="245" t="s">
        <v>185</v>
      </c>
      <c r="AU189" s="245" t="s">
        <v>84</v>
      </c>
      <c r="AY189" s="18" t="s">
        <v>182</v>
      </c>
      <c r="BE189" s="246">
        <f>IF(O189="základní",K189,0)</f>
        <v>0</v>
      </c>
      <c r="BF189" s="246">
        <f>IF(O189="snížená",K189,0)</f>
        <v>0</v>
      </c>
      <c r="BG189" s="246">
        <f>IF(O189="zákl. přenesená",K189,0)</f>
        <v>0</v>
      </c>
      <c r="BH189" s="246">
        <f>IF(O189="sníž. přenesená",K189,0)</f>
        <v>0</v>
      </c>
      <c r="BI189" s="246">
        <f>IF(O189="nulová",K189,0)</f>
        <v>0</v>
      </c>
      <c r="BJ189" s="18" t="s">
        <v>82</v>
      </c>
      <c r="BK189" s="246">
        <f>ROUND(P189*H189,2)</f>
        <v>0</v>
      </c>
      <c r="BL189" s="18" t="s">
        <v>190</v>
      </c>
      <c r="BM189" s="245" t="s">
        <v>2458</v>
      </c>
    </row>
    <row r="190" s="2" customFormat="1">
      <c r="A190" s="39"/>
      <c r="B190" s="40"/>
      <c r="C190" s="41"/>
      <c r="D190" s="247" t="s">
        <v>192</v>
      </c>
      <c r="E190" s="41"/>
      <c r="F190" s="248" t="s">
        <v>2457</v>
      </c>
      <c r="G190" s="41"/>
      <c r="H190" s="41"/>
      <c r="I190" s="249"/>
      <c r="J190" s="249"/>
      <c r="K190" s="41"/>
      <c r="L190" s="41"/>
      <c r="M190" s="45"/>
      <c r="N190" s="250"/>
      <c r="O190" s="251"/>
      <c r="P190" s="92"/>
      <c r="Q190" s="92"/>
      <c r="R190" s="92"/>
      <c r="S190" s="92"/>
      <c r="T190" s="92"/>
      <c r="U190" s="92"/>
      <c r="V190" s="92"/>
      <c r="W190" s="92"/>
      <c r="X190" s="93"/>
      <c r="Y190" s="39"/>
      <c r="Z190" s="39"/>
      <c r="AA190" s="39"/>
      <c r="AB190" s="39"/>
      <c r="AC190" s="39"/>
      <c r="AD190" s="39"/>
      <c r="AE190" s="39"/>
      <c r="AT190" s="18" t="s">
        <v>192</v>
      </c>
      <c r="AU190" s="18" t="s">
        <v>84</v>
      </c>
    </row>
    <row r="191" s="14" customFormat="1">
      <c r="A191" s="14"/>
      <c r="B191" s="265"/>
      <c r="C191" s="266"/>
      <c r="D191" s="247" t="s">
        <v>196</v>
      </c>
      <c r="E191" s="267" t="s">
        <v>1</v>
      </c>
      <c r="F191" s="268" t="s">
        <v>2452</v>
      </c>
      <c r="G191" s="266"/>
      <c r="H191" s="267" t="s">
        <v>1</v>
      </c>
      <c r="I191" s="269"/>
      <c r="J191" s="269"/>
      <c r="K191" s="266"/>
      <c r="L191" s="266"/>
      <c r="M191" s="270"/>
      <c r="N191" s="271"/>
      <c r="O191" s="272"/>
      <c r="P191" s="272"/>
      <c r="Q191" s="272"/>
      <c r="R191" s="272"/>
      <c r="S191" s="272"/>
      <c r="T191" s="272"/>
      <c r="U191" s="272"/>
      <c r="V191" s="272"/>
      <c r="W191" s="272"/>
      <c r="X191" s="273"/>
      <c r="Y191" s="14"/>
      <c r="Z191" s="14"/>
      <c r="AA191" s="14"/>
      <c r="AB191" s="14"/>
      <c r="AC191" s="14"/>
      <c r="AD191" s="14"/>
      <c r="AE191" s="14"/>
      <c r="AT191" s="274" t="s">
        <v>196</v>
      </c>
      <c r="AU191" s="274" t="s">
        <v>84</v>
      </c>
      <c r="AV191" s="14" t="s">
        <v>82</v>
      </c>
      <c r="AW191" s="14" t="s">
        <v>5</v>
      </c>
      <c r="AX191" s="14" t="s">
        <v>75</v>
      </c>
      <c r="AY191" s="274" t="s">
        <v>182</v>
      </c>
    </row>
    <row r="192" s="13" customFormat="1">
      <c r="A192" s="13"/>
      <c r="B192" s="254"/>
      <c r="C192" s="255"/>
      <c r="D192" s="247" t="s">
        <v>196</v>
      </c>
      <c r="E192" s="256" t="s">
        <v>1</v>
      </c>
      <c r="F192" s="257" t="s">
        <v>2453</v>
      </c>
      <c r="G192" s="255"/>
      <c r="H192" s="258">
        <v>24.065999999999999</v>
      </c>
      <c r="I192" s="259"/>
      <c r="J192" s="259"/>
      <c r="K192" s="255"/>
      <c r="L192" s="255"/>
      <c r="M192" s="260"/>
      <c r="N192" s="261"/>
      <c r="O192" s="262"/>
      <c r="P192" s="262"/>
      <c r="Q192" s="262"/>
      <c r="R192" s="262"/>
      <c r="S192" s="262"/>
      <c r="T192" s="262"/>
      <c r="U192" s="262"/>
      <c r="V192" s="262"/>
      <c r="W192" s="262"/>
      <c r="X192" s="263"/>
      <c r="Y192" s="13"/>
      <c r="Z192" s="13"/>
      <c r="AA192" s="13"/>
      <c r="AB192" s="13"/>
      <c r="AC192" s="13"/>
      <c r="AD192" s="13"/>
      <c r="AE192" s="13"/>
      <c r="AT192" s="264" t="s">
        <v>196</v>
      </c>
      <c r="AU192" s="264" t="s">
        <v>84</v>
      </c>
      <c r="AV192" s="13" t="s">
        <v>84</v>
      </c>
      <c r="AW192" s="13" t="s">
        <v>5</v>
      </c>
      <c r="AX192" s="13" t="s">
        <v>75</v>
      </c>
      <c r="AY192" s="264" t="s">
        <v>182</v>
      </c>
    </row>
    <row r="193" s="13" customFormat="1">
      <c r="A193" s="13"/>
      <c r="B193" s="254"/>
      <c r="C193" s="255"/>
      <c r="D193" s="247" t="s">
        <v>196</v>
      </c>
      <c r="E193" s="256" t="s">
        <v>1</v>
      </c>
      <c r="F193" s="257" t="s">
        <v>2454</v>
      </c>
      <c r="G193" s="255"/>
      <c r="H193" s="258">
        <v>-5.6680000000000001</v>
      </c>
      <c r="I193" s="259"/>
      <c r="J193" s="259"/>
      <c r="K193" s="255"/>
      <c r="L193" s="255"/>
      <c r="M193" s="260"/>
      <c r="N193" s="261"/>
      <c r="O193" s="262"/>
      <c r="P193" s="262"/>
      <c r="Q193" s="262"/>
      <c r="R193" s="262"/>
      <c r="S193" s="262"/>
      <c r="T193" s="262"/>
      <c r="U193" s="262"/>
      <c r="V193" s="262"/>
      <c r="W193" s="262"/>
      <c r="X193" s="263"/>
      <c r="Y193" s="13"/>
      <c r="Z193" s="13"/>
      <c r="AA193" s="13"/>
      <c r="AB193" s="13"/>
      <c r="AC193" s="13"/>
      <c r="AD193" s="13"/>
      <c r="AE193" s="13"/>
      <c r="AT193" s="264" t="s">
        <v>196</v>
      </c>
      <c r="AU193" s="264" t="s">
        <v>84</v>
      </c>
      <c r="AV193" s="13" t="s">
        <v>84</v>
      </c>
      <c r="AW193" s="13" t="s">
        <v>5</v>
      </c>
      <c r="AX193" s="13" t="s">
        <v>75</v>
      </c>
      <c r="AY193" s="264" t="s">
        <v>182</v>
      </c>
    </row>
    <row r="194" s="16" customFormat="1">
      <c r="A194" s="16"/>
      <c r="B194" s="299"/>
      <c r="C194" s="300"/>
      <c r="D194" s="247" t="s">
        <v>196</v>
      </c>
      <c r="E194" s="301" t="s">
        <v>1</v>
      </c>
      <c r="F194" s="302" t="s">
        <v>735</v>
      </c>
      <c r="G194" s="300"/>
      <c r="H194" s="303">
        <v>18.398</v>
      </c>
      <c r="I194" s="304"/>
      <c r="J194" s="304"/>
      <c r="K194" s="300"/>
      <c r="L194" s="300"/>
      <c r="M194" s="305"/>
      <c r="N194" s="306"/>
      <c r="O194" s="307"/>
      <c r="P194" s="307"/>
      <c r="Q194" s="307"/>
      <c r="R194" s="307"/>
      <c r="S194" s="307"/>
      <c r="T194" s="307"/>
      <c r="U194" s="307"/>
      <c r="V194" s="307"/>
      <c r="W194" s="307"/>
      <c r="X194" s="308"/>
      <c r="Y194" s="16"/>
      <c r="Z194" s="16"/>
      <c r="AA194" s="16"/>
      <c r="AB194" s="16"/>
      <c r="AC194" s="16"/>
      <c r="AD194" s="16"/>
      <c r="AE194" s="16"/>
      <c r="AT194" s="309" t="s">
        <v>196</v>
      </c>
      <c r="AU194" s="309" t="s">
        <v>84</v>
      </c>
      <c r="AV194" s="16" t="s">
        <v>120</v>
      </c>
      <c r="AW194" s="16" t="s">
        <v>5</v>
      </c>
      <c r="AX194" s="16" t="s">
        <v>75</v>
      </c>
      <c r="AY194" s="309" t="s">
        <v>182</v>
      </c>
    </row>
    <row r="195" s="13" customFormat="1">
      <c r="A195" s="13"/>
      <c r="B195" s="254"/>
      <c r="C195" s="255"/>
      <c r="D195" s="247" t="s">
        <v>196</v>
      </c>
      <c r="E195" s="256" t="s">
        <v>1</v>
      </c>
      <c r="F195" s="257" t="s">
        <v>2459</v>
      </c>
      <c r="G195" s="255"/>
      <c r="H195" s="258">
        <v>-1.8400000000000001</v>
      </c>
      <c r="I195" s="259"/>
      <c r="J195" s="259"/>
      <c r="K195" s="255"/>
      <c r="L195" s="255"/>
      <c r="M195" s="260"/>
      <c r="N195" s="261"/>
      <c r="O195" s="262"/>
      <c r="P195" s="262"/>
      <c r="Q195" s="262"/>
      <c r="R195" s="262"/>
      <c r="S195" s="262"/>
      <c r="T195" s="262"/>
      <c r="U195" s="262"/>
      <c r="V195" s="262"/>
      <c r="W195" s="262"/>
      <c r="X195" s="263"/>
      <c r="Y195" s="13"/>
      <c r="Z195" s="13"/>
      <c r="AA195" s="13"/>
      <c r="AB195" s="13"/>
      <c r="AC195" s="13"/>
      <c r="AD195" s="13"/>
      <c r="AE195" s="13"/>
      <c r="AT195" s="264" t="s">
        <v>196</v>
      </c>
      <c r="AU195" s="264" t="s">
        <v>84</v>
      </c>
      <c r="AV195" s="13" t="s">
        <v>84</v>
      </c>
      <c r="AW195" s="13" t="s">
        <v>5</v>
      </c>
      <c r="AX195" s="13" t="s">
        <v>75</v>
      </c>
      <c r="AY195" s="264" t="s">
        <v>182</v>
      </c>
    </row>
    <row r="196" s="15" customFormat="1">
      <c r="A196" s="15"/>
      <c r="B196" s="275"/>
      <c r="C196" s="276"/>
      <c r="D196" s="247" t="s">
        <v>196</v>
      </c>
      <c r="E196" s="277" t="s">
        <v>1</v>
      </c>
      <c r="F196" s="278" t="s">
        <v>208</v>
      </c>
      <c r="G196" s="276"/>
      <c r="H196" s="279">
        <v>16.558</v>
      </c>
      <c r="I196" s="280"/>
      <c r="J196" s="280"/>
      <c r="K196" s="276"/>
      <c r="L196" s="276"/>
      <c r="M196" s="281"/>
      <c r="N196" s="282"/>
      <c r="O196" s="283"/>
      <c r="P196" s="283"/>
      <c r="Q196" s="283"/>
      <c r="R196" s="283"/>
      <c r="S196" s="283"/>
      <c r="T196" s="283"/>
      <c r="U196" s="283"/>
      <c r="V196" s="283"/>
      <c r="W196" s="283"/>
      <c r="X196" s="284"/>
      <c r="Y196" s="15"/>
      <c r="Z196" s="15"/>
      <c r="AA196" s="15"/>
      <c r="AB196" s="15"/>
      <c r="AC196" s="15"/>
      <c r="AD196" s="15"/>
      <c r="AE196" s="15"/>
      <c r="AT196" s="285" t="s">
        <v>196</v>
      </c>
      <c r="AU196" s="285" t="s">
        <v>84</v>
      </c>
      <c r="AV196" s="15" t="s">
        <v>190</v>
      </c>
      <c r="AW196" s="15" t="s">
        <v>5</v>
      </c>
      <c r="AX196" s="15" t="s">
        <v>82</v>
      </c>
      <c r="AY196" s="285" t="s">
        <v>182</v>
      </c>
    </row>
    <row r="197" s="2" customFormat="1" ht="24.15" customHeight="1">
      <c r="A197" s="39"/>
      <c r="B197" s="40"/>
      <c r="C197" s="233" t="s">
        <v>277</v>
      </c>
      <c r="D197" s="233" t="s">
        <v>185</v>
      </c>
      <c r="E197" s="234" t="s">
        <v>2460</v>
      </c>
      <c r="F197" s="235" t="s">
        <v>2461</v>
      </c>
      <c r="G197" s="236" t="s">
        <v>664</v>
      </c>
      <c r="H197" s="237">
        <v>18.398</v>
      </c>
      <c r="I197" s="238"/>
      <c r="J197" s="238"/>
      <c r="K197" s="239">
        <f>ROUND(P197*H197,2)</f>
        <v>0</v>
      </c>
      <c r="L197" s="235" t="s">
        <v>189</v>
      </c>
      <c r="M197" s="45"/>
      <c r="N197" s="240" t="s">
        <v>1</v>
      </c>
      <c r="O197" s="241" t="s">
        <v>38</v>
      </c>
      <c r="P197" s="242">
        <f>I197+J197</f>
        <v>0</v>
      </c>
      <c r="Q197" s="242">
        <f>ROUND(I197*H197,2)</f>
        <v>0</v>
      </c>
      <c r="R197" s="242">
        <f>ROUND(J197*H197,2)</f>
        <v>0</v>
      </c>
      <c r="S197" s="92"/>
      <c r="T197" s="243">
        <f>S197*H197</f>
        <v>0</v>
      </c>
      <c r="U197" s="243">
        <v>0</v>
      </c>
      <c r="V197" s="243">
        <f>U197*H197</f>
        <v>0</v>
      </c>
      <c r="W197" s="243">
        <v>0</v>
      </c>
      <c r="X197" s="244">
        <f>W197*H197</f>
        <v>0</v>
      </c>
      <c r="Y197" s="39"/>
      <c r="Z197" s="39"/>
      <c r="AA197" s="39"/>
      <c r="AB197" s="39"/>
      <c r="AC197" s="39"/>
      <c r="AD197" s="39"/>
      <c r="AE197" s="39"/>
      <c r="AR197" s="245" t="s">
        <v>190</v>
      </c>
      <c r="AT197" s="245" t="s">
        <v>185</v>
      </c>
      <c r="AU197" s="245" t="s">
        <v>84</v>
      </c>
      <c r="AY197" s="18" t="s">
        <v>182</v>
      </c>
      <c r="BE197" s="246">
        <f>IF(O197="základní",K197,0)</f>
        <v>0</v>
      </c>
      <c r="BF197" s="246">
        <f>IF(O197="snížená",K197,0)</f>
        <v>0</v>
      </c>
      <c r="BG197" s="246">
        <f>IF(O197="zákl. přenesená",K197,0)</f>
        <v>0</v>
      </c>
      <c r="BH197" s="246">
        <f>IF(O197="sníž. přenesená",K197,0)</f>
        <v>0</v>
      </c>
      <c r="BI197" s="246">
        <f>IF(O197="nulová",K197,0)</f>
        <v>0</v>
      </c>
      <c r="BJ197" s="18" t="s">
        <v>82</v>
      </c>
      <c r="BK197" s="246">
        <f>ROUND(P197*H197,2)</f>
        <v>0</v>
      </c>
      <c r="BL197" s="18" t="s">
        <v>190</v>
      </c>
      <c r="BM197" s="245" t="s">
        <v>2462</v>
      </c>
    </row>
    <row r="198" s="2" customFormat="1">
      <c r="A198" s="39"/>
      <c r="B198" s="40"/>
      <c r="C198" s="41"/>
      <c r="D198" s="247" t="s">
        <v>192</v>
      </c>
      <c r="E198" s="41"/>
      <c r="F198" s="248" t="s">
        <v>2463</v>
      </c>
      <c r="G198" s="41"/>
      <c r="H198" s="41"/>
      <c r="I198" s="249"/>
      <c r="J198" s="249"/>
      <c r="K198" s="41"/>
      <c r="L198" s="41"/>
      <c r="M198" s="45"/>
      <c r="N198" s="250"/>
      <c r="O198" s="251"/>
      <c r="P198" s="92"/>
      <c r="Q198" s="92"/>
      <c r="R198" s="92"/>
      <c r="S198" s="92"/>
      <c r="T198" s="92"/>
      <c r="U198" s="92"/>
      <c r="V198" s="92"/>
      <c r="W198" s="92"/>
      <c r="X198" s="93"/>
      <c r="Y198" s="39"/>
      <c r="Z198" s="39"/>
      <c r="AA198" s="39"/>
      <c r="AB198" s="39"/>
      <c r="AC198" s="39"/>
      <c r="AD198" s="39"/>
      <c r="AE198" s="39"/>
      <c r="AT198" s="18" t="s">
        <v>192</v>
      </c>
      <c r="AU198" s="18" t="s">
        <v>84</v>
      </c>
    </row>
    <row r="199" s="2" customFormat="1">
      <c r="A199" s="39"/>
      <c r="B199" s="40"/>
      <c r="C199" s="41"/>
      <c r="D199" s="252" t="s">
        <v>194</v>
      </c>
      <c r="E199" s="41"/>
      <c r="F199" s="253" t="s">
        <v>2464</v>
      </c>
      <c r="G199" s="41"/>
      <c r="H199" s="41"/>
      <c r="I199" s="249"/>
      <c r="J199" s="249"/>
      <c r="K199" s="41"/>
      <c r="L199" s="41"/>
      <c r="M199" s="45"/>
      <c r="N199" s="250"/>
      <c r="O199" s="251"/>
      <c r="P199" s="92"/>
      <c r="Q199" s="92"/>
      <c r="R199" s="92"/>
      <c r="S199" s="92"/>
      <c r="T199" s="92"/>
      <c r="U199" s="92"/>
      <c r="V199" s="92"/>
      <c r="W199" s="92"/>
      <c r="X199" s="93"/>
      <c r="Y199" s="39"/>
      <c r="Z199" s="39"/>
      <c r="AA199" s="39"/>
      <c r="AB199" s="39"/>
      <c r="AC199" s="39"/>
      <c r="AD199" s="39"/>
      <c r="AE199" s="39"/>
      <c r="AT199" s="18" t="s">
        <v>194</v>
      </c>
      <c r="AU199" s="18" t="s">
        <v>84</v>
      </c>
    </row>
    <row r="200" s="2" customFormat="1" ht="24.15" customHeight="1">
      <c r="A200" s="39"/>
      <c r="B200" s="40"/>
      <c r="C200" s="233" t="s">
        <v>284</v>
      </c>
      <c r="D200" s="233" t="s">
        <v>185</v>
      </c>
      <c r="E200" s="234" t="s">
        <v>2465</v>
      </c>
      <c r="F200" s="235" t="s">
        <v>2466</v>
      </c>
      <c r="G200" s="236" t="s">
        <v>416</v>
      </c>
      <c r="H200" s="237">
        <v>3.6000000000000001</v>
      </c>
      <c r="I200" s="238"/>
      <c r="J200" s="238"/>
      <c r="K200" s="239">
        <f>ROUND(P200*H200,2)</f>
        <v>0</v>
      </c>
      <c r="L200" s="235" t="s">
        <v>189</v>
      </c>
      <c r="M200" s="45"/>
      <c r="N200" s="240" t="s">
        <v>1</v>
      </c>
      <c r="O200" s="241" t="s">
        <v>38</v>
      </c>
      <c r="P200" s="242">
        <f>I200+J200</f>
        <v>0</v>
      </c>
      <c r="Q200" s="242">
        <f>ROUND(I200*H200,2)</f>
        <v>0</v>
      </c>
      <c r="R200" s="242">
        <f>ROUND(J200*H200,2)</f>
        <v>0</v>
      </c>
      <c r="S200" s="92"/>
      <c r="T200" s="243">
        <f>S200*H200</f>
        <v>0</v>
      </c>
      <c r="U200" s="243">
        <v>0</v>
      </c>
      <c r="V200" s="243">
        <f>U200*H200</f>
        <v>0</v>
      </c>
      <c r="W200" s="243">
        <v>0</v>
      </c>
      <c r="X200" s="244">
        <f>W200*H200</f>
        <v>0</v>
      </c>
      <c r="Y200" s="39"/>
      <c r="Z200" s="39"/>
      <c r="AA200" s="39"/>
      <c r="AB200" s="39"/>
      <c r="AC200" s="39"/>
      <c r="AD200" s="39"/>
      <c r="AE200" s="39"/>
      <c r="AR200" s="245" t="s">
        <v>190</v>
      </c>
      <c r="AT200" s="245" t="s">
        <v>185</v>
      </c>
      <c r="AU200" s="245" t="s">
        <v>84</v>
      </c>
      <c r="AY200" s="18" t="s">
        <v>182</v>
      </c>
      <c r="BE200" s="246">
        <f>IF(O200="základní",K200,0)</f>
        <v>0</v>
      </c>
      <c r="BF200" s="246">
        <f>IF(O200="snížená",K200,0)</f>
        <v>0</v>
      </c>
      <c r="BG200" s="246">
        <f>IF(O200="zákl. přenesená",K200,0)</f>
        <v>0</v>
      </c>
      <c r="BH200" s="246">
        <f>IF(O200="sníž. přenesená",K200,0)</f>
        <v>0</v>
      </c>
      <c r="BI200" s="246">
        <f>IF(O200="nulová",K200,0)</f>
        <v>0</v>
      </c>
      <c r="BJ200" s="18" t="s">
        <v>82</v>
      </c>
      <c r="BK200" s="246">
        <f>ROUND(P200*H200,2)</f>
        <v>0</v>
      </c>
      <c r="BL200" s="18" t="s">
        <v>190</v>
      </c>
      <c r="BM200" s="245" t="s">
        <v>2467</v>
      </c>
    </row>
    <row r="201" s="2" customFormat="1">
      <c r="A201" s="39"/>
      <c r="B201" s="40"/>
      <c r="C201" s="41"/>
      <c r="D201" s="247" t="s">
        <v>192</v>
      </c>
      <c r="E201" s="41"/>
      <c r="F201" s="248" t="s">
        <v>2468</v>
      </c>
      <c r="G201" s="41"/>
      <c r="H201" s="41"/>
      <c r="I201" s="249"/>
      <c r="J201" s="249"/>
      <c r="K201" s="41"/>
      <c r="L201" s="41"/>
      <c r="M201" s="45"/>
      <c r="N201" s="250"/>
      <c r="O201" s="251"/>
      <c r="P201" s="92"/>
      <c r="Q201" s="92"/>
      <c r="R201" s="92"/>
      <c r="S201" s="92"/>
      <c r="T201" s="92"/>
      <c r="U201" s="92"/>
      <c r="V201" s="92"/>
      <c r="W201" s="92"/>
      <c r="X201" s="93"/>
      <c r="Y201" s="39"/>
      <c r="Z201" s="39"/>
      <c r="AA201" s="39"/>
      <c r="AB201" s="39"/>
      <c r="AC201" s="39"/>
      <c r="AD201" s="39"/>
      <c r="AE201" s="39"/>
      <c r="AT201" s="18" t="s">
        <v>192</v>
      </c>
      <c r="AU201" s="18" t="s">
        <v>84</v>
      </c>
    </row>
    <row r="202" s="2" customFormat="1">
      <c r="A202" s="39"/>
      <c r="B202" s="40"/>
      <c r="C202" s="41"/>
      <c r="D202" s="252" t="s">
        <v>194</v>
      </c>
      <c r="E202" s="41"/>
      <c r="F202" s="253" t="s">
        <v>2469</v>
      </c>
      <c r="G202" s="41"/>
      <c r="H202" s="41"/>
      <c r="I202" s="249"/>
      <c r="J202" s="249"/>
      <c r="K202" s="41"/>
      <c r="L202" s="41"/>
      <c r="M202" s="45"/>
      <c r="N202" s="250"/>
      <c r="O202" s="251"/>
      <c r="P202" s="92"/>
      <c r="Q202" s="92"/>
      <c r="R202" s="92"/>
      <c r="S202" s="92"/>
      <c r="T202" s="92"/>
      <c r="U202" s="92"/>
      <c r="V202" s="92"/>
      <c r="W202" s="92"/>
      <c r="X202" s="93"/>
      <c r="Y202" s="39"/>
      <c r="Z202" s="39"/>
      <c r="AA202" s="39"/>
      <c r="AB202" s="39"/>
      <c r="AC202" s="39"/>
      <c r="AD202" s="39"/>
      <c r="AE202" s="39"/>
      <c r="AT202" s="18" t="s">
        <v>194</v>
      </c>
      <c r="AU202" s="18" t="s">
        <v>84</v>
      </c>
    </row>
    <row r="203" s="13" customFormat="1">
      <c r="A203" s="13"/>
      <c r="B203" s="254"/>
      <c r="C203" s="255"/>
      <c r="D203" s="247" t="s">
        <v>196</v>
      </c>
      <c r="E203" s="256" t="s">
        <v>1</v>
      </c>
      <c r="F203" s="257" t="s">
        <v>2470</v>
      </c>
      <c r="G203" s="255"/>
      <c r="H203" s="258">
        <v>3.6000000000000001</v>
      </c>
      <c r="I203" s="259"/>
      <c r="J203" s="259"/>
      <c r="K203" s="255"/>
      <c r="L203" s="255"/>
      <c r="M203" s="260"/>
      <c r="N203" s="261"/>
      <c r="O203" s="262"/>
      <c r="P203" s="262"/>
      <c r="Q203" s="262"/>
      <c r="R203" s="262"/>
      <c r="S203" s="262"/>
      <c r="T203" s="262"/>
      <c r="U203" s="262"/>
      <c r="V203" s="262"/>
      <c r="W203" s="262"/>
      <c r="X203" s="263"/>
      <c r="Y203" s="13"/>
      <c r="Z203" s="13"/>
      <c r="AA203" s="13"/>
      <c r="AB203" s="13"/>
      <c r="AC203" s="13"/>
      <c r="AD203" s="13"/>
      <c r="AE203" s="13"/>
      <c r="AT203" s="264" t="s">
        <v>196</v>
      </c>
      <c r="AU203" s="264" t="s">
        <v>84</v>
      </c>
      <c r="AV203" s="13" t="s">
        <v>84</v>
      </c>
      <c r="AW203" s="13" t="s">
        <v>5</v>
      </c>
      <c r="AX203" s="13" t="s">
        <v>82</v>
      </c>
      <c r="AY203" s="264" t="s">
        <v>182</v>
      </c>
    </row>
    <row r="204" s="2" customFormat="1" ht="24.15" customHeight="1">
      <c r="A204" s="39"/>
      <c r="B204" s="40"/>
      <c r="C204" s="233" t="s">
        <v>9</v>
      </c>
      <c r="D204" s="233" t="s">
        <v>185</v>
      </c>
      <c r="E204" s="234" t="s">
        <v>2471</v>
      </c>
      <c r="F204" s="235" t="s">
        <v>2472</v>
      </c>
      <c r="G204" s="236" t="s">
        <v>416</v>
      </c>
      <c r="H204" s="237">
        <v>8.0999999999999996</v>
      </c>
      <c r="I204" s="238"/>
      <c r="J204" s="238"/>
      <c r="K204" s="239">
        <f>ROUND(P204*H204,2)</f>
        <v>0</v>
      </c>
      <c r="L204" s="235" t="s">
        <v>189</v>
      </c>
      <c r="M204" s="45"/>
      <c r="N204" s="240" t="s">
        <v>1</v>
      </c>
      <c r="O204" s="241" t="s">
        <v>38</v>
      </c>
      <c r="P204" s="242">
        <f>I204+J204</f>
        <v>0</v>
      </c>
      <c r="Q204" s="242">
        <f>ROUND(I204*H204,2)</f>
        <v>0</v>
      </c>
      <c r="R204" s="242">
        <f>ROUND(J204*H204,2)</f>
        <v>0</v>
      </c>
      <c r="S204" s="92"/>
      <c r="T204" s="243">
        <f>S204*H204</f>
        <v>0</v>
      </c>
      <c r="U204" s="243">
        <v>0</v>
      </c>
      <c r="V204" s="243">
        <f>U204*H204</f>
        <v>0</v>
      </c>
      <c r="W204" s="243">
        <v>0</v>
      </c>
      <c r="X204" s="244">
        <f>W204*H204</f>
        <v>0</v>
      </c>
      <c r="Y204" s="39"/>
      <c r="Z204" s="39"/>
      <c r="AA204" s="39"/>
      <c r="AB204" s="39"/>
      <c r="AC204" s="39"/>
      <c r="AD204" s="39"/>
      <c r="AE204" s="39"/>
      <c r="AR204" s="245" t="s">
        <v>190</v>
      </c>
      <c r="AT204" s="245" t="s">
        <v>185</v>
      </c>
      <c r="AU204" s="245" t="s">
        <v>84</v>
      </c>
      <c r="AY204" s="18" t="s">
        <v>182</v>
      </c>
      <c r="BE204" s="246">
        <f>IF(O204="základní",K204,0)</f>
        <v>0</v>
      </c>
      <c r="BF204" s="246">
        <f>IF(O204="snížená",K204,0)</f>
        <v>0</v>
      </c>
      <c r="BG204" s="246">
        <f>IF(O204="zákl. přenesená",K204,0)</f>
        <v>0</v>
      </c>
      <c r="BH204" s="246">
        <f>IF(O204="sníž. přenesená",K204,0)</f>
        <v>0</v>
      </c>
      <c r="BI204" s="246">
        <f>IF(O204="nulová",K204,0)</f>
        <v>0</v>
      </c>
      <c r="BJ204" s="18" t="s">
        <v>82</v>
      </c>
      <c r="BK204" s="246">
        <f>ROUND(P204*H204,2)</f>
        <v>0</v>
      </c>
      <c r="BL204" s="18" t="s">
        <v>190</v>
      </c>
      <c r="BM204" s="245" t="s">
        <v>2473</v>
      </c>
    </row>
    <row r="205" s="2" customFormat="1">
      <c r="A205" s="39"/>
      <c r="B205" s="40"/>
      <c r="C205" s="41"/>
      <c r="D205" s="247" t="s">
        <v>192</v>
      </c>
      <c r="E205" s="41"/>
      <c r="F205" s="248" t="s">
        <v>2474</v>
      </c>
      <c r="G205" s="41"/>
      <c r="H205" s="41"/>
      <c r="I205" s="249"/>
      <c r="J205" s="249"/>
      <c r="K205" s="41"/>
      <c r="L205" s="41"/>
      <c r="M205" s="45"/>
      <c r="N205" s="250"/>
      <c r="O205" s="251"/>
      <c r="P205" s="92"/>
      <c r="Q205" s="92"/>
      <c r="R205" s="92"/>
      <c r="S205" s="92"/>
      <c r="T205" s="92"/>
      <c r="U205" s="92"/>
      <c r="V205" s="92"/>
      <c r="W205" s="92"/>
      <c r="X205" s="93"/>
      <c r="Y205" s="39"/>
      <c r="Z205" s="39"/>
      <c r="AA205" s="39"/>
      <c r="AB205" s="39"/>
      <c r="AC205" s="39"/>
      <c r="AD205" s="39"/>
      <c r="AE205" s="39"/>
      <c r="AT205" s="18" t="s">
        <v>192</v>
      </c>
      <c r="AU205" s="18" t="s">
        <v>84</v>
      </c>
    </row>
    <row r="206" s="2" customFormat="1">
      <c r="A206" s="39"/>
      <c r="B206" s="40"/>
      <c r="C206" s="41"/>
      <c r="D206" s="252" t="s">
        <v>194</v>
      </c>
      <c r="E206" s="41"/>
      <c r="F206" s="253" t="s">
        <v>2475</v>
      </c>
      <c r="G206" s="41"/>
      <c r="H206" s="41"/>
      <c r="I206" s="249"/>
      <c r="J206" s="249"/>
      <c r="K206" s="41"/>
      <c r="L206" s="41"/>
      <c r="M206" s="45"/>
      <c r="N206" s="250"/>
      <c r="O206" s="251"/>
      <c r="P206" s="92"/>
      <c r="Q206" s="92"/>
      <c r="R206" s="92"/>
      <c r="S206" s="92"/>
      <c r="T206" s="92"/>
      <c r="U206" s="92"/>
      <c r="V206" s="92"/>
      <c r="W206" s="92"/>
      <c r="X206" s="93"/>
      <c r="Y206" s="39"/>
      <c r="Z206" s="39"/>
      <c r="AA206" s="39"/>
      <c r="AB206" s="39"/>
      <c r="AC206" s="39"/>
      <c r="AD206" s="39"/>
      <c r="AE206" s="39"/>
      <c r="AT206" s="18" t="s">
        <v>194</v>
      </c>
      <c r="AU206" s="18" t="s">
        <v>84</v>
      </c>
    </row>
    <row r="207" s="13" customFormat="1">
      <c r="A207" s="13"/>
      <c r="B207" s="254"/>
      <c r="C207" s="255"/>
      <c r="D207" s="247" t="s">
        <v>196</v>
      </c>
      <c r="E207" s="256" t="s">
        <v>1</v>
      </c>
      <c r="F207" s="257" t="s">
        <v>2476</v>
      </c>
      <c r="G207" s="255"/>
      <c r="H207" s="258">
        <v>8.0999999999999996</v>
      </c>
      <c r="I207" s="259"/>
      <c r="J207" s="259"/>
      <c r="K207" s="255"/>
      <c r="L207" s="255"/>
      <c r="M207" s="260"/>
      <c r="N207" s="261"/>
      <c r="O207" s="262"/>
      <c r="P207" s="262"/>
      <c r="Q207" s="262"/>
      <c r="R207" s="262"/>
      <c r="S207" s="262"/>
      <c r="T207" s="262"/>
      <c r="U207" s="262"/>
      <c r="V207" s="262"/>
      <c r="W207" s="262"/>
      <c r="X207" s="263"/>
      <c r="Y207" s="13"/>
      <c r="Z207" s="13"/>
      <c r="AA207" s="13"/>
      <c r="AB207" s="13"/>
      <c r="AC207" s="13"/>
      <c r="AD207" s="13"/>
      <c r="AE207" s="13"/>
      <c r="AT207" s="264" t="s">
        <v>196</v>
      </c>
      <c r="AU207" s="264" t="s">
        <v>84</v>
      </c>
      <c r="AV207" s="13" t="s">
        <v>84</v>
      </c>
      <c r="AW207" s="13" t="s">
        <v>5</v>
      </c>
      <c r="AX207" s="13" t="s">
        <v>82</v>
      </c>
      <c r="AY207" s="264" t="s">
        <v>182</v>
      </c>
    </row>
    <row r="208" s="2" customFormat="1" ht="33" customHeight="1">
      <c r="A208" s="39"/>
      <c r="B208" s="40"/>
      <c r="C208" s="233" t="s">
        <v>223</v>
      </c>
      <c r="D208" s="233" t="s">
        <v>185</v>
      </c>
      <c r="E208" s="234" t="s">
        <v>2477</v>
      </c>
      <c r="F208" s="235" t="s">
        <v>2478</v>
      </c>
      <c r="G208" s="236" t="s">
        <v>222</v>
      </c>
      <c r="H208" s="237">
        <v>22</v>
      </c>
      <c r="I208" s="238"/>
      <c r="J208" s="238"/>
      <c r="K208" s="239">
        <f>ROUND(P208*H208,2)</f>
        <v>0</v>
      </c>
      <c r="L208" s="235" t="s">
        <v>1</v>
      </c>
      <c r="M208" s="45"/>
      <c r="N208" s="240" t="s">
        <v>1</v>
      </c>
      <c r="O208" s="241" t="s">
        <v>38</v>
      </c>
      <c r="P208" s="242">
        <f>I208+J208</f>
        <v>0</v>
      </c>
      <c r="Q208" s="242">
        <f>ROUND(I208*H208,2)</f>
        <v>0</v>
      </c>
      <c r="R208" s="242">
        <f>ROUND(J208*H208,2)</f>
        <v>0</v>
      </c>
      <c r="S208" s="92"/>
      <c r="T208" s="243">
        <f>S208*H208</f>
        <v>0</v>
      </c>
      <c r="U208" s="243">
        <v>0</v>
      </c>
      <c r="V208" s="243">
        <f>U208*H208</f>
        <v>0</v>
      </c>
      <c r="W208" s="243">
        <v>0</v>
      </c>
      <c r="X208" s="244">
        <f>W208*H208</f>
        <v>0</v>
      </c>
      <c r="Y208" s="39"/>
      <c r="Z208" s="39"/>
      <c r="AA208" s="39"/>
      <c r="AB208" s="39"/>
      <c r="AC208" s="39"/>
      <c r="AD208" s="39"/>
      <c r="AE208" s="39"/>
      <c r="AR208" s="245" t="s">
        <v>190</v>
      </c>
      <c r="AT208" s="245" t="s">
        <v>185</v>
      </c>
      <c r="AU208" s="245" t="s">
        <v>84</v>
      </c>
      <c r="AY208" s="18" t="s">
        <v>182</v>
      </c>
      <c r="BE208" s="246">
        <f>IF(O208="základní",K208,0)</f>
        <v>0</v>
      </c>
      <c r="BF208" s="246">
        <f>IF(O208="snížená",K208,0)</f>
        <v>0</v>
      </c>
      <c r="BG208" s="246">
        <f>IF(O208="zákl. přenesená",K208,0)</f>
        <v>0</v>
      </c>
      <c r="BH208" s="246">
        <f>IF(O208="sníž. přenesená",K208,0)</f>
        <v>0</v>
      </c>
      <c r="BI208" s="246">
        <f>IF(O208="nulová",K208,0)</f>
        <v>0</v>
      </c>
      <c r="BJ208" s="18" t="s">
        <v>82</v>
      </c>
      <c r="BK208" s="246">
        <f>ROUND(P208*H208,2)</f>
        <v>0</v>
      </c>
      <c r="BL208" s="18" t="s">
        <v>190</v>
      </c>
      <c r="BM208" s="245" t="s">
        <v>2479</v>
      </c>
    </row>
    <row r="209" s="2" customFormat="1">
      <c r="A209" s="39"/>
      <c r="B209" s="40"/>
      <c r="C209" s="41"/>
      <c r="D209" s="247" t="s">
        <v>192</v>
      </c>
      <c r="E209" s="41"/>
      <c r="F209" s="248" t="s">
        <v>2478</v>
      </c>
      <c r="G209" s="41"/>
      <c r="H209" s="41"/>
      <c r="I209" s="249"/>
      <c r="J209" s="249"/>
      <c r="K209" s="41"/>
      <c r="L209" s="41"/>
      <c r="M209" s="45"/>
      <c r="N209" s="250"/>
      <c r="O209" s="251"/>
      <c r="P209" s="92"/>
      <c r="Q209" s="92"/>
      <c r="R209" s="92"/>
      <c r="S209" s="92"/>
      <c r="T209" s="92"/>
      <c r="U209" s="92"/>
      <c r="V209" s="92"/>
      <c r="W209" s="92"/>
      <c r="X209" s="93"/>
      <c r="Y209" s="39"/>
      <c r="Z209" s="39"/>
      <c r="AA209" s="39"/>
      <c r="AB209" s="39"/>
      <c r="AC209" s="39"/>
      <c r="AD209" s="39"/>
      <c r="AE209" s="39"/>
      <c r="AT209" s="18" t="s">
        <v>192</v>
      </c>
      <c r="AU209" s="18" t="s">
        <v>84</v>
      </c>
    </row>
    <row r="210" s="13" customFormat="1">
      <c r="A210" s="13"/>
      <c r="B210" s="254"/>
      <c r="C210" s="255"/>
      <c r="D210" s="247" t="s">
        <v>196</v>
      </c>
      <c r="E210" s="256" t="s">
        <v>1</v>
      </c>
      <c r="F210" s="257" t="s">
        <v>335</v>
      </c>
      <c r="G210" s="255"/>
      <c r="H210" s="258">
        <v>22</v>
      </c>
      <c r="I210" s="259"/>
      <c r="J210" s="259"/>
      <c r="K210" s="255"/>
      <c r="L210" s="255"/>
      <c r="M210" s="260"/>
      <c r="N210" s="261"/>
      <c r="O210" s="262"/>
      <c r="P210" s="262"/>
      <c r="Q210" s="262"/>
      <c r="R210" s="262"/>
      <c r="S210" s="262"/>
      <c r="T210" s="262"/>
      <c r="U210" s="262"/>
      <c r="V210" s="262"/>
      <c r="W210" s="262"/>
      <c r="X210" s="263"/>
      <c r="Y210" s="13"/>
      <c r="Z210" s="13"/>
      <c r="AA210" s="13"/>
      <c r="AB210" s="13"/>
      <c r="AC210" s="13"/>
      <c r="AD210" s="13"/>
      <c r="AE210" s="13"/>
      <c r="AT210" s="264" t="s">
        <v>196</v>
      </c>
      <c r="AU210" s="264" t="s">
        <v>84</v>
      </c>
      <c r="AV210" s="13" t="s">
        <v>84</v>
      </c>
      <c r="AW210" s="13" t="s">
        <v>5</v>
      </c>
      <c r="AX210" s="13" t="s">
        <v>82</v>
      </c>
      <c r="AY210" s="264" t="s">
        <v>182</v>
      </c>
    </row>
    <row r="211" s="2" customFormat="1" ht="24.15" customHeight="1">
      <c r="A211" s="39"/>
      <c r="B211" s="40"/>
      <c r="C211" s="233" t="s">
        <v>302</v>
      </c>
      <c r="D211" s="233" t="s">
        <v>185</v>
      </c>
      <c r="E211" s="234" t="s">
        <v>2480</v>
      </c>
      <c r="F211" s="235" t="s">
        <v>2481</v>
      </c>
      <c r="G211" s="236" t="s">
        <v>243</v>
      </c>
      <c r="H211" s="237">
        <v>0.28299999999999997</v>
      </c>
      <c r="I211" s="238"/>
      <c r="J211" s="238"/>
      <c r="K211" s="239">
        <f>ROUND(P211*H211,2)</f>
        <v>0</v>
      </c>
      <c r="L211" s="235" t="s">
        <v>189</v>
      </c>
      <c r="M211" s="45"/>
      <c r="N211" s="240" t="s">
        <v>1</v>
      </c>
      <c r="O211" s="241" t="s">
        <v>38</v>
      </c>
      <c r="P211" s="242">
        <f>I211+J211</f>
        <v>0</v>
      </c>
      <c r="Q211" s="242">
        <f>ROUND(I211*H211,2)</f>
        <v>0</v>
      </c>
      <c r="R211" s="242">
        <f>ROUND(J211*H211,2)</f>
        <v>0</v>
      </c>
      <c r="S211" s="92"/>
      <c r="T211" s="243">
        <f>S211*H211</f>
        <v>0</v>
      </c>
      <c r="U211" s="243">
        <v>1.04922</v>
      </c>
      <c r="V211" s="243">
        <f>U211*H211</f>
        <v>0.29692925999999997</v>
      </c>
      <c r="W211" s="243">
        <v>0</v>
      </c>
      <c r="X211" s="244">
        <f>W211*H211</f>
        <v>0</v>
      </c>
      <c r="Y211" s="39"/>
      <c r="Z211" s="39"/>
      <c r="AA211" s="39"/>
      <c r="AB211" s="39"/>
      <c r="AC211" s="39"/>
      <c r="AD211" s="39"/>
      <c r="AE211" s="39"/>
      <c r="AR211" s="245" t="s">
        <v>190</v>
      </c>
      <c r="AT211" s="245" t="s">
        <v>185</v>
      </c>
      <c r="AU211" s="245" t="s">
        <v>84</v>
      </c>
      <c r="AY211" s="18" t="s">
        <v>182</v>
      </c>
      <c r="BE211" s="246">
        <f>IF(O211="základní",K211,0)</f>
        <v>0</v>
      </c>
      <c r="BF211" s="246">
        <f>IF(O211="snížená",K211,0)</f>
        <v>0</v>
      </c>
      <c r="BG211" s="246">
        <f>IF(O211="zákl. přenesená",K211,0)</f>
        <v>0</v>
      </c>
      <c r="BH211" s="246">
        <f>IF(O211="sníž. přenesená",K211,0)</f>
        <v>0</v>
      </c>
      <c r="BI211" s="246">
        <f>IF(O211="nulová",K211,0)</f>
        <v>0</v>
      </c>
      <c r="BJ211" s="18" t="s">
        <v>82</v>
      </c>
      <c r="BK211" s="246">
        <f>ROUND(P211*H211,2)</f>
        <v>0</v>
      </c>
      <c r="BL211" s="18" t="s">
        <v>190</v>
      </c>
      <c r="BM211" s="245" t="s">
        <v>2482</v>
      </c>
    </row>
    <row r="212" s="2" customFormat="1">
      <c r="A212" s="39"/>
      <c r="B212" s="40"/>
      <c r="C212" s="41"/>
      <c r="D212" s="247" t="s">
        <v>192</v>
      </c>
      <c r="E212" s="41"/>
      <c r="F212" s="248" t="s">
        <v>2483</v>
      </c>
      <c r="G212" s="41"/>
      <c r="H212" s="41"/>
      <c r="I212" s="249"/>
      <c r="J212" s="249"/>
      <c r="K212" s="41"/>
      <c r="L212" s="41"/>
      <c r="M212" s="45"/>
      <c r="N212" s="250"/>
      <c r="O212" s="251"/>
      <c r="P212" s="92"/>
      <c r="Q212" s="92"/>
      <c r="R212" s="92"/>
      <c r="S212" s="92"/>
      <c r="T212" s="92"/>
      <c r="U212" s="92"/>
      <c r="V212" s="92"/>
      <c r="W212" s="92"/>
      <c r="X212" s="93"/>
      <c r="Y212" s="39"/>
      <c r="Z212" s="39"/>
      <c r="AA212" s="39"/>
      <c r="AB212" s="39"/>
      <c r="AC212" s="39"/>
      <c r="AD212" s="39"/>
      <c r="AE212" s="39"/>
      <c r="AT212" s="18" t="s">
        <v>192</v>
      </c>
      <c r="AU212" s="18" t="s">
        <v>84</v>
      </c>
    </row>
    <row r="213" s="2" customFormat="1">
      <c r="A213" s="39"/>
      <c r="B213" s="40"/>
      <c r="C213" s="41"/>
      <c r="D213" s="252" t="s">
        <v>194</v>
      </c>
      <c r="E213" s="41"/>
      <c r="F213" s="253" t="s">
        <v>2484</v>
      </c>
      <c r="G213" s="41"/>
      <c r="H213" s="41"/>
      <c r="I213" s="249"/>
      <c r="J213" s="249"/>
      <c r="K213" s="41"/>
      <c r="L213" s="41"/>
      <c r="M213" s="45"/>
      <c r="N213" s="250"/>
      <c r="O213" s="251"/>
      <c r="P213" s="92"/>
      <c r="Q213" s="92"/>
      <c r="R213" s="92"/>
      <c r="S213" s="92"/>
      <c r="T213" s="92"/>
      <c r="U213" s="92"/>
      <c r="V213" s="92"/>
      <c r="W213" s="92"/>
      <c r="X213" s="93"/>
      <c r="Y213" s="39"/>
      <c r="Z213" s="39"/>
      <c r="AA213" s="39"/>
      <c r="AB213" s="39"/>
      <c r="AC213" s="39"/>
      <c r="AD213" s="39"/>
      <c r="AE213" s="39"/>
      <c r="AT213" s="18" t="s">
        <v>194</v>
      </c>
      <c r="AU213" s="18" t="s">
        <v>84</v>
      </c>
    </row>
    <row r="214" s="14" customFormat="1">
      <c r="A214" s="14"/>
      <c r="B214" s="265"/>
      <c r="C214" s="266"/>
      <c r="D214" s="247" t="s">
        <v>196</v>
      </c>
      <c r="E214" s="267" t="s">
        <v>1</v>
      </c>
      <c r="F214" s="268" t="s">
        <v>2485</v>
      </c>
      <c r="G214" s="266"/>
      <c r="H214" s="267" t="s">
        <v>1</v>
      </c>
      <c r="I214" s="269"/>
      <c r="J214" s="269"/>
      <c r="K214" s="266"/>
      <c r="L214" s="266"/>
      <c r="M214" s="270"/>
      <c r="N214" s="271"/>
      <c r="O214" s="272"/>
      <c r="P214" s="272"/>
      <c r="Q214" s="272"/>
      <c r="R214" s="272"/>
      <c r="S214" s="272"/>
      <c r="T214" s="272"/>
      <c r="U214" s="272"/>
      <c r="V214" s="272"/>
      <c r="W214" s="272"/>
      <c r="X214" s="273"/>
      <c r="Y214" s="14"/>
      <c r="Z214" s="14"/>
      <c r="AA214" s="14"/>
      <c r="AB214" s="14"/>
      <c r="AC214" s="14"/>
      <c r="AD214" s="14"/>
      <c r="AE214" s="14"/>
      <c r="AT214" s="274" t="s">
        <v>196</v>
      </c>
      <c r="AU214" s="274" t="s">
        <v>84</v>
      </c>
      <c r="AV214" s="14" t="s">
        <v>82</v>
      </c>
      <c r="AW214" s="14" t="s">
        <v>5</v>
      </c>
      <c r="AX214" s="14" t="s">
        <v>75</v>
      </c>
      <c r="AY214" s="274" t="s">
        <v>182</v>
      </c>
    </row>
    <row r="215" s="13" customFormat="1">
      <c r="A215" s="13"/>
      <c r="B215" s="254"/>
      <c r="C215" s="255"/>
      <c r="D215" s="247" t="s">
        <v>196</v>
      </c>
      <c r="E215" s="256" t="s">
        <v>1</v>
      </c>
      <c r="F215" s="257" t="s">
        <v>2486</v>
      </c>
      <c r="G215" s="255"/>
      <c r="H215" s="258">
        <v>0.28299999999999997</v>
      </c>
      <c r="I215" s="259"/>
      <c r="J215" s="259"/>
      <c r="K215" s="255"/>
      <c r="L215" s="255"/>
      <c r="M215" s="260"/>
      <c r="N215" s="261"/>
      <c r="O215" s="262"/>
      <c r="P215" s="262"/>
      <c r="Q215" s="262"/>
      <c r="R215" s="262"/>
      <c r="S215" s="262"/>
      <c r="T215" s="262"/>
      <c r="U215" s="262"/>
      <c r="V215" s="262"/>
      <c r="W215" s="262"/>
      <c r="X215" s="263"/>
      <c r="Y215" s="13"/>
      <c r="Z215" s="13"/>
      <c r="AA215" s="13"/>
      <c r="AB215" s="13"/>
      <c r="AC215" s="13"/>
      <c r="AD215" s="13"/>
      <c r="AE215" s="13"/>
      <c r="AT215" s="264" t="s">
        <v>196</v>
      </c>
      <c r="AU215" s="264" t="s">
        <v>84</v>
      </c>
      <c r="AV215" s="13" t="s">
        <v>84</v>
      </c>
      <c r="AW215" s="13" t="s">
        <v>5</v>
      </c>
      <c r="AX215" s="13" t="s">
        <v>82</v>
      </c>
      <c r="AY215" s="264" t="s">
        <v>182</v>
      </c>
    </row>
    <row r="216" s="2" customFormat="1">
      <c r="A216" s="39"/>
      <c r="B216" s="40"/>
      <c r="C216" s="233" t="s">
        <v>309</v>
      </c>
      <c r="D216" s="233" t="s">
        <v>185</v>
      </c>
      <c r="E216" s="234" t="s">
        <v>2487</v>
      </c>
      <c r="F216" s="235" t="s">
        <v>2488</v>
      </c>
      <c r="G216" s="236" t="s">
        <v>664</v>
      </c>
      <c r="H216" s="237">
        <v>0.64800000000000002</v>
      </c>
      <c r="I216" s="238"/>
      <c r="J216" s="238"/>
      <c r="K216" s="239">
        <f>ROUND(P216*H216,2)</f>
        <v>0</v>
      </c>
      <c r="L216" s="235" t="s">
        <v>189</v>
      </c>
      <c r="M216" s="45"/>
      <c r="N216" s="240" t="s">
        <v>1</v>
      </c>
      <c r="O216" s="241" t="s">
        <v>38</v>
      </c>
      <c r="P216" s="242">
        <f>I216+J216</f>
        <v>0</v>
      </c>
      <c r="Q216" s="242">
        <f>ROUND(I216*H216,2)</f>
        <v>0</v>
      </c>
      <c r="R216" s="242">
        <f>ROUND(J216*H216,2)</f>
        <v>0</v>
      </c>
      <c r="S216" s="92"/>
      <c r="T216" s="243">
        <f>S216*H216</f>
        <v>0</v>
      </c>
      <c r="U216" s="243">
        <v>1.80972</v>
      </c>
      <c r="V216" s="243">
        <f>U216*H216</f>
        <v>1.17269856</v>
      </c>
      <c r="W216" s="243">
        <v>0</v>
      </c>
      <c r="X216" s="244">
        <f>W216*H216</f>
        <v>0</v>
      </c>
      <c r="Y216" s="39"/>
      <c r="Z216" s="39"/>
      <c r="AA216" s="39"/>
      <c r="AB216" s="39"/>
      <c r="AC216" s="39"/>
      <c r="AD216" s="39"/>
      <c r="AE216" s="39"/>
      <c r="AR216" s="245" t="s">
        <v>190</v>
      </c>
      <c r="AT216" s="245" t="s">
        <v>185</v>
      </c>
      <c r="AU216" s="245" t="s">
        <v>84</v>
      </c>
      <c r="AY216" s="18" t="s">
        <v>182</v>
      </c>
      <c r="BE216" s="246">
        <f>IF(O216="základní",K216,0)</f>
        <v>0</v>
      </c>
      <c r="BF216" s="246">
        <f>IF(O216="snížená",K216,0)</f>
        <v>0</v>
      </c>
      <c r="BG216" s="246">
        <f>IF(O216="zákl. přenesená",K216,0)</f>
        <v>0</v>
      </c>
      <c r="BH216" s="246">
        <f>IF(O216="sníž. přenesená",K216,0)</f>
        <v>0</v>
      </c>
      <c r="BI216" s="246">
        <f>IF(O216="nulová",K216,0)</f>
        <v>0</v>
      </c>
      <c r="BJ216" s="18" t="s">
        <v>82</v>
      </c>
      <c r="BK216" s="246">
        <f>ROUND(P216*H216,2)</f>
        <v>0</v>
      </c>
      <c r="BL216" s="18" t="s">
        <v>190</v>
      </c>
      <c r="BM216" s="245" t="s">
        <v>2489</v>
      </c>
    </row>
    <row r="217" s="2" customFormat="1">
      <c r="A217" s="39"/>
      <c r="B217" s="40"/>
      <c r="C217" s="41"/>
      <c r="D217" s="247" t="s">
        <v>192</v>
      </c>
      <c r="E217" s="41"/>
      <c r="F217" s="248" t="s">
        <v>2490</v>
      </c>
      <c r="G217" s="41"/>
      <c r="H217" s="41"/>
      <c r="I217" s="249"/>
      <c r="J217" s="249"/>
      <c r="K217" s="41"/>
      <c r="L217" s="41"/>
      <c r="M217" s="45"/>
      <c r="N217" s="250"/>
      <c r="O217" s="251"/>
      <c r="P217" s="92"/>
      <c r="Q217" s="92"/>
      <c r="R217" s="92"/>
      <c r="S217" s="92"/>
      <c r="T217" s="92"/>
      <c r="U217" s="92"/>
      <c r="V217" s="92"/>
      <c r="W217" s="92"/>
      <c r="X217" s="93"/>
      <c r="Y217" s="39"/>
      <c r="Z217" s="39"/>
      <c r="AA217" s="39"/>
      <c r="AB217" s="39"/>
      <c r="AC217" s="39"/>
      <c r="AD217" s="39"/>
      <c r="AE217" s="39"/>
      <c r="AT217" s="18" t="s">
        <v>192</v>
      </c>
      <c r="AU217" s="18" t="s">
        <v>84</v>
      </c>
    </row>
    <row r="218" s="2" customFormat="1">
      <c r="A218" s="39"/>
      <c r="B218" s="40"/>
      <c r="C218" s="41"/>
      <c r="D218" s="252" t="s">
        <v>194</v>
      </c>
      <c r="E218" s="41"/>
      <c r="F218" s="253" t="s">
        <v>2491</v>
      </c>
      <c r="G218" s="41"/>
      <c r="H218" s="41"/>
      <c r="I218" s="249"/>
      <c r="J218" s="249"/>
      <c r="K218" s="41"/>
      <c r="L218" s="41"/>
      <c r="M218" s="45"/>
      <c r="N218" s="250"/>
      <c r="O218" s="251"/>
      <c r="P218" s="92"/>
      <c r="Q218" s="92"/>
      <c r="R218" s="92"/>
      <c r="S218" s="92"/>
      <c r="T218" s="92"/>
      <c r="U218" s="92"/>
      <c r="V218" s="92"/>
      <c r="W218" s="92"/>
      <c r="X218" s="93"/>
      <c r="Y218" s="39"/>
      <c r="Z218" s="39"/>
      <c r="AA218" s="39"/>
      <c r="AB218" s="39"/>
      <c r="AC218" s="39"/>
      <c r="AD218" s="39"/>
      <c r="AE218" s="39"/>
      <c r="AT218" s="18" t="s">
        <v>194</v>
      </c>
      <c r="AU218" s="18" t="s">
        <v>84</v>
      </c>
    </row>
    <row r="219" s="14" customFormat="1">
      <c r="A219" s="14"/>
      <c r="B219" s="265"/>
      <c r="C219" s="266"/>
      <c r="D219" s="247" t="s">
        <v>196</v>
      </c>
      <c r="E219" s="267" t="s">
        <v>1</v>
      </c>
      <c r="F219" s="268" t="s">
        <v>2492</v>
      </c>
      <c r="G219" s="266"/>
      <c r="H219" s="267" t="s">
        <v>1</v>
      </c>
      <c r="I219" s="269"/>
      <c r="J219" s="269"/>
      <c r="K219" s="266"/>
      <c r="L219" s="266"/>
      <c r="M219" s="270"/>
      <c r="N219" s="271"/>
      <c r="O219" s="272"/>
      <c r="P219" s="272"/>
      <c r="Q219" s="272"/>
      <c r="R219" s="272"/>
      <c r="S219" s="272"/>
      <c r="T219" s="272"/>
      <c r="U219" s="272"/>
      <c r="V219" s="272"/>
      <c r="W219" s="272"/>
      <c r="X219" s="273"/>
      <c r="Y219" s="14"/>
      <c r="Z219" s="14"/>
      <c r="AA219" s="14"/>
      <c r="AB219" s="14"/>
      <c r="AC219" s="14"/>
      <c r="AD219" s="14"/>
      <c r="AE219" s="14"/>
      <c r="AT219" s="274" t="s">
        <v>196</v>
      </c>
      <c r="AU219" s="274" t="s">
        <v>84</v>
      </c>
      <c r="AV219" s="14" t="s">
        <v>82</v>
      </c>
      <c r="AW219" s="14" t="s">
        <v>5</v>
      </c>
      <c r="AX219" s="14" t="s">
        <v>75</v>
      </c>
      <c r="AY219" s="274" t="s">
        <v>182</v>
      </c>
    </row>
    <row r="220" s="13" customFormat="1">
      <c r="A220" s="13"/>
      <c r="B220" s="254"/>
      <c r="C220" s="255"/>
      <c r="D220" s="247" t="s">
        <v>196</v>
      </c>
      <c r="E220" s="256" t="s">
        <v>1</v>
      </c>
      <c r="F220" s="257" t="s">
        <v>2493</v>
      </c>
      <c r="G220" s="255"/>
      <c r="H220" s="258">
        <v>0.64800000000000002</v>
      </c>
      <c r="I220" s="259"/>
      <c r="J220" s="259"/>
      <c r="K220" s="255"/>
      <c r="L220" s="255"/>
      <c r="M220" s="260"/>
      <c r="N220" s="261"/>
      <c r="O220" s="262"/>
      <c r="P220" s="262"/>
      <c r="Q220" s="262"/>
      <c r="R220" s="262"/>
      <c r="S220" s="262"/>
      <c r="T220" s="262"/>
      <c r="U220" s="262"/>
      <c r="V220" s="262"/>
      <c r="W220" s="262"/>
      <c r="X220" s="263"/>
      <c r="Y220" s="13"/>
      <c r="Z220" s="13"/>
      <c r="AA220" s="13"/>
      <c r="AB220" s="13"/>
      <c r="AC220" s="13"/>
      <c r="AD220" s="13"/>
      <c r="AE220" s="13"/>
      <c r="AT220" s="264" t="s">
        <v>196</v>
      </c>
      <c r="AU220" s="264" t="s">
        <v>84</v>
      </c>
      <c r="AV220" s="13" t="s">
        <v>84</v>
      </c>
      <c r="AW220" s="13" t="s">
        <v>5</v>
      </c>
      <c r="AX220" s="13" t="s">
        <v>82</v>
      </c>
      <c r="AY220" s="264" t="s">
        <v>182</v>
      </c>
    </row>
    <row r="221" s="12" customFormat="1" ht="22.8" customHeight="1">
      <c r="A221" s="12"/>
      <c r="B221" s="216"/>
      <c r="C221" s="217"/>
      <c r="D221" s="218" t="s">
        <v>74</v>
      </c>
      <c r="E221" s="231" t="s">
        <v>190</v>
      </c>
      <c r="F221" s="231" t="s">
        <v>1823</v>
      </c>
      <c r="G221" s="217"/>
      <c r="H221" s="217"/>
      <c r="I221" s="220"/>
      <c r="J221" s="220"/>
      <c r="K221" s="232">
        <f>BK221</f>
        <v>0</v>
      </c>
      <c r="L221" s="217"/>
      <c r="M221" s="222"/>
      <c r="N221" s="223"/>
      <c r="O221" s="224"/>
      <c r="P221" s="224"/>
      <c r="Q221" s="225">
        <f>SUM(Q222:Q237)</f>
        <v>0</v>
      </c>
      <c r="R221" s="225">
        <f>SUM(R222:R237)</f>
        <v>0</v>
      </c>
      <c r="S221" s="224"/>
      <c r="T221" s="226">
        <f>SUM(T222:T237)</f>
        <v>0</v>
      </c>
      <c r="U221" s="224"/>
      <c r="V221" s="226">
        <f>SUM(V222:V237)</f>
        <v>0.66983262999999993</v>
      </c>
      <c r="W221" s="224"/>
      <c r="X221" s="227">
        <f>SUM(X222:X237)</f>
        <v>0</v>
      </c>
      <c r="Y221" s="12"/>
      <c r="Z221" s="12"/>
      <c r="AA221" s="12"/>
      <c r="AB221" s="12"/>
      <c r="AC221" s="12"/>
      <c r="AD221" s="12"/>
      <c r="AE221" s="12"/>
      <c r="AR221" s="228" t="s">
        <v>82</v>
      </c>
      <c r="AT221" s="229" t="s">
        <v>74</v>
      </c>
      <c r="AU221" s="229" t="s">
        <v>82</v>
      </c>
      <c r="AY221" s="228" t="s">
        <v>182</v>
      </c>
      <c r="BK221" s="230">
        <f>SUM(BK222:BK237)</f>
        <v>0</v>
      </c>
    </row>
    <row r="222" s="2" customFormat="1" ht="24.15" customHeight="1">
      <c r="A222" s="39"/>
      <c r="B222" s="40"/>
      <c r="C222" s="233" t="s">
        <v>313</v>
      </c>
      <c r="D222" s="233" t="s">
        <v>185</v>
      </c>
      <c r="E222" s="234" t="s">
        <v>2494</v>
      </c>
      <c r="F222" s="235" t="s">
        <v>2495</v>
      </c>
      <c r="G222" s="236" t="s">
        <v>664</v>
      </c>
      <c r="H222" s="237">
        <v>0.252</v>
      </c>
      <c r="I222" s="238"/>
      <c r="J222" s="238"/>
      <c r="K222" s="239">
        <f>ROUND(P222*H222,2)</f>
        <v>0</v>
      </c>
      <c r="L222" s="235" t="s">
        <v>189</v>
      </c>
      <c r="M222" s="45"/>
      <c r="N222" s="240" t="s">
        <v>1</v>
      </c>
      <c r="O222" s="241" t="s">
        <v>38</v>
      </c>
      <c r="P222" s="242">
        <f>I222+J222</f>
        <v>0</v>
      </c>
      <c r="Q222" s="242">
        <f>ROUND(I222*H222,2)</f>
        <v>0</v>
      </c>
      <c r="R222" s="242">
        <f>ROUND(J222*H222,2)</f>
        <v>0</v>
      </c>
      <c r="S222" s="92"/>
      <c r="T222" s="243">
        <f>S222*H222</f>
        <v>0</v>
      </c>
      <c r="U222" s="243">
        <v>2.5020099999999998</v>
      </c>
      <c r="V222" s="243">
        <f>U222*H222</f>
        <v>0.63050651999999996</v>
      </c>
      <c r="W222" s="243">
        <v>0</v>
      </c>
      <c r="X222" s="244">
        <f>W222*H222</f>
        <v>0</v>
      </c>
      <c r="Y222" s="39"/>
      <c r="Z222" s="39"/>
      <c r="AA222" s="39"/>
      <c r="AB222" s="39"/>
      <c r="AC222" s="39"/>
      <c r="AD222" s="39"/>
      <c r="AE222" s="39"/>
      <c r="AR222" s="245" t="s">
        <v>190</v>
      </c>
      <c r="AT222" s="245" t="s">
        <v>185</v>
      </c>
      <c r="AU222" s="245" t="s">
        <v>84</v>
      </c>
      <c r="AY222" s="18" t="s">
        <v>182</v>
      </c>
      <c r="BE222" s="246">
        <f>IF(O222="základní",K222,0)</f>
        <v>0</v>
      </c>
      <c r="BF222" s="246">
        <f>IF(O222="snížená",K222,0)</f>
        <v>0</v>
      </c>
      <c r="BG222" s="246">
        <f>IF(O222="zákl. přenesená",K222,0)</f>
        <v>0</v>
      </c>
      <c r="BH222" s="246">
        <f>IF(O222="sníž. přenesená",K222,0)</f>
        <v>0</v>
      </c>
      <c r="BI222" s="246">
        <f>IF(O222="nulová",K222,0)</f>
        <v>0</v>
      </c>
      <c r="BJ222" s="18" t="s">
        <v>82</v>
      </c>
      <c r="BK222" s="246">
        <f>ROUND(P222*H222,2)</f>
        <v>0</v>
      </c>
      <c r="BL222" s="18" t="s">
        <v>190</v>
      </c>
      <c r="BM222" s="245" t="s">
        <v>2496</v>
      </c>
    </row>
    <row r="223" s="2" customFormat="1">
      <c r="A223" s="39"/>
      <c r="B223" s="40"/>
      <c r="C223" s="41"/>
      <c r="D223" s="247" t="s">
        <v>192</v>
      </c>
      <c r="E223" s="41"/>
      <c r="F223" s="248" t="s">
        <v>2497</v>
      </c>
      <c r="G223" s="41"/>
      <c r="H223" s="41"/>
      <c r="I223" s="249"/>
      <c r="J223" s="249"/>
      <c r="K223" s="41"/>
      <c r="L223" s="41"/>
      <c r="M223" s="45"/>
      <c r="N223" s="250"/>
      <c r="O223" s="251"/>
      <c r="P223" s="92"/>
      <c r="Q223" s="92"/>
      <c r="R223" s="92"/>
      <c r="S223" s="92"/>
      <c r="T223" s="92"/>
      <c r="U223" s="92"/>
      <c r="V223" s="92"/>
      <c r="W223" s="92"/>
      <c r="X223" s="93"/>
      <c r="Y223" s="39"/>
      <c r="Z223" s="39"/>
      <c r="AA223" s="39"/>
      <c r="AB223" s="39"/>
      <c r="AC223" s="39"/>
      <c r="AD223" s="39"/>
      <c r="AE223" s="39"/>
      <c r="AT223" s="18" t="s">
        <v>192</v>
      </c>
      <c r="AU223" s="18" t="s">
        <v>84</v>
      </c>
    </row>
    <row r="224" s="2" customFormat="1">
      <c r="A224" s="39"/>
      <c r="B224" s="40"/>
      <c r="C224" s="41"/>
      <c r="D224" s="252" t="s">
        <v>194</v>
      </c>
      <c r="E224" s="41"/>
      <c r="F224" s="253" t="s">
        <v>2498</v>
      </c>
      <c r="G224" s="41"/>
      <c r="H224" s="41"/>
      <c r="I224" s="249"/>
      <c r="J224" s="249"/>
      <c r="K224" s="41"/>
      <c r="L224" s="41"/>
      <c r="M224" s="45"/>
      <c r="N224" s="250"/>
      <c r="O224" s="251"/>
      <c r="P224" s="92"/>
      <c r="Q224" s="92"/>
      <c r="R224" s="92"/>
      <c r="S224" s="92"/>
      <c r="T224" s="92"/>
      <c r="U224" s="92"/>
      <c r="V224" s="92"/>
      <c r="W224" s="92"/>
      <c r="X224" s="93"/>
      <c r="Y224" s="39"/>
      <c r="Z224" s="39"/>
      <c r="AA224" s="39"/>
      <c r="AB224" s="39"/>
      <c r="AC224" s="39"/>
      <c r="AD224" s="39"/>
      <c r="AE224" s="39"/>
      <c r="AT224" s="18" t="s">
        <v>194</v>
      </c>
      <c r="AU224" s="18" t="s">
        <v>84</v>
      </c>
    </row>
    <row r="225" s="14" customFormat="1">
      <c r="A225" s="14"/>
      <c r="B225" s="265"/>
      <c r="C225" s="266"/>
      <c r="D225" s="247" t="s">
        <v>196</v>
      </c>
      <c r="E225" s="267" t="s">
        <v>1</v>
      </c>
      <c r="F225" s="268" t="s">
        <v>2499</v>
      </c>
      <c r="G225" s="266"/>
      <c r="H225" s="267" t="s">
        <v>1</v>
      </c>
      <c r="I225" s="269"/>
      <c r="J225" s="269"/>
      <c r="K225" s="266"/>
      <c r="L225" s="266"/>
      <c r="M225" s="270"/>
      <c r="N225" s="271"/>
      <c r="O225" s="272"/>
      <c r="P225" s="272"/>
      <c r="Q225" s="272"/>
      <c r="R225" s="272"/>
      <c r="S225" s="272"/>
      <c r="T225" s="272"/>
      <c r="U225" s="272"/>
      <c r="V225" s="272"/>
      <c r="W225" s="272"/>
      <c r="X225" s="273"/>
      <c r="Y225" s="14"/>
      <c r="Z225" s="14"/>
      <c r="AA225" s="14"/>
      <c r="AB225" s="14"/>
      <c r="AC225" s="14"/>
      <c r="AD225" s="14"/>
      <c r="AE225" s="14"/>
      <c r="AT225" s="274" t="s">
        <v>196</v>
      </c>
      <c r="AU225" s="274" t="s">
        <v>84</v>
      </c>
      <c r="AV225" s="14" t="s">
        <v>82</v>
      </c>
      <c r="AW225" s="14" t="s">
        <v>5</v>
      </c>
      <c r="AX225" s="14" t="s">
        <v>75</v>
      </c>
      <c r="AY225" s="274" t="s">
        <v>182</v>
      </c>
    </row>
    <row r="226" s="13" customFormat="1">
      <c r="A226" s="13"/>
      <c r="B226" s="254"/>
      <c r="C226" s="255"/>
      <c r="D226" s="247" t="s">
        <v>196</v>
      </c>
      <c r="E226" s="256" t="s">
        <v>1</v>
      </c>
      <c r="F226" s="257" t="s">
        <v>2500</v>
      </c>
      <c r="G226" s="255"/>
      <c r="H226" s="258">
        <v>0.252</v>
      </c>
      <c r="I226" s="259"/>
      <c r="J226" s="259"/>
      <c r="K226" s="255"/>
      <c r="L226" s="255"/>
      <c r="M226" s="260"/>
      <c r="N226" s="261"/>
      <c r="O226" s="262"/>
      <c r="P226" s="262"/>
      <c r="Q226" s="262"/>
      <c r="R226" s="262"/>
      <c r="S226" s="262"/>
      <c r="T226" s="262"/>
      <c r="U226" s="262"/>
      <c r="V226" s="262"/>
      <c r="W226" s="262"/>
      <c r="X226" s="263"/>
      <c r="Y226" s="13"/>
      <c r="Z226" s="13"/>
      <c r="AA226" s="13"/>
      <c r="AB226" s="13"/>
      <c r="AC226" s="13"/>
      <c r="AD226" s="13"/>
      <c r="AE226" s="13"/>
      <c r="AT226" s="264" t="s">
        <v>196</v>
      </c>
      <c r="AU226" s="264" t="s">
        <v>84</v>
      </c>
      <c r="AV226" s="13" t="s">
        <v>84</v>
      </c>
      <c r="AW226" s="13" t="s">
        <v>5</v>
      </c>
      <c r="AX226" s="13" t="s">
        <v>82</v>
      </c>
      <c r="AY226" s="264" t="s">
        <v>182</v>
      </c>
    </row>
    <row r="227" s="2" customFormat="1" ht="24.15" customHeight="1">
      <c r="A227" s="39"/>
      <c r="B227" s="40"/>
      <c r="C227" s="233" t="s">
        <v>321</v>
      </c>
      <c r="D227" s="233" t="s">
        <v>185</v>
      </c>
      <c r="E227" s="234" t="s">
        <v>2501</v>
      </c>
      <c r="F227" s="235" t="s">
        <v>2502</v>
      </c>
      <c r="G227" s="236" t="s">
        <v>188</v>
      </c>
      <c r="H227" s="237">
        <v>2.1600000000000001</v>
      </c>
      <c r="I227" s="238"/>
      <c r="J227" s="238"/>
      <c r="K227" s="239">
        <f>ROUND(P227*H227,2)</f>
        <v>0</v>
      </c>
      <c r="L227" s="235" t="s">
        <v>189</v>
      </c>
      <c r="M227" s="45"/>
      <c r="N227" s="240" t="s">
        <v>1</v>
      </c>
      <c r="O227" s="241" t="s">
        <v>38</v>
      </c>
      <c r="P227" s="242">
        <f>I227+J227</f>
        <v>0</v>
      </c>
      <c r="Q227" s="242">
        <f>ROUND(I227*H227,2)</f>
        <v>0</v>
      </c>
      <c r="R227" s="242">
        <f>ROUND(J227*H227,2)</f>
        <v>0</v>
      </c>
      <c r="S227" s="92"/>
      <c r="T227" s="243">
        <f>S227*H227</f>
        <v>0</v>
      </c>
      <c r="U227" s="243">
        <v>0.0068900000000000003</v>
      </c>
      <c r="V227" s="243">
        <f>U227*H227</f>
        <v>0.014882400000000002</v>
      </c>
      <c r="W227" s="243">
        <v>0</v>
      </c>
      <c r="X227" s="244">
        <f>W227*H227</f>
        <v>0</v>
      </c>
      <c r="Y227" s="39"/>
      <c r="Z227" s="39"/>
      <c r="AA227" s="39"/>
      <c r="AB227" s="39"/>
      <c r="AC227" s="39"/>
      <c r="AD227" s="39"/>
      <c r="AE227" s="39"/>
      <c r="AR227" s="245" t="s">
        <v>190</v>
      </c>
      <c r="AT227" s="245" t="s">
        <v>185</v>
      </c>
      <c r="AU227" s="245" t="s">
        <v>84</v>
      </c>
      <c r="AY227" s="18" t="s">
        <v>182</v>
      </c>
      <c r="BE227" s="246">
        <f>IF(O227="základní",K227,0)</f>
        <v>0</v>
      </c>
      <c r="BF227" s="246">
        <f>IF(O227="snížená",K227,0)</f>
        <v>0</v>
      </c>
      <c r="BG227" s="246">
        <f>IF(O227="zákl. přenesená",K227,0)</f>
        <v>0</v>
      </c>
      <c r="BH227" s="246">
        <f>IF(O227="sníž. přenesená",K227,0)</f>
        <v>0</v>
      </c>
      <c r="BI227" s="246">
        <f>IF(O227="nulová",K227,0)</f>
        <v>0</v>
      </c>
      <c r="BJ227" s="18" t="s">
        <v>82</v>
      </c>
      <c r="BK227" s="246">
        <f>ROUND(P227*H227,2)</f>
        <v>0</v>
      </c>
      <c r="BL227" s="18" t="s">
        <v>190</v>
      </c>
      <c r="BM227" s="245" t="s">
        <v>2503</v>
      </c>
    </row>
    <row r="228" s="2" customFormat="1">
      <c r="A228" s="39"/>
      <c r="B228" s="40"/>
      <c r="C228" s="41"/>
      <c r="D228" s="247" t="s">
        <v>192</v>
      </c>
      <c r="E228" s="41"/>
      <c r="F228" s="248" t="s">
        <v>2504</v>
      </c>
      <c r="G228" s="41"/>
      <c r="H228" s="41"/>
      <c r="I228" s="249"/>
      <c r="J228" s="249"/>
      <c r="K228" s="41"/>
      <c r="L228" s="41"/>
      <c r="M228" s="45"/>
      <c r="N228" s="250"/>
      <c r="O228" s="251"/>
      <c r="P228" s="92"/>
      <c r="Q228" s="92"/>
      <c r="R228" s="92"/>
      <c r="S228" s="92"/>
      <c r="T228" s="92"/>
      <c r="U228" s="92"/>
      <c r="V228" s="92"/>
      <c r="W228" s="92"/>
      <c r="X228" s="93"/>
      <c r="Y228" s="39"/>
      <c r="Z228" s="39"/>
      <c r="AA228" s="39"/>
      <c r="AB228" s="39"/>
      <c r="AC228" s="39"/>
      <c r="AD228" s="39"/>
      <c r="AE228" s="39"/>
      <c r="AT228" s="18" t="s">
        <v>192</v>
      </c>
      <c r="AU228" s="18" t="s">
        <v>84</v>
      </c>
    </row>
    <row r="229" s="2" customFormat="1">
      <c r="A229" s="39"/>
      <c r="B229" s="40"/>
      <c r="C229" s="41"/>
      <c r="D229" s="252" t="s">
        <v>194</v>
      </c>
      <c r="E229" s="41"/>
      <c r="F229" s="253" t="s">
        <v>2505</v>
      </c>
      <c r="G229" s="41"/>
      <c r="H229" s="41"/>
      <c r="I229" s="249"/>
      <c r="J229" s="249"/>
      <c r="K229" s="41"/>
      <c r="L229" s="41"/>
      <c r="M229" s="45"/>
      <c r="N229" s="250"/>
      <c r="O229" s="251"/>
      <c r="P229" s="92"/>
      <c r="Q229" s="92"/>
      <c r="R229" s="92"/>
      <c r="S229" s="92"/>
      <c r="T229" s="92"/>
      <c r="U229" s="92"/>
      <c r="V229" s="92"/>
      <c r="W229" s="92"/>
      <c r="X229" s="93"/>
      <c r="Y229" s="39"/>
      <c r="Z229" s="39"/>
      <c r="AA229" s="39"/>
      <c r="AB229" s="39"/>
      <c r="AC229" s="39"/>
      <c r="AD229" s="39"/>
      <c r="AE229" s="39"/>
      <c r="AT229" s="18" t="s">
        <v>194</v>
      </c>
      <c r="AU229" s="18" t="s">
        <v>84</v>
      </c>
    </row>
    <row r="230" s="13" customFormat="1">
      <c r="A230" s="13"/>
      <c r="B230" s="254"/>
      <c r="C230" s="255"/>
      <c r="D230" s="247" t="s">
        <v>196</v>
      </c>
      <c r="E230" s="256" t="s">
        <v>1</v>
      </c>
      <c r="F230" s="257" t="s">
        <v>2506</v>
      </c>
      <c r="G230" s="255"/>
      <c r="H230" s="258">
        <v>2.1600000000000001</v>
      </c>
      <c r="I230" s="259"/>
      <c r="J230" s="259"/>
      <c r="K230" s="255"/>
      <c r="L230" s="255"/>
      <c r="M230" s="260"/>
      <c r="N230" s="261"/>
      <c r="O230" s="262"/>
      <c r="P230" s="262"/>
      <c r="Q230" s="262"/>
      <c r="R230" s="262"/>
      <c r="S230" s="262"/>
      <c r="T230" s="262"/>
      <c r="U230" s="262"/>
      <c r="V230" s="262"/>
      <c r="W230" s="262"/>
      <c r="X230" s="263"/>
      <c r="Y230" s="13"/>
      <c r="Z230" s="13"/>
      <c r="AA230" s="13"/>
      <c r="AB230" s="13"/>
      <c r="AC230" s="13"/>
      <c r="AD230" s="13"/>
      <c r="AE230" s="13"/>
      <c r="AT230" s="264" t="s">
        <v>196</v>
      </c>
      <c r="AU230" s="264" t="s">
        <v>84</v>
      </c>
      <c r="AV230" s="13" t="s">
        <v>84</v>
      </c>
      <c r="AW230" s="13" t="s">
        <v>5</v>
      </c>
      <c r="AX230" s="13" t="s">
        <v>82</v>
      </c>
      <c r="AY230" s="264" t="s">
        <v>182</v>
      </c>
    </row>
    <row r="231" s="2" customFormat="1" ht="24.15" customHeight="1">
      <c r="A231" s="39"/>
      <c r="B231" s="40"/>
      <c r="C231" s="233" t="s">
        <v>8</v>
      </c>
      <c r="D231" s="233" t="s">
        <v>185</v>
      </c>
      <c r="E231" s="234" t="s">
        <v>2507</v>
      </c>
      <c r="F231" s="235" t="s">
        <v>2508</v>
      </c>
      <c r="G231" s="236" t="s">
        <v>188</v>
      </c>
      <c r="H231" s="237">
        <v>2.1600000000000001</v>
      </c>
      <c r="I231" s="238"/>
      <c r="J231" s="238"/>
      <c r="K231" s="239">
        <f>ROUND(P231*H231,2)</f>
        <v>0</v>
      </c>
      <c r="L231" s="235" t="s">
        <v>189</v>
      </c>
      <c r="M231" s="45"/>
      <c r="N231" s="240" t="s">
        <v>1</v>
      </c>
      <c r="O231" s="241" t="s">
        <v>38</v>
      </c>
      <c r="P231" s="242">
        <f>I231+J231</f>
        <v>0</v>
      </c>
      <c r="Q231" s="242">
        <f>ROUND(I231*H231,2)</f>
        <v>0</v>
      </c>
      <c r="R231" s="242">
        <f>ROUND(J231*H231,2)</f>
        <v>0</v>
      </c>
      <c r="S231" s="92"/>
      <c r="T231" s="243">
        <f>S231*H231</f>
        <v>0</v>
      </c>
      <c r="U231" s="243">
        <v>0</v>
      </c>
      <c r="V231" s="243">
        <f>U231*H231</f>
        <v>0</v>
      </c>
      <c r="W231" s="243">
        <v>0</v>
      </c>
      <c r="X231" s="244">
        <f>W231*H231</f>
        <v>0</v>
      </c>
      <c r="Y231" s="39"/>
      <c r="Z231" s="39"/>
      <c r="AA231" s="39"/>
      <c r="AB231" s="39"/>
      <c r="AC231" s="39"/>
      <c r="AD231" s="39"/>
      <c r="AE231" s="39"/>
      <c r="AR231" s="245" t="s">
        <v>190</v>
      </c>
      <c r="AT231" s="245" t="s">
        <v>185</v>
      </c>
      <c r="AU231" s="245" t="s">
        <v>84</v>
      </c>
      <c r="AY231" s="18" t="s">
        <v>182</v>
      </c>
      <c r="BE231" s="246">
        <f>IF(O231="základní",K231,0)</f>
        <v>0</v>
      </c>
      <c r="BF231" s="246">
        <f>IF(O231="snížená",K231,0)</f>
        <v>0</v>
      </c>
      <c r="BG231" s="246">
        <f>IF(O231="zákl. přenesená",K231,0)</f>
        <v>0</v>
      </c>
      <c r="BH231" s="246">
        <f>IF(O231="sníž. přenesená",K231,0)</f>
        <v>0</v>
      </c>
      <c r="BI231" s="246">
        <f>IF(O231="nulová",K231,0)</f>
        <v>0</v>
      </c>
      <c r="BJ231" s="18" t="s">
        <v>82</v>
      </c>
      <c r="BK231" s="246">
        <f>ROUND(P231*H231,2)</f>
        <v>0</v>
      </c>
      <c r="BL231" s="18" t="s">
        <v>190</v>
      </c>
      <c r="BM231" s="245" t="s">
        <v>2509</v>
      </c>
    </row>
    <row r="232" s="2" customFormat="1">
      <c r="A232" s="39"/>
      <c r="B232" s="40"/>
      <c r="C232" s="41"/>
      <c r="D232" s="247" t="s">
        <v>192</v>
      </c>
      <c r="E232" s="41"/>
      <c r="F232" s="248" t="s">
        <v>2510</v>
      </c>
      <c r="G232" s="41"/>
      <c r="H232" s="41"/>
      <c r="I232" s="249"/>
      <c r="J232" s="249"/>
      <c r="K232" s="41"/>
      <c r="L232" s="41"/>
      <c r="M232" s="45"/>
      <c r="N232" s="250"/>
      <c r="O232" s="251"/>
      <c r="P232" s="92"/>
      <c r="Q232" s="92"/>
      <c r="R232" s="92"/>
      <c r="S232" s="92"/>
      <c r="T232" s="92"/>
      <c r="U232" s="92"/>
      <c r="V232" s="92"/>
      <c r="W232" s="92"/>
      <c r="X232" s="93"/>
      <c r="Y232" s="39"/>
      <c r="Z232" s="39"/>
      <c r="AA232" s="39"/>
      <c r="AB232" s="39"/>
      <c r="AC232" s="39"/>
      <c r="AD232" s="39"/>
      <c r="AE232" s="39"/>
      <c r="AT232" s="18" t="s">
        <v>192</v>
      </c>
      <c r="AU232" s="18" t="s">
        <v>84</v>
      </c>
    </row>
    <row r="233" s="2" customFormat="1">
      <c r="A233" s="39"/>
      <c r="B233" s="40"/>
      <c r="C233" s="41"/>
      <c r="D233" s="252" t="s">
        <v>194</v>
      </c>
      <c r="E233" s="41"/>
      <c r="F233" s="253" t="s">
        <v>2511</v>
      </c>
      <c r="G233" s="41"/>
      <c r="H233" s="41"/>
      <c r="I233" s="249"/>
      <c r="J233" s="249"/>
      <c r="K233" s="41"/>
      <c r="L233" s="41"/>
      <c r="M233" s="45"/>
      <c r="N233" s="250"/>
      <c r="O233" s="251"/>
      <c r="P233" s="92"/>
      <c r="Q233" s="92"/>
      <c r="R233" s="92"/>
      <c r="S233" s="92"/>
      <c r="T233" s="92"/>
      <c r="U233" s="92"/>
      <c r="V233" s="92"/>
      <c r="W233" s="92"/>
      <c r="X233" s="93"/>
      <c r="Y233" s="39"/>
      <c r="Z233" s="39"/>
      <c r="AA233" s="39"/>
      <c r="AB233" s="39"/>
      <c r="AC233" s="39"/>
      <c r="AD233" s="39"/>
      <c r="AE233" s="39"/>
      <c r="AT233" s="18" t="s">
        <v>194</v>
      </c>
      <c r="AU233" s="18" t="s">
        <v>84</v>
      </c>
    </row>
    <row r="234" s="2" customFormat="1" ht="24.15" customHeight="1">
      <c r="A234" s="39"/>
      <c r="B234" s="40"/>
      <c r="C234" s="233" t="s">
        <v>335</v>
      </c>
      <c r="D234" s="233" t="s">
        <v>185</v>
      </c>
      <c r="E234" s="234" t="s">
        <v>2512</v>
      </c>
      <c r="F234" s="235" t="s">
        <v>2513</v>
      </c>
      <c r="G234" s="236" t="s">
        <v>243</v>
      </c>
      <c r="H234" s="237">
        <v>0.023</v>
      </c>
      <c r="I234" s="238"/>
      <c r="J234" s="238"/>
      <c r="K234" s="239">
        <f>ROUND(P234*H234,2)</f>
        <v>0</v>
      </c>
      <c r="L234" s="235" t="s">
        <v>189</v>
      </c>
      <c r="M234" s="45"/>
      <c r="N234" s="240" t="s">
        <v>1</v>
      </c>
      <c r="O234" s="241" t="s">
        <v>38</v>
      </c>
      <c r="P234" s="242">
        <f>I234+J234</f>
        <v>0</v>
      </c>
      <c r="Q234" s="242">
        <f>ROUND(I234*H234,2)</f>
        <v>0</v>
      </c>
      <c r="R234" s="242">
        <f>ROUND(J234*H234,2)</f>
        <v>0</v>
      </c>
      <c r="S234" s="92"/>
      <c r="T234" s="243">
        <f>S234*H234</f>
        <v>0</v>
      </c>
      <c r="U234" s="243">
        <v>1.06277</v>
      </c>
      <c r="V234" s="243">
        <f>U234*H234</f>
        <v>0.02444371</v>
      </c>
      <c r="W234" s="243">
        <v>0</v>
      </c>
      <c r="X234" s="244">
        <f>W234*H234</f>
        <v>0</v>
      </c>
      <c r="Y234" s="39"/>
      <c r="Z234" s="39"/>
      <c r="AA234" s="39"/>
      <c r="AB234" s="39"/>
      <c r="AC234" s="39"/>
      <c r="AD234" s="39"/>
      <c r="AE234" s="39"/>
      <c r="AR234" s="245" t="s">
        <v>190</v>
      </c>
      <c r="AT234" s="245" t="s">
        <v>185</v>
      </c>
      <c r="AU234" s="245" t="s">
        <v>84</v>
      </c>
      <c r="AY234" s="18" t="s">
        <v>182</v>
      </c>
      <c r="BE234" s="246">
        <f>IF(O234="základní",K234,0)</f>
        <v>0</v>
      </c>
      <c r="BF234" s="246">
        <f>IF(O234="snížená",K234,0)</f>
        <v>0</v>
      </c>
      <c r="BG234" s="246">
        <f>IF(O234="zákl. přenesená",K234,0)</f>
        <v>0</v>
      </c>
      <c r="BH234" s="246">
        <f>IF(O234="sníž. přenesená",K234,0)</f>
        <v>0</v>
      </c>
      <c r="BI234" s="246">
        <f>IF(O234="nulová",K234,0)</f>
        <v>0</v>
      </c>
      <c r="BJ234" s="18" t="s">
        <v>82</v>
      </c>
      <c r="BK234" s="246">
        <f>ROUND(P234*H234,2)</f>
        <v>0</v>
      </c>
      <c r="BL234" s="18" t="s">
        <v>190</v>
      </c>
      <c r="BM234" s="245" t="s">
        <v>2514</v>
      </c>
    </row>
    <row r="235" s="2" customFormat="1">
      <c r="A235" s="39"/>
      <c r="B235" s="40"/>
      <c r="C235" s="41"/>
      <c r="D235" s="247" t="s">
        <v>192</v>
      </c>
      <c r="E235" s="41"/>
      <c r="F235" s="248" t="s">
        <v>2515</v>
      </c>
      <c r="G235" s="41"/>
      <c r="H235" s="41"/>
      <c r="I235" s="249"/>
      <c r="J235" s="249"/>
      <c r="K235" s="41"/>
      <c r="L235" s="41"/>
      <c r="M235" s="45"/>
      <c r="N235" s="250"/>
      <c r="O235" s="251"/>
      <c r="P235" s="92"/>
      <c r="Q235" s="92"/>
      <c r="R235" s="92"/>
      <c r="S235" s="92"/>
      <c r="T235" s="92"/>
      <c r="U235" s="92"/>
      <c r="V235" s="92"/>
      <c r="W235" s="92"/>
      <c r="X235" s="93"/>
      <c r="Y235" s="39"/>
      <c r="Z235" s="39"/>
      <c r="AA235" s="39"/>
      <c r="AB235" s="39"/>
      <c r="AC235" s="39"/>
      <c r="AD235" s="39"/>
      <c r="AE235" s="39"/>
      <c r="AT235" s="18" t="s">
        <v>192</v>
      </c>
      <c r="AU235" s="18" t="s">
        <v>84</v>
      </c>
    </row>
    <row r="236" s="2" customFormat="1">
      <c r="A236" s="39"/>
      <c r="B236" s="40"/>
      <c r="C236" s="41"/>
      <c r="D236" s="252" t="s">
        <v>194</v>
      </c>
      <c r="E236" s="41"/>
      <c r="F236" s="253" t="s">
        <v>2516</v>
      </c>
      <c r="G236" s="41"/>
      <c r="H236" s="41"/>
      <c r="I236" s="249"/>
      <c r="J236" s="249"/>
      <c r="K236" s="41"/>
      <c r="L236" s="41"/>
      <c r="M236" s="45"/>
      <c r="N236" s="250"/>
      <c r="O236" s="251"/>
      <c r="P236" s="92"/>
      <c r="Q236" s="92"/>
      <c r="R236" s="92"/>
      <c r="S236" s="92"/>
      <c r="T236" s="92"/>
      <c r="U236" s="92"/>
      <c r="V236" s="92"/>
      <c r="W236" s="92"/>
      <c r="X236" s="93"/>
      <c r="Y236" s="39"/>
      <c r="Z236" s="39"/>
      <c r="AA236" s="39"/>
      <c r="AB236" s="39"/>
      <c r="AC236" s="39"/>
      <c r="AD236" s="39"/>
      <c r="AE236" s="39"/>
      <c r="AT236" s="18" t="s">
        <v>194</v>
      </c>
      <c r="AU236" s="18" t="s">
        <v>84</v>
      </c>
    </row>
    <row r="237" s="13" customFormat="1">
      <c r="A237" s="13"/>
      <c r="B237" s="254"/>
      <c r="C237" s="255"/>
      <c r="D237" s="247" t="s">
        <v>196</v>
      </c>
      <c r="E237" s="256" t="s">
        <v>1</v>
      </c>
      <c r="F237" s="257" t="s">
        <v>2517</v>
      </c>
      <c r="G237" s="255"/>
      <c r="H237" s="258">
        <v>0.023</v>
      </c>
      <c r="I237" s="259"/>
      <c r="J237" s="259"/>
      <c r="K237" s="255"/>
      <c r="L237" s="255"/>
      <c r="M237" s="260"/>
      <c r="N237" s="261"/>
      <c r="O237" s="262"/>
      <c r="P237" s="262"/>
      <c r="Q237" s="262"/>
      <c r="R237" s="262"/>
      <c r="S237" s="262"/>
      <c r="T237" s="262"/>
      <c r="U237" s="262"/>
      <c r="V237" s="262"/>
      <c r="W237" s="262"/>
      <c r="X237" s="263"/>
      <c r="Y237" s="13"/>
      <c r="Z237" s="13"/>
      <c r="AA237" s="13"/>
      <c r="AB237" s="13"/>
      <c r="AC237" s="13"/>
      <c r="AD237" s="13"/>
      <c r="AE237" s="13"/>
      <c r="AT237" s="264" t="s">
        <v>196</v>
      </c>
      <c r="AU237" s="264" t="s">
        <v>84</v>
      </c>
      <c r="AV237" s="13" t="s">
        <v>84</v>
      </c>
      <c r="AW237" s="13" t="s">
        <v>5</v>
      </c>
      <c r="AX237" s="13" t="s">
        <v>82</v>
      </c>
      <c r="AY237" s="264" t="s">
        <v>182</v>
      </c>
    </row>
    <row r="238" s="12" customFormat="1" ht="22.8" customHeight="1">
      <c r="A238" s="12"/>
      <c r="B238" s="216"/>
      <c r="C238" s="217"/>
      <c r="D238" s="218" t="s">
        <v>74</v>
      </c>
      <c r="E238" s="231" t="s">
        <v>183</v>
      </c>
      <c r="F238" s="231" t="s">
        <v>184</v>
      </c>
      <c r="G238" s="217"/>
      <c r="H238" s="217"/>
      <c r="I238" s="220"/>
      <c r="J238" s="220"/>
      <c r="K238" s="232">
        <f>BK238</f>
        <v>0</v>
      </c>
      <c r="L238" s="217"/>
      <c r="M238" s="222"/>
      <c r="N238" s="223"/>
      <c r="O238" s="224"/>
      <c r="P238" s="224"/>
      <c r="Q238" s="225">
        <f>SUM(Q239:Q248)</f>
        <v>0</v>
      </c>
      <c r="R238" s="225">
        <f>SUM(R239:R248)</f>
        <v>0</v>
      </c>
      <c r="S238" s="224"/>
      <c r="T238" s="226">
        <f>SUM(T239:T248)</f>
        <v>0</v>
      </c>
      <c r="U238" s="224"/>
      <c r="V238" s="226">
        <f>SUM(V239:V248)</f>
        <v>0.25687260000000001</v>
      </c>
      <c r="W238" s="224"/>
      <c r="X238" s="227">
        <f>SUM(X239:X248)</f>
        <v>0</v>
      </c>
      <c r="Y238" s="12"/>
      <c r="Z238" s="12"/>
      <c r="AA238" s="12"/>
      <c r="AB238" s="12"/>
      <c r="AC238" s="12"/>
      <c r="AD238" s="12"/>
      <c r="AE238" s="12"/>
      <c r="AR238" s="228" t="s">
        <v>82</v>
      </c>
      <c r="AT238" s="229" t="s">
        <v>74</v>
      </c>
      <c r="AU238" s="229" t="s">
        <v>82</v>
      </c>
      <c r="AY238" s="228" t="s">
        <v>182</v>
      </c>
      <c r="BK238" s="230">
        <f>SUM(BK239:BK248)</f>
        <v>0</v>
      </c>
    </row>
    <row r="239" s="2" customFormat="1" ht="24.15" customHeight="1">
      <c r="A239" s="39"/>
      <c r="B239" s="40"/>
      <c r="C239" s="233" t="s">
        <v>342</v>
      </c>
      <c r="D239" s="233" t="s">
        <v>185</v>
      </c>
      <c r="E239" s="234" t="s">
        <v>2518</v>
      </c>
      <c r="F239" s="235" t="s">
        <v>2519</v>
      </c>
      <c r="G239" s="236" t="s">
        <v>188</v>
      </c>
      <c r="H239" s="237">
        <v>4.7699999999999996</v>
      </c>
      <c r="I239" s="238"/>
      <c r="J239" s="238"/>
      <c r="K239" s="239">
        <f>ROUND(P239*H239,2)</f>
        <v>0</v>
      </c>
      <c r="L239" s="235" t="s">
        <v>189</v>
      </c>
      <c r="M239" s="45"/>
      <c r="N239" s="240" t="s">
        <v>1</v>
      </c>
      <c r="O239" s="241" t="s">
        <v>38</v>
      </c>
      <c r="P239" s="242">
        <f>I239+J239</f>
        <v>0</v>
      </c>
      <c r="Q239" s="242">
        <f>ROUND(I239*H239,2)</f>
        <v>0</v>
      </c>
      <c r="R239" s="242">
        <f>ROUND(J239*H239,2)</f>
        <v>0</v>
      </c>
      <c r="S239" s="92"/>
      <c r="T239" s="243">
        <f>S239*H239</f>
        <v>0</v>
      </c>
      <c r="U239" s="243">
        <v>0.035200000000000002</v>
      </c>
      <c r="V239" s="243">
        <f>U239*H239</f>
        <v>0.167904</v>
      </c>
      <c r="W239" s="243">
        <v>0</v>
      </c>
      <c r="X239" s="244">
        <f>W239*H239</f>
        <v>0</v>
      </c>
      <c r="Y239" s="39"/>
      <c r="Z239" s="39"/>
      <c r="AA239" s="39"/>
      <c r="AB239" s="39"/>
      <c r="AC239" s="39"/>
      <c r="AD239" s="39"/>
      <c r="AE239" s="39"/>
      <c r="AR239" s="245" t="s">
        <v>190</v>
      </c>
      <c r="AT239" s="245" t="s">
        <v>185</v>
      </c>
      <c r="AU239" s="245" t="s">
        <v>84</v>
      </c>
      <c r="AY239" s="18" t="s">
        <v>182</v>
      </c>
      <c r="BE239" s="246">
        <f>IF(O239="základní",K239,0)</f>
        <v>0</v>
      </c>
      <c r="BF239" s="246">
        <f>IF(O239="snížená",K239,0)</f>
        <v>0</v>
      </c>
      <c r="BG239" s="246">
        <f>IF(O239="zákl. přenesená",K239,0)</f>
        <v>0</v>
      </c>
      <c r="BH239" s="246">
        <f>IF(O239="sníž. přenesená",K239,0)</f>
        <v>0</v>
      </c>
      <c r="BI239" s="246">
        <f>IF(O239="nulová",K239,0)</f>
        <v>0</v>
      </c>
      <c r="BJ239" s="18" t="s">
        <v>82</v>
      </c>
      <c r="BK239" s="246">
        <f>ROUND(P239*H239,2)</f>
        <v>0</v>
      </c>
      <c r="BL239" s="18" t="s">
        <v>190</v>
      </c>
      <c r="BM239" s="245" t="s">
        <v>2520</v>
      </c>
    </row>
    <row r="240" s="2" customFormat="1">
      <c r="A240" s="39"/>
      <c r="B240" s="40"/>
      <c r="C240" s="41"/>
      <c r="D240" s="247" t="s">
        <v>192</v>
      </c>
      <c r="E240" s="41"/>
      <c r="F240" s="248" t="s">
        <v>2521</v>
      </c>
      <c r="G240" s="41"/>
      <c r="H240" s="41"/>
      <c r="I240" s="249"/>
      <c r="J240" s="249"/>
      <c r="K240" s="41"/>
      <c r="L240" s="41"/>
      <c r="M240" s="45"/>
      <c r="N240" s="250"/>
      <c r="O240" s="251"/>
      <c r="P240" s="92"/>
      <c r="Q240" s="92"/>
      <c r="R240" s="92"/>
      <c r="S240" s="92"/>
      <c r="T240" s="92"/>
      <c r="U240" s="92"/>
      <c r="V240" s="92"/>
      <c r="W240" s="92"/>
      <c r="X240" s="93"/>
      <c r="Y240" s="39"/>
      <c r="Z240" s="39"/>
      <c r="AA240" s="39"/>
      <c r="AB240" s="39"/>
      <c r="AC240" s="39"/>
      <c r="AD240" s="39"/>
      <c r="AE240" s="39"/>
      <c r="AT240" s="18" t="s">
        <v>192</v>
      </c>
      <c r="AU240" s="18" t="s">
        <v>84</v>
      </c>
    </row>
    <row r="241" s="2" customFormat="1">
      <c r="A241" s="39"/>
      <c r="B241" s="40"/>
      <c r="C241" s="41"/>
      <c r="D241" s="252" t="s">
        <v>194</v>
      </c>
      <c r="E241" s="41"/>
      <c r="F241" s="253" t="s">
        <v>2522</v>
      </c>
      <c r="G241" s="41"/>
      <c r="H241" s="41"/>
      <c r="I241" s="249"/>
      <c r="J241" s="249"/>
      <c r="K241" s="41"/>
      <c r="L241" s="41"/>
      <c r="M241" s="45"/>
      <c r="N241" s="250"/>
      <c r="O241" s="251"/>
      <c r="P241" s="92"/>
      <c r="Q241" s="92"/>
      <c r="R241" s="92"/>
      <c r="S241" s="92"/>
      <c r="T241" s="92"/>
      <c r="U241" s="92"/>
      <c r="V241" s="92"/>
      <c r="W241" s="92"/>
      <c r="X241" s="93"/>
      <c r="Y241" s="39"/>
      <c r="Z241" s="39"/>
      <c r="AA241" s="39"/>
      <c r="AB241" s="39"/>
      <c r="AC241" s="39"/>
      <c r="AD241" s="39"/>
      <c r="AE241" s="39"/>
      <c r="AT241" s="18" t="s">
        <v>194</v>
      </c>
      <c r="AU241" s="18" t="s">
        <v>84</v>
      </c>
    </row>
    <row r="242" s="14" customFormat="1">
      <c r="A242" s="14"/>
      <c r="B242" s="265"/>
      <c r="C242" s="266"/>
      <c r="D242" s="247" t="s">
        <v>196</v>
      </c>
      <c r="E242" s="267" t="s">
        <v>1</v>
      </c>
      <c r="F242" s="268" t="s">
        <v>2492</v>
      </c>
      <c r="G242" s="266"/>
      <c r="H242" s="267" t="s">
        <v>1</v>
      </c>
      <c r="I242" s="269"/>
      <c r="J242" s="269"/>
      <c r="K242" s="266"/>
      <c r="L242" s="266"/>
      <c r="M242" s="270"/>
      <c r="N242" s="271"/>
      <c r="O242" s="272"/>
      <c r="P242" s="272"/>
      <c r="Q242" s="272"/>
      <c r="R242" s="272"/>
      <c r="S242" s="272"/>
      <c r="T242" s="272"/>
      <c r="U242" s="272"/>
      <c r="V242" s="272"/>
      <c r="W242" s="272"/>
      <c r="X242" s="273"/>
      <c r="Y242" s="14"/>
      <c r="Z242" s="14"/>
      <c r="AA242" s="14"/>
      <c r="AB242" s="14"/>
      <c r="AC242" s="14"/>
      <c r="AD242" s="14"/>
      <c r="AE242" s="14"/>
      <c r="AT242" s="274" t="s">
        <v>196</v>
      </c>
      <c r="AU242" s="274" t="s">
        <v>84</v>
      </c>
      <c r="AV242" s="14" t="s">
        <v>82</v>
      </c>
      <c r="AW242" s="14" t="s">
        <v>5</v>
      </c>
      <c r="AX242" s="14" t="s">
        <v>75</v>
      </c>
      <c r="AY242" s="274" t="s">
        <v>182</v>
      </c>
    </row>
    <row r="243" s="13" customFormat="1">
      <c r="A243" s="13"/>
      <c r="B243" s="254"/>
      <c r="C243" s="255"/>
      <c r="D243" s="247" t="s">
        <v>196</v>
      </c>
      <c r="E243" s="256" t="s">
        <v>1</v>
      </c>
      <c r="F243" s="257" t="s">
        <v>2523</v>
      </c>
      <c r="G243" s="255"/>
      <c r="H243" s="258">
        <v>4.7699999999999996</v>
      </c>
      <c r="I243" s="259"/>
      <c r="J243" s="259"/>
      <c r="K243" s="255"/>
      <c r="L243" s="255"/>
      <c r="M243" s="260"/>
      <c r="N243" s="261"/>
      <c r="O243" s="262"/>
      <c r="P243" s="262"/>
      <c r="Q243" s="262"/>
      <c r="R243" s="262"/>
      <c r="S243" s="262"/>
      <c r="T243" s="262"/>
      <c r="U243" s="262"/>
      <c r="V243" s="262"/>
      <c r="W243" s="262"/>
      <c r="X243" s="263"/>
      <c r="Y243" s="13"/>
      <c r="Z243" s="13"/>
      <c r="AA243" s="13"/>
      <c r="AB243" s="13"/>
      <c r="AC243" s="13"/>
      <c r="AD243" s="13"/>
      <c r="AE243" s="13"/>
      <c r="AT243" s="264" t="s">
        <v>196</v>
      </c>
      <c r="AU243" s="264" t="s">
        <v>84</v>
      </c>
      <c r="AV243" s="13" t="s">
        <v>84</v>
      </c>
      <c r="AW243" s="13" t="s">
        <v>5</v>
      </c>
      <c r="AX243" s="13" t="s">
        <v>82</v>
      </c>
      <c r="AY243" s="264" t="s">
        <v>182</v>
      </c>
    </row>
    <row r="244" s="2" customFormat="1" ht="24.15" customHeight="1">
      <c r="A244" s="39"/>
      <c r="B244" s="40"/>
      <c r="C244" s="233" t="s">
        <v>349</v>
      </c>
      <c r="D244" s="233" t="s">
        <v>185</v>
      </c>
      <c r="E244" s="234" t="s">
        <v>2524</v>
      </c>
      <c r="F244" s="235" t="s">
        <v>2525</v>
      </c>
      <c r="G244" s="236" t="s">
        <v>188</v>
      </c>
      <c r="H244" s="237">
        <v>63.548999999999999</v>
      </c>
      <c r="I244" s="238"/>
      <c r="J244" s="238"/>
      <c r="K244" s="239">
        <f>ROUND(P244*H244,2)</f>
        <v>0</v>
      </c>
      <c r="L244" s="235" t="s">
        <v>189</v>
      </c>
      <c r="M244" s="45"/>
      <c r="N244" s="240" t="s">
        <v>1</v>
      </c>
      <c r="O244" s="241" t="s">
        <v>38</v>
      </c>
      <c r="P244" s="242">
        <f>I244+J244</f>
        <v>0</v>
      </c>
      <c r="Q244" s="242">
        <f>ROUND(I244*H244,2)</f>
        <v>0</v>
      </c>
      <c r="R244" s="242">
        <f>ROUND(J244*H244,2)</f>
        <v>0</v>
      </c>
      <c r="S244" s="92"/>
      <c r="T244" s="243">
        <f>S244*H244</f>
        <v>0</v>
      </c>
      <c r="U244" s="243">
        <v>0.0014</v>
      </c>
      <c r="V244" s="243">
        <f>U244*H244</f>
        <v>0.088968599999999995</v>
      </c>
      <c r="W244" s="243">
        <v>0</v>
      </c>
      <c r="X244" s="244">
        <f>W244*H244</f>
        <v>0</v>
      </c>
      <c r="Y244" s="39"/>
      <c r="Z244" s="39"/>
      <c r="AA244" s="39"/>
      <c r="AB244" s="39"/>
      <c r="AC244" s="39"/>
      <c r="AD244" s="39"/>
      <c r="AE244" s="39"/>
      <c r="AR244" s="245" t="s">
        <v>190</v>
      </c>
      <c r="AT244" s="245" t="s">
        <v>185</v>
      </c>
      <c r="AU244" s="245" t="s">
        <v>84</v>
      </c>
      <c r="AY244" s="18" t="s">
        <v>182</v>
      </c>
      <c r="BE244" s="246">
        <f>IF(O244="základní",K244,0)</f>
        <v>0</v>
      </c>
      <c r="BF244" s="246">
        <f>IF(O244="snížená",K244,0)</f>
        <v>0</v>
      </c>
      <c r="BG244" s="246">
        <f>IF(O244="zákl. přenesená",K244,0)</f>
        <v>0</v>
      </c>
      <c r="BH244" s="246">
        <f>IF(O244="sníž. přenesená",K244,0)</f>
        <v>0</v>
      </c>
      <c r="BI244" s="246">
        <f>IF(O244="nulová",K244,0)</f>
        <v>0</v>
      </c>
      <c r="BJ244" s="18" t="s">
        <v>82</v>
      </c>
      <c r="BK244" s="246">
        <f>ROUND(P244*H244,2)</f>
        <v>0</v>
      </c>
      <c r="BL244" s="18" t="s">
        <v>190</v>
      </c>
      <c r="BM244" s="245" t="s">
        <v>2526</v>
      </c>
    </row>
    <row r="245" s="2" customFormat="1">
      <c r="A245" s="39"/>
      <c r="B245" s="40"/>
      <c r="C245" s="41"/>
      <c r="D245" s="247" t="s">
        <v>192</v>
      </c>
      <c r="E245" s="41"/>
      <c r="F245" s="248" t="s">
        <v>2527</v>
      </c>
      <c r="G245" s="41"/>
      <c r="H245" s="41"/>
      <c r="I245" s="249"/>
      <c r="J245" s="249"/>
      <c r="K245" s="41"/>
      <c r="L245" s="41"/>
      <c r="M245" s="45"/>
      <c r="N245" s="250"/>
      <c r="O245" s="251"/>
      <c r="P245" s="92"/>
      <c r="Q245" s="92"/>
      <c r="R245" s="92"/>
      <c r="S245" s="92"/>
      <c r="T245" s="92"/>
      <c r="U245" s="92"/>
      <c r="V245" s="92"/>
      <c r="W245" s="92"/>
      <c r="X245" s="93"/>
      <c r="Y245" s="39"/>
      <c r="Z245" s="39"/>
      <c r="AA245" s="39"/>
      <c r="AB245" s="39"/>
      <c r="AC245" s="39"/>
      <c r="AD245" s="39"/>
      <c r="AE245" s="39"/>
      <c r="AT245" s="18" t="s">
        <v>192</v>
      </c>
      <c r="AU245" s="18" t="s">
        <v>84</v>
      </c>
    </row>
    <row r="246" s="2" customFormat="1">
      <c r="A246" s="39"/>
      <c r="B246" s="40"/>
      <c r="C246" s="41"/>
      <c r="D246" s="252" t="s">
        <v>194</v>
      </c>
      <c r="E246" s="41"/>
      <c r="F246" s="253" t="s">
        <v>2528</v>
      </c>
      <c r="G246" s="41"/>
      <c r="H246" s="41"/>
      <c r="I246" s="249"/>
      <c r="J246" s="249"/>
      <c r="K246" s="41"/>
      <c r="L246" s="41"/>
      <c r="M246" s="45"/>
      <c r="N246" s="250"/>
      <c r="O246" s="251"/>
      <c r="P246" s="92"/>
      <c r="Q246" s="92"/>
      <c r="R246" s="92"/>
      <c r="S246" s="92"/>
      <c r="T246" s="92"/>
      <c r="U246" s="92"/>
      <c r="V246" s="92"/>
      <c r="W246" s="92"/>
      <c r="X246" s="93"/>
      <c r="Y246" s="39"/>
      <c r="Z246" s="39"/>
      <c r="AA246" s="39"/>
      <c r="AB246" s="39"/>
      <c r="AC246" s="39"/>
      <c r="AD246" s="39"/>
      <c r="AE246" s="39"/>
      <c r="AT246" s="18" t="s">
        <v>194</v>
      </c>
      <c r="AU246" s="18" t="s">
        <v>84</v>
      </c>
    </row>
    <row r="247" s="14" customFormat="1">
      <c r="A247" s="14"/>
      <c r="B247" s="265"/>
      <c r="C247" s="266"/>
      <c r="D247" s="247" t="s">
        <v>196</v>
      </c>
      <c r="E247" s="267" t="s">
        <v>1</v>
      </c>
      <c r="F247" s="268" t="s">
        <v>2529</v>
      </c>
      <c r="G247" s="266"/>
      <c r="H247" s="267" t="s">
        <v>1</v>
      </c>
      <c r="I247" s="269"/>
      <c r="J247" s="269"/>
      <c r="K247" s="266"/>
      <c r="L247" s="266"/>
      <c r="M247" s="270"/>
      <c r="N247" s="271"/>
      <c r="O247" s="272"/>
      <c r="P247" s="272"/>
      <c r="Q247" s="272"/>
      <c r="R247" s="272"/>
      <c r="S247" s="272"/>
      <c r="T247" s="272"/>
      <c r="U247" s="272"/>
      <c r="V247" s="272"/>
      <c r="W247" s="272"/>
      <c r="X247" s="273"/>
      <c r="Y247" s="14"/>
      <c r="Z247" s="14"/>
      <c r="AA247" s="14"/>
      <c r="AB247" s="14"/>
      <c r="AC247" s="14"/>
      <c r="AD247" s="14"/>
      <c r="AE247" s="14"/>
      <c r="AT247" s="274" t="s">
        <v>196</v>
      </c>
      <c r="AU247" s="274" t="s">
        <v>84</v>
      </c>
      <c r="AV247" s="14" t="s">
        <v>82</v>
      </c>
      <c r="AW247" s="14" t="s">
        <v>5</v>
      </c>
      <c r="AX247" s="14" t="s">
        <v>75</v>
      </c>
      <c r="AY247" s="274" t="s">
        <v>182</v>
      </c>
    </row>
    <row r="248" s="13" customFormat="1">
      <c r="A248" s="13"/>
      <c r="B248" s="254"/>
      <c r="C248" s="255"/>
      <c r="D248" s="247" t="s">
        <v>196</v>
      </c>
      <c r="E248" s="256" t="s">
        <v>1</v>
      </c>
      <c r="F248" s="257" t="s">
        <v>2530</v>
      </c>
      <c r="G248" s="255"/>
      <c r="H248" s="258">
        <v>63.548999999999999</v>
      </c>
      <c r="I248" s="259"/>
      <c r="J248" s="259"/>
      <c r="K248" s="255"/>
      <c r="L248" s="255"/>
      <c r="M248" s="260"/>
      <c r="N248" s="261"/>
      <c r="O248" s="262"/>
      <c r="P248" s="262"/>
      <c r="Q248" s="262"/>
      <c r="R248" s="262"/>
      <c r="S248" s="262"/>
      <c r="T248" s="262"/>
      <c r="U248" s="262"/>
      <c r="V248" s="262"/>
      <c r="W248" s="262"/>
      <c r="X248" s="263"/>
      <c r="Y248" s="13"/>
      <c r="Z248" s="13"/>
      <c r="AA248" s="13"/>
      <c r="AB248" s="13"/>
      <c r="AC248" s="13"/>
      <c r="AD248" s="13"/>
      <c r="AE248" s="13"/>
      <c r="AT248" s="264" t="s">
        <v>196</v>
      </c>
      <c r="AU248" s="264" t="s">
        <v>84</v>
      </c>
      <c r="AV248" s="13" t="s">
        <v>84</v>
      </c>
      <c r="AW248" s="13" t="s">
        <v>5</v>
      </c>
      <c r="AX248" s="13" t="s">
        <v>82</v>
      </c>
      <c r="AY248" s="264" t="s">
        <v>182</v>
      </c>
    </row>
    <row r="249" s="12" customFormat="1" ht="22.8" customHeight="1">
      <c r="A249" s="12"/>
      <c r="B249" s="216"/>
      <c r="C249" s="217"/>
      <c r="D249" s="218" t="s">
        <v>74</v>
      </c>
      <c r="E249" s="231" t="s">
        <v>209</v>
      </c>
      <c r="F249" s="231" t="s">
        <v>210</v>
      </c>
      <c r="G249" s="217"/>
      <c r="H249" s="217"/>
      <c r="I249" s="220"/>
      <c r="J249" s="220"/>
      <c r="K249" s="232">
        <f>BK249</f>
        <v>0</v>
      </c>
      <c r="L249" s="217"/>
      <c r="M249" s="222"/>
      <c r="N249" s="223"/>
      <c r="O249" s="224"/>
      <c r="P249" s="224"/>
      <c r="Q249" s="225">
        <f>SUM(Q250:Q287)</f>
        <v>0</v>
      </c>
      <c r="R249" s="225">
        <f>SUM(R250:R287)</f>
        <v>0</v>
      </c>
      <c r="S249" s="224"/>
      <c r="T249" s="226">
        <f>SUM(T250:T287)</f>
        <v>0</v>
      </c>
      <c r="U249" s="224"/>
      <c r="V249" s="226">
        <f>SUM(V250:V287)</f>
        <v>0</v>
      </c>
      <c r="W249" s="224"/>
      <c r="X249" s="227">
        <f>SUM(X250:X287)</f>
        <v>90.870459999999994</v>
      </c>
      <c r="Y249" s="12"/>
      <c r="Z249" s="12"/>
      <c r="AA249" s="12"/>
      <c r="AB249" s="12"/>
      <c r="AC249" s="12"/>
      <c r="AD249" s="12"/>
      <c r="AE249" s="12"/>
      <c r="AR249" s="228" t="s">
        <v>82</v>
      </c>
      <c r="AT249" s="229" t="s">
        <v>74</v>
      </c>
      <c r="AU249" s="229" t="s">
        <v>82</v>
      </c>
      <c r="AY249" s="228" t="s">
        <v>182</v>
      </c>
      <c r="BK249" s="230">
        <f>SUM(BK250:BK287)</f>
        <v>0</v>
      </c>
    </row>
    <row r="250" s="2" customFormat="1" ht="24.15" customHeight="1">
      <c r="A250" s="39"/>
      <c r="B250" s="40"/>
      <c r="C250" s="233" t="s">
        <v>355</v>
      </c>
      <c r="D250" s="233" t="s">
        <v>185</v>
      </c>
      <c r="E250" s="234" t="s">
        <v>2531</v>
      </c>
      <c r="F250" s="235" t="s">
        <v>2532</v>
      </c>
      <c r="G250" s="236" t="s">
        <v>664</v>
      </c>
      <c r="H250" s="237">
        <v>8.1769999999999996</v>
      </c>
      <c r="I250" s="238"/>
      <c r="J250" s="238"/>
      <c r="K250" s="239">
        <f>ROUND(P250*H250,2)</f>
        <v>0</v>
      </c>
      <c r="L250" s="235" t="s">
        <v>189</v>
      </c>
      <c r="M250" s="45"/>
      <c r="N250" s="240" t="s">
        <v>1</v>
      </c>
      <c r="O250" s="241" t="s">
        <v>38</v>
      </c>
      <c r="P250" s="242">
        <f>I250+J250</f>
        <v>0</v>
      </c>
      <c r="Q250" s="242">
        <f>ROUND(I250*H250,2)</f>
        <v>0</v>
      </c>
      <c r="R250" s="242">
        <f>ROUND(J250*H250,2)</f>
        <v>0</v>
      </c>
      <c r="S250" s="92"/>
      <c r="T250" s="243">
        <f>S250*H250</f>
        <v>0</v>
      </c>
      <c r="U250" s="243">
        <v>0</v>
      </c>
      <c r="V250" s="243">
        <f>U250*H250</f>
        <v>0</v>
      </c>
      <c r="W250" s="243">
        <v>2.5</v>
      </c>
      <c r="X250" s="244">
        <f>W250*H250</f>
        <v>20.442499999999999</v>
      </c>
      <c r="Y250" s="39"/>
      <c r="Z250" s="39"/>
      <c r="AA250" s="39"/>
      <c r="AB250" s="39"/>
      <c r="AC250" s="39"/>
      <c r="AD250" s="39"/>
      <c r="AE250" s="39"/>
      <c r="AR250" s="245" t="s">
        <v>190</v>
      </c>
      <c r="AT250" s="245" t="s">
        <v>185</v>
      </c>
      <c r="AU250" s="245" t="s">
        <v>84</v>
      </c>
      <c r="AY250" s="18" t="s">
        <v>182</v>
      </c>
      <c r="BE250" s="246">
        <f>IF(O250="základní",K250,0)</f>
        <v>0</v>
      </c>
      <c r="BF250" s="246">
        <f>IF(O250="snížená",K250,0)</f>
        <v>0</v>
      </c>
      <c r="BG250" s="246">
        <f>IF(O250="zákl. přenesená",K250,0)</f>
        <v>0</v>
      </c>
      <c r="BH250" s="246">
        <f>IF(O250="sníž. přenesená",K250,0)</f>
        <v>0</v>
      </c>
      <c r="BI250" s="246">
        <f>IF(O250="nulová",K250,0)</f>
        <v>0</v>
      </c>
      <c r="BJ250" s="18" t="s">
        <v>82</v>
      </c>
      <c r="BK250" s="246">
        <f>ROUND(P250*H250,2)</f>
        <v>0</v>
      </c>
      <c r="BL250" s="18" t="s">
        <v>190</v>
      </c>
      <c r="BM250" s="245" t="s">
        <v>2533</v>
      </c>
    </row>
    <row r="251" s="2" customFormat="1">
      <c r="A251" s="39"/>
      <c r="B251" s="40"/>
      <c r="C251" s="41"/>
      <c r="D251" s="247" t="s">
        <v>192</v>
      </c>
      <c r="E251" s="41"/>
      <c r="F251" s="248" t="s">
        <v>2534</v>
      </c>
      <c r="G251" s="41"/>
      <c r="H251" s="41"/>
      <c r="I251" s="249"/>
      <c r="J251" s="249"/>
      <c r="K251" s="41"/>
      <c r="L251" s="41"/>
      <c r="M251" s="45"/>
      <c r="N251" s="250"/>
      <c r="O251" s="251"/>
      <c r="P251" s="92"/>
      <c r="Q251" s="92"/>
      <c r="R251" s="92"/>
      <c r="S251" s="92"/>
      <c r="T251" s="92"/>
      <c r="U251" s="92"/>
      <c r="V251" s="92"/>
      <c r="W251" s="92"/>
      <c r="X251" s="93"/>
      <c r="Y251" s="39"/>
      <c r="Z251" s="39"/>
      <c r="AA251" s="39"/>
      <c r="AB251" s="39"/>
      <c r="AC251" s="39"/>
      <c r="AD251" s="39"/>
      <c r="AE251" s="39"/>
      <c r="AT251" s="18" t="s">
        <v>192</v>
      </c>
      <c r="AU251" s="18" t="s">
        <v>84</v>
      </c>
    </row>
    <row r="252" s="2" customFormat="1">
      <c r="A252" s="39"/>
      <c r="B252" s="40"/>
      <c r="C252" s="41"/>
      <c r="D252" s="252" t="s">
        <v>194</v>
      </c>
      <c r="E252" s="41"/>
      <c r="F252" s="253" t="s">
        <v>2535</v>
      </c>
      <c r="G252" s="41"/>
      <c r="H252" s="41"/>
      <c r="I252" s="249"/>
      <c r="J252" s="249"/>
      <c r="K252" s="41"/>
      <c r="L252" s="41"/>
      <c r="M252" s="45"/>
      <c r="N252" s="250"/>
      <c r="O252" s="251"/>
      <c r="P252" s="92"/>
      <c r="Q252" s="92"/>
      <c r="R252" s="92"/>
      <c r="S252" s="92"/>
      <c r="T252" s="92"/>
      <c r="U252" s="92"/>
      <c r="V252" s="92"/>
      <c r="W252" s="92"/>
      <c r="X252" s="93"/>
      <c r="Y252" s="39"/>
      <c r="Z252" s="39"/>
      <c r="AA252" s="39"/>
      <c r="AB252" s="39"/>
      <c r="AC252" s="39"/>
      <c r="AD252" s="39"/>
      <c r="AE252" s="39"/>
      <c r="AT252" s="18" t="s">
        <v>194</v>
      </c>
      <c r="AU252" s="18" t="s">
        <v>84</v>
      </c>
    </row>
    <row r="253" s="14" customFormat="1">
      <c r="A253" s="14"/>
      <c r="B253" s="265"/>
      <c r="C253" s="266"/>
      <c r="D253" s="247" t="s">
        <v>196</v>
      </c>
      <c r="E253" s="267" t="s">
        <v>1</v>
      </c>
      <c r="F253" s="268" t="s">
        <v>2536</v>
      </c>
      <c r="G253" s="266"/>
      <c r="H253" s="267" t="s">
        <v>1</v>
      </c>
      <c r="I253" s="269"/>
      <c r="J253" s="269"/>
      <c r="K253" s="266"/>
      <c r="L253" s="266"/>
      <c r="M253" s="270"/>
      <c r="N253" s="271"/>
      <c r="O253" s="272"/>
      <c r="P253" s="272"/>
      <c r="Q253" s="272"/>
      <c r="R253" s="272"/>
      <c r="S253" s="272"/>
      <c r="T253" s="272"/>
      <c r="U253" s="272"/>
      <c r="V253" s="272"/>
      <c r="W253" s="272"/>
      <c r="X253" s="273"/>
      <c r="Y253" s="14"/>
      <c r="Z253" s="14"/>
      <c r="AA253" s="14"/>
      <c r="AB253" s="14"/>
      <c r="AC253" s="14"/>
      <c r="AD253" s="14"/>
      <c r="AE253" s="14"/>
      <c r="AT253" s="274" t="s">
        <v>196</v>
      </c>
      <c r="AU253" s="274" t="s">
        <v>84</v>
      </c>
      <c r="AV253" s="14" t="s">
        <v>82</v>
      </c>
      <c r="AW253" s="14" t="s">
        <v>5</v>
      </c>
      <c r="AX253" s="14" t="s">
        <v>75</v>
      </c>
      <c r="AY253" s="274" t="s">
        <v>182</v>
      </c>
    </row>
    <row r="254" s="13" customFormat="1">
      <c r="A254" s="13"/>
      <c r="B254" s="254"/>
      <c r="C254" s="255"/>
      <c r="D254" s="247" t="s">
        <v>196</v>
      </c>
      <c r="E254" s="256" t="s">
        <v>1</v>
      </c>
      <c r="F254" s="257" t="s">
        <v>2537</v>
      </c>
      <c r="G254" s="255"/>
      <c r="H254" s="258">
        <v>8.1769999999999996</v>
      </c>
      <c r="I254" s="259"/>
      <c r="J254" s="259"/>
      <c r="K254" s="255"/>
      <c r="L254" s="255"/>
      <c r="M254" s="260"/>
      <c r="N254" s="261"/>
      <c r="O254" s="262"/>
      <c r="P254" s="262"/>
      <c r="Q254" s="262"/>
      <c r="R254" s="262"/>
      <c r="S254" s="262"/>
      <c r="T254" s="262"/>
      <c r="U254" s="262"/>
      <c r="V254" s="262"/>
      <c r="W254" s="262"/>
      <c r="X254" s="263"/>
      <c r="Y254" s="13"/>
      <c r="Z254" s="13"/>
      <c r="AA254" s="13"/>
      <c r="AB254" s="13"/>
      <c r="AC254" s="13"/>
      <c r="AD254" s="13"/>
      <c r="AE254" s="13"/>
      <c r="AT254" s="264" t="s">
        <v>196</v>
      </c>
      <c r="AU254" s="264" t="s">
        <v>84</v>
      </c>
      <c r="AV254" s="13" t="s">
        <v>84</v>
      </c>
      <c r="AW254" s="13" t="s">
        <v>5</v>
      </c>
      <c r="AX254" s="13" t="s">
        <v>82</v>
      </c>
      <c r="AY254" s="264" t="s">
        <v>182</v>
      </c>
    </row>
    <row r="255" s="2" customFormat="1" ht="24.15" customHeight="1">
      <c r="A255" s="39"/>
      <c r="B255" s="40"/>
      <c r="C255" s="233" t="s">
        <v>361</v>
      </c>
      <c r="D255" s="233" t="s">
        <v>185</v>
      </c>
      <c r="E255" s="234" t="s">
        <v>2538</v>
      </c>
      <c r="F255" s="235" t="s">
        <v>2539</v>
      </c>
      <c r="G255" s="236" t="s">
        <v>664</v>
      </c>
      <c r="H255" s="237">
        <v>24.065999999999999</v>
      </c>
      <c r="I255" s="238"/>
      <c r="J255" s="238"/>
      <c r="K255" s="239">
        <f>ROUND(P255*H255,2)</f>
        <v>0</v>
      </c>
      <c r="L255" s="235" t="s">
        <v>189</v>
      </c>
      <c r="M255" s="45"/>
      <c r="N255" s="240" t="s">
        <v>1</v>
      </c>
      <c r="O255" s="241" t="s">
        <v>38</v>
      </c>
      <c r="P255" s="242">
        <f>I255+J255</f>
        <v>0</v>
      </c>
      <c r="Q255" s="242">
        <f>ROUND(I255*H255,2)</f>
        <v>0</v>
      </c>
      <c r="R255" s="242">
        <f>ROUND(J255*H255,2)</f>
        <v>0</v>
      </c>
      <c r="S255" s="92"/>
      <c r="T255" s="243">
        <f>S255*H255</f>
        <v>0</v>
      </c>
      <c r="U255" s="243">
        <v>0</v>
      </c>
      <c r="V255" s="243">
        <f>U255*H255</f>
        <v>0</v>
      </c>
      <c r="W255" s="243">
        <v>2.5</v>
      </c>
      <c r="X255" s="244">
        <f>W255*H255</f>
        <v>60.164999999999999</v>
      </c>
      <c r="Y255" s="39"/>
      <c r="Z255" s="39"/>
      <c r="AA255" s="39"/>
      <c r="AB255" s="39"/>
      <c r="AC255" s="39"/>
      <c r="AD255" s="39"/>
      <c r="AE255" s="39"/>
      <c r="AR255" s="245" t="s">
        <v>190</v>
      </c>
      <c r="AT255" s="245" t="s">
        <v>185</v>
      </c>
      <c r="AU255" s="245" t="s">
        <v>84</v>
      </c>
      <c r="AY255" s="18" t="s">
        <v>182</v>
      </c>
      <c r="BE255" s="246">
        <f>IF(O255="základní",K255,0)</f>
        <v>0</v>
      </c>
      <c r="BF255" s="246">
        <f>IF(O255="snížená",K255,0)</f>
        <v>0</v>
      </c>
      <c r="BG255" s="246">
        <f>IF(O255="zákl. přenesená",K255,0)</f>
        <v>0</v>
      </c>
      <c r="BH255" s="246">
        <f>IF(O255="sníž. přenesená",K255,0)</f>
        <v>0</v>
      </c>
      <c r="BI255" s="246">
        <f>IF(O255="nulová",K255,0)</f>
        <v>0</v>
      </c>
      <c r="BJ255" s="18" t="s">
        <v>82</v>
      </c>
      <c r="BK255" s="246">
        <f>ROUND(P255*H255,2)</f>
        <v>0</v>
      </c>
      <c r="BL255" s="18" t="s">
        <v>190</v>
      </c>
      <c r="BM255" s="245" t="s">
        <v>2540</v>
      </c>
    </row>
    <row r="256" s="2" customFormat="1">
      <c r="A256" s="39"/>
      <c r="B256" s="40"/>
      <c r="C256" s="41"/>
      <c r="D256" s="247" t="s">
        <v>192</v>
      </c>
      <c r="E256" s="41"/>
      <c r="F256" s="248" t="s">
        <v>2541</v>
      </c>
      <c r="G256" s="41"/>
      <c r="H256" s="41"/>
      <c r="I256" s="249"/>
      <c r="J256" s="249"/>
      <c r="K256" s="41"/>
      <c r="L256" s="41"/>
      <c r="M256" s="45"/>
      <c r="N256" s="250"/>
      <c r="O256" s="251"/>
      <c r="P256" s="92"/>
      <c r="Q256" s="92"/>
      <c r="R256" s="92"/>
      <c r="S256" s="92"/>
      <c r="T256" s="92"/>
      <c r="U256" s="92"/>
      <c r="V256" s="92"/>
      <c r="W256" s="92"/>
      <c r="X256" s="93"/>
      <c r="Y256" s="39"/>
      <c r="Z256" s="39"/>
      <c r="AA256" s="39"/>
      <c r="AB256" s="39"/>
      <c r="AC256" s="39"/>
      <c r="AD256" s="39"/>
      <c r="AE256" s="39"/>
      <c r="AT256" s="18" t="s">
        <v>192</v>
      </c>
      <c r="AU256" s="18" t="s">
        <v>84</v>
      </c>
    </row>
    <row r="257" s="2" customFormat="1">
      <c r="A257" s="39"/>
      <c r="B257" s="40"/>
      <c r="C257" s="41"/>
      <c r="D257" s="252" t="s">
        <v>194</v>
      </c>
      <c r="E257" s="41"/>
      <c r="F257" s="253" t="s">
        <v>2542</v>
      </c>
      <c r="G257" s="41"/>
      <c r="H257" s="41"/>
      <c r="I257" s="249"/>
      <c r="J257" s="249"/>
      <c r="K257" s="41"/>
      <c r="L257" s="41"/>
      <c r="M257" s="45"/>
      <c r="N257" s="250"/>
      <c r="O257" s="251"/>
      <c r="P257" s="92"/>
      <c r="Q257" s="92"/>
      <c r="R257" s="92"/>
      <c r="S257" s="92"/>
      <c r="T257" s="92"/>
      <c r="U257" s="92"/>
      <c r="V257" s="92"/>
      <c r="W257" s="92"/>
      <c r="X257" s="93"/>
      <c r="Y257" s="39"/>
      <c r="Z257" s="39"/>
      <c r="AA257" s="39"/>
      <c r="AB257" s="39"/>
      <c r="AC257" s="39"/>
      <c r="AD257" s="39"/>
      <c r="AE257" s="39"/>
      <c r="AT257" s="18" t="s">
        <v>194</v>
      </c>
      <c r="AU257" s="18" t="s">
        <v>84</v>
      </c>
    </row>
    <row r="258" s="14" customFormat="1">
      <c r="A258" s="14"/>
      <c r="B258" s="265"/>
      <c r="C258" s="266"/>
      <c r="D258" s="247" t="s">
        <v>196</v>
      </c>
      <c r="E258" s="267" t="s">
        <v>1</v>
      </c>
      <c r="F258" s="268" t="s">
        <v>2452</v>
      </c>
      <c r="G258" s="266"/>
      <c r="H258" s="267" t="s">
        <v>1</v>
      </c>
      <c r="I258" s="269"/>
      <c r="J258" s="269"/>
      <c r="K258" s="266"/>
      <c r="L258" s="266"/>
      <c r="M258" s="270"/>
      <c r="N258" s="271"/>
      <c r="O258" s="272"/>
      <c r="P258" s="272"/>
      <c r="Q258" s="272"/>
      <c r="R258" s="272"/>
      <c r="S258" s="272"/>
      <c r="T258" s="272"/>
      <c r="U258" s="272"/>
      <c r="V258" s="272"/>
      <c r="W258" s="272"/>
      <c r="X258" s="273"/>
      <c r="Y258" s="14"/>
      <c r="Z258" s="14"/>
      <c r="AA258" s="14"/>
      <c r="AB258" s="14"/>
      <c r="AC258" s="14"/>
      <c r="AD258" s="14"/>
      <c r="AE258" s="14"/>
      <c r="AT258" s="274" t="s">
        <v>196</v>
      </c>
      <c r="AU258" s="274" t="s">
        <v>84</v>
      </c>
      <c r="AV258" s="14" t="s">
        <v>82</v>
      </c>
      <c r="AW258" s="14" t="s">
        <v>5</v>
      </c>
      <c r="AX258" s="14" t="s">
        <v>75</v>
      </c>
      <c r="AY258" s="274" t="s">
        <v>182</v>
      </c>
    </row>
    <row r="259" s="13" customFormat="1">
      <c r="A259" s="13"/>
      <c r="B259" s="254"/>
      <c r="C259" s="255"/>
      <c r="D259" s="247" t="s">
        <v>196</v>
      </c>
      <c r="E259" s="256" t="s">
        <v>1</v>
      </c>
      <c r="F259" s="257" t="s">
        <v>2453</v>
      </c>
      <c r="G259" s="255"/>
      <c r="H259" s="258">
        <v>24.065999999999999</v>
      </c>
      <c r="I259" s="259"/>
      <c r="J259" s="259"/>
      <c r="K259" s="255"/>
      <c r="L259" s="255"/>
      <c r="M259" s="260"/>
      <c r="N259" s="261"/>
      <c r="O259" s="262"/>
      <c r="P259" s="262"/>
      <c r="Q259" s="262"/>
      <c r="R259" s="262"/>
      <c r="S259" s="262"/>
      <c r="T259" s="262"/>
      <c r="U259" s="262"/>
      <c r="V259" s="262"/>
      <c r="W259" s="262"/>
      <c r="X259" s="263"/>
      <c r="Y259" s="13"/>
      <c r="Z259" s="13"/>
      <c r="AA259" s="13"/>
      <c r="AB259" s="13"/>
      <c r="AC259" s="13"/>
      <c r="AD259" s="13"/>
      <c r="AE259" s="13"/>
      <c r="AT259" s="264" t="s">
        <v>196</v>
      </c>
      <c r="AU259" s="264" t="s">
        <v>84</v>
      </c>
      <c r="AV259" s="13" t="s">
        <v>84</v>
      </c>
      <c r="AW259" s="13" t="s">
        <v>5</v>
      </c>
      <c r="AX259" s="13" t="s">
        <v>82</v>
      </c>
      <c r="AY259" s="264" t="s">
        <v>182</v>
      </c>
    </row>
    <row r="260" s="2" customFormat="1" ht="24.15" customHeight="1">
      <c r="A260" s="39"/>
      <c r="B260" s="40"/>
      <c r="C260" s="233" t="s">
        <v>368</v>
      </c>
      <c r="D260" s="233" t="s">
        <v>185</v>
      </c>
      <c r="E260" s="234" t="s">
        <v>2543</v>
      </c>
      <c r="F260" s="235" t="s">
        <v>2544</v>
      </c>
      <c r="G260" s="236" t="s">
        <v>664</v>
      </c>
      <c r="H260" s="237">
        <v>0.64800000000000002</v>
      </c>
      <c r="I260" s="238"/>
      <c r="J260" s="238"/>
      <c r="K260" s="239">
        <f>ROUND(P260*H260,2)</f>
        <v>0</v>
      </c>
      <c r="L260" s="235" t="s">
        <v>189</v>
      </c>
      <c r="M260" s="45"/>
      <c r="N260" s="240" t="s">
        <v>1</v>
      </c>
      <c r="O260" s="241" t="s">
        <v>38</v>
      </c>
      <c r="P260" s="242">
        <f>I260+J260</f>
        <v>0</v>
      </c>
      <c r="Q260" s="242">
        <f>ROUND(I260*H260,2)</f>
        <v>0</v>
      </c>
      <c r="R260" s="242">
        <f>ROUND(J260*H260,2)</f>
        <v>0</v>
      </c>
      <c r="S260" s="92"/>
      <c r="T260" s="243">
        <f>S260*H260</f>
        <v>0</v>
      </c>
      <c r="U260" s="243">
        <v>0</v>
      </c>
      <c r="V260" s="243">
        <f>U260*H260</f>
        <v>0</v>
      </c>
      <c r="W260" s="243">
        <v>2.27</v>
      </c>
      <c r="X260" s="244">
        <f>W260*H260</f>
        <v>1.4709600000000001</v>
      </c>
      <c r="Y260" s="39"/>
      <c r="Z260" s="39"/>
      <c r="AA260" s="39"/>
      <c r="AB260" s="39"/>
      <c r="AC260" s="39"/>
      <c r="AD260" s="39"/>
      <c r="AE260" s="39"/>
      <c r="AR260" s="245" t="s">
        <v>190</v>
      </c>
      <c r="AT260" s="245" t="s">
        <v>185</v>
      </c>
      <c r="AU260" s="245" t="s">
        <v>84</v>
      </c>
      <c r="AY260" s="18" t="s">
        <v>182</v>
      </c>
      <c r="BE260" s="246">
        <f>IF(O260="základní",K260,0)</f>
        <v>0</v>
      </c>
      <c r="BF260" s="246">
        <f>IF(O260="snížená",K260,0)</f>
        <v>0</v>
      </c>
      <c r="BG260" s="246">
        <f>IF(O260="zákl. přenesená",K260,0)</f>
        <v>0</v>
      </c>
      <c r="BH260" s="246">
        <f>IF(O260="sníž. přenesená",K260,0)</f>
        <v>0</v>
      </c>
      <c r="BI260" s="246">
        <f>IF(O260="nulová",K260,0)</f>
        <v>0</v>
      </c>
      <c r="BJ260" s="18" t="s">
        <v>82</v>
      </c>
      <c r="BK260" s="246">
        <f>ROUND(P260*H260,2)</f>
        <v>0</v>
      </c>
      <c r="BL260" s="18" t="s">
        <v>190</v>
      </c>
      <c r="BM260" s="245" t="s">
        <v>2545</v>
      </c>
    </row>
    <row r="261" s="2" customFormat="1">
      <c r="A261" s="39"/>
      <c r="B261" s="40"/>
      <c r="C261" s="41"/>
      <c r="D261" s="247" t="s">
        <v>192</v>
      </c>
      <c r="E261" s="41"/>
      <c r="F261" s="248" t="s">
        <v>2546</v>
      </c>
      <c r="G261" s="41"/>
      <c r="H261" s="41"/>
      <c r="I261" s="249"/>
      <c r="J261" s="249"/>
      <c r="K261" s="41"/>
      <c r="L261" s="41"/>
      <c r="M261" s="45"/>
      <c r="N261" s="250"/>
      <c r="O261" s="251"/>
      <c r="P261" s="92"/>
      <c r="Q261" s="92"/>
      <c r="R261" s="92"/>
      <c r="S261" s="92"/>
      <c r="T261" s="92"/>
      <c r="U261" s="92"/>
      <c r="V261" s="92"/>
      <c r="W261" s="92"/>
      <c r="X261" s="93"/>
      <c r="Y261" s="39"/>
      <c r="Z261" s="39"/>
      <c r="AA261" s="39"/>
      <c r="AB261" s="39"/>
      <c r="AC261" s="39"/>
      <c r="AD261" s="39"/>
      <c r="AE261" s="39"/>
      <c r="AT261" s="18" t="s">
        <v>192</v>
      </c>
      <c r="AU261" s="18" t="s">
        <v>84</v>
      </c>
    </row>
    <row r="262" s="2" customFormat="1">
      <c r="A262" s="39"/>
      <c r="B262" s="40"/>
      <c r="C262" s="41"/>
      <c r="D262" s="252" t="s">
        <v>194</v>
      </c>
      <c r="E262" s="41"/>
      <c r="F262" s="253" t="s">
        <v>2547</v>
      </c>
      <c r="G262" s="41"/>
      <c r="H262" s="41"/>
      <c r="I262" s="249"/>
      <c r="J262" s="249"/>
      <c r="K262" s="41"/>
      <c r="L262" s="41"/>
      <c r="M262" s="45"/>
      <c r="N262" s="250"/>
      <c r="O262" s="251"/>
      <c r="P262" s="92"/>
      <c r="Q262" s="92"/>
      <c r="R262" s="92"/>
      <c r="S262" s="92"/>
      <c r="T262" s="92"/>
      <c r="U262" s="92"/>
      <c r="V262" s="92"/>
      <c r="W262" s="92"/>
      <c r="X262" s="93"/>
      <c r="Y262" s="39"/>
      <c r="Z262" s="39"/>
      <c r="AA262" s="39"/>
      <c r="AB262" s="39"/>
      <c r="AC262" s="39"/>
      <c r="AD262" s="39"/>
      <c r="AE262" s="39"/>
      <c r="AT262" s="18" t="s">
        <v>194</v>
      </c>
      <c r="AU262" s="18" t="s">
        <v>84</v>
      </c>
    </row>
    <row r="263" s="14" customFormat="1">
      <c r="A263" s="14"/>
      <c r="B263" s="265"/>
      <c r="C263" s="266"/>
      <c r="D263" s="247" t="s">
        <v>196</v>
      </c>
      <c r="E263" s="267" t="s">
        <v>1</v>
      </c>
      <c r="F263" s="268" t="s">
        <v>2492</v>
      </c>
      <c r="G263" s="266"/>
      <c r="H263" s="267" t="s">
        <v>1</v>
      </c>
      <c r="I263" s="269"/>
      <c r="J263" s="269"/>
      <c r="K263" s="266"/>
      <c r="L263" s="266"/>
      <c r="M263" s="270"/>
      <c r="N263" s="271"/>
      <c r="O263" s="272"/>
      <c r="P263" s="272"/>
      <c r="Q263" s="272"/>
      <c r="R263" s="272"/>
      <c r="S263" s="272"/>
      <c r="T263" s="272"/>
      <c r="U263" s="272"/>
      <c r="V263" s="272"/>
      <c r="W263" s="272"/>
      <c r="X263" s="273"/>
      <c r="Y263" s="14"/>
      <c r="Z263" s="14"/>
      <c r="AA263" s="14"/>
      <c r="AB263" s="14"/>
      <c r="AC263" s="14"/>
      <c r="AD263" s="14"/>
      <c r="AE263" s="14"/>
      <c r="AT263" s="274" t="s">
        <v>196</v>
      </c>
      <c r="AU263" s="274" t="s">
        <v>84</v>
      </c>
      <c r="AV263" s="14" t="s">
        <v>82</v>
      </c>
      <c r="AW263" s="14" t="s">
        <v>5</v>
      </c>
      <c r="AX263" s="14" t="s">
        <v>75</v>
      </c>
      <c r="AY263" s="274" t="s">
        <v>182</v>
      </c>
    </row>
    <row r="264" s="13" customFormat="1">
      <c r="A264" s="13"/>
      <c r="B264" s="254"/>
      <c r="C264" s="255"/>
      <c r="D264" s="247" t="s">
        <v>196</v>
      </c>
      <c r="E264" s="256" t="s">
        <v>1</v>
      </c>
      <c r="F264" s="257" t="s">
        <v>2493</v>
      </c>
      <c r="G264" s="255"/>
      <c r="H264" s="258">
        <v>0.64800000000000002</v>
      </c>
      <c r="I264" s="259"/>
      <c r="J264" s="259"/>
      <c r="K264" s="255"/>
      <c r="L264" s="255"/>
      <c r="M264" s="260"/>
      <c r="N264" s="261"/>
      <c r="O264" s="262"/>
      <c r="P264" s="262"/>
      <c r="Q264" s="262"/>
      <c r="R264" s="262"/>
      <c r="S264" s="262"/>
      <c r="T264" s="262"/>
      <c r="U264" s="262"/>
      <c r="V264" s="262"/>
      <c r="W264" s="262"/>
      <c r="X264" s="263"/>
      <c r="Y264" s="13"/>
      <c r="Z264" s="13"/>
      <c r="AA264" s="13"/>
      <c r="AB264" s="13"/>
      <c r="AC264" s="13"/>
      <c r="AD264" s="13"/>
      <c r="AE264" s="13"/>
      <c r="AT264" s="264" t="s">
        <v>196</v>
      </c>
      <c r="AU264" s="264" t="s">
        <v>84</v>
      </c>
      <c r="AV264" s="13" t="s">
        <v>84</v>
      </c>
      <c r="AW264" s="13" t="s">
        <v>5</v>
      </c>
      <c r="AX264" s="13" t="s">
        <v>82</v>
      </c>
      <c r="AY264" s="264" t="s">
        <v>182</v>
      </c>
    </row>
    <row r="265" s="2" customFormat="1" ht="37.8" customHeight="1">
      <c r="A265" s="39"/>
      <c r="B265" s="40"/>
      <c r="C265" s="233" t="s">
        <v>374</v>
      </c>
      <c r="D265" s="233" t="s">
        <v>185</v>
      </c>
      <c r="E265" s="234" t="s">
        <v>2548</v>
      </c>
      <c r="F265" s="235" t="s">
        <v>2549</v>
      </c>
      <c r="G265" s="236" t="s">
        <v>416</v>
      </c>
      <c r="H265" s="237">
        <v>73.099999999999994</v>
      </c>
      <c r="I265" s="238"/>
      <c r="J265" s="238"/>
      <c r="K265" s="239">
        <f>ROUND(P265*H265,2)</f>
        <v>0</v>
      </c>
      <c r="L265" s="235" t="s">
        <v>189</v>
      </c>
      <c r="M265" s="45"/>
      <c r="N265" s="240" t="s">
        <v>1</v>
      </c>
      <c r="O265" s="241" t="s">
        <v>38</v>
      </c>
      <c r="P265" s="242">
        <f>I265+J265</f>
        <v>0</v>
      </c>
      <c r="Q265" s="242">
        <f>ROUND(I265*H265,2)</f>
        <v>0</v>
      </c>
      <c r="R265" s="242">
        <f>ROUND(J265*H265,2)</f>
        <v>0</v>
      </c>
      <c r="S265" s="92"/>
      <c r="T265" s="243">
        <f>S265*H265</f>
        <v>0</v>
      </c>
      <c r="U265" s="243">
        <v>0</v>
      </c>
      <c r="V265" s="243">
        <f>U265*H265</f>
        <v>0</v>
      </c>
      <c r="W265" s="243">
        <v>0.112</v>
      </c>
      <c r="X265" s="244">
        <f>W265*H265</f>
        <v>8.1871999999999989</v>
      </c>
      <c r="Y265" s="39"/>
      <c r="Z265" s="39"/>
      <c r="AA265" s="39"/>
      <c r="AB265" s="39"/>
      <c r="AC265" s="39"/>
      <c r="AD265" s="39"/>
      <c r="AE265" s="39"/>
      <c r="AR265" s="245" t="s">
        <v>190</v>
      </c>
      <c r="AT265" s="245" t="s">
        <v>185</v>
      </c>
      <c r="AU265" s="245" t="s">
        <v>84</v>
      </c>
      <c r="AY265" s="18" t="s">
        <v>182</v>
      </c>
      <c r="BE265" s="246">
        <f>IF(O265="základní",K265,0)</f>
        <v>0</v>
      </c>
      <c r="BF265" s="246">
        <f>IF(O265="snížená",K265,0)</f>
        <v>0</v>
      </c>
      <c r="BG265" s="246">
        <f>IF(O265="zákl. přenesená",K265,0)</f>
        <v>0</v>
      </c>
      <c r="BH265" s="246">
        <f>IF(O265="sníž. přenesená",K265,0)</f>
        <v>0</v>
      </c>
      <c r="BI265" s="246">
        <f>IF(O265="nulová",K265,0)</f>
        <v>0</v>
      </c>
      <c r="BJ265" s="18" t="s">
        <v>82</v>
      </c>
      <c r="BK265" s="246">
        <f>ROUND(P265*H265,2)</f>
        <v>0</v>
      </c>
      <c r="BL265" s="18" t="s">
        <v>190</v>
      </c>
      <c r="BM265" s="245" t="s">
        <v>2550</v>
      </c>
    </row>
    <row r="266" s="2" customFormat="1">
      <c r="A266" s="39"/>
      <c r="B266" s="40"/>
      <c r="C266" s="41"/>
      <c r="D266" s="247" t="s">
        <v>192</v>
      </c>
      <c r="E266" s="41"/>
      <c r="F266" s="248" t="s">
        <v>2549</v>
      </c>
      <c r="G266" s="41"/>
      <c r="H266" s="41"/>
      <c r="I266" s="249"/>
      <c r="J266" s="249"/>
      <c r="K266" s="41"/>
      <c r="L266" s="41"/>
      <c r="M266" s="45"/>
      <c r="N266" s="250"/>
      <c r="O266" s="251"/>
      <c r="P266" s="92"/>
      <c r="Q266" s="92"/>
      <c r="R266" s="92"/>
      <c r="S266" s="92"/>
      <c r="T266" s="92"/>
      <c r="U266" s="92"/>
      <c r="V266" s="92"/>
      <c r="W266" s="92"/>
      <c r="X266" s="93"/>
      <c r="Y266" s="39"/>
      <c r="Z266" s="39"/>
      <c r="AA266" s="39"/>
      <c r="AB266" s="39"/>
      <c r="AC266" s="39"/>
      <c r="AD266" s="39"/>
      <c r="AE266" s="39"/>
      <c r="AT266" s="18" t="s">
        <v>192</v>
      </c>
      <c r="AU266" s="18" t="s">
        <v>84</v>
      </c>
    </row>
    <row r="267" s="2" customFormat="1">
      <c r="A267" s="39"/>
      <c r="B267" s="40"/>
      <c r="C267" s="41"/>
      <c r="D267" s="252" t="s">
        <v>194</v>
      </c>
      <c r="E267" s="41"/>
      <c r="F267" s="253" t="s">
        <v>2551</v>
      </c>
      <c r="G267" s="41"/>
      <c r="H267" s="41"/>
      <c r="I267" s="249"/>
      <c r="J267" s="249"/>
      <c r="K267" s="41"/>
      <c r="L267" s="41"/>
      <c r="M267" s="45"/>
      <c r="N267" s="250"/>
      <c r="O267" s="251"/>
      <c r="P267" s="92"/>
      <c r="Q267" s="92"/>
      <c r="R267" s="92"/>
      <c r="S267" s="92"/>
      <c r="T267" s="92"/>
      <c r="U267" s="92"/>
      <c r="V267" s="92"/>
      <c r="W267" s="92"/>
      <c r="X267" s="93"/>
      <c r="Y267" s="39"/>
      <c r="Z267" s="39"/>
      <c r="AA267" s="39"/>
      <c r="AB267" s="39"/>
      <c r="AC267" s="39"/>
      <c r="AD267" s="39"/>
      <c r="AE267" s="39"/>
      <c r="AT267" s="18" t="s">
        <v>194</v>
      </c>
      <c r="AU267" s="18" t="s">
        <v>84</v>
      </c>
    </row>
    <row r="268" s="14" customFormat="1">
      <c r="A268" s="14"/>
      <c r="B268" s="265"/>
      <c r="C268" s="266"/>
      <c r="D268" s="247" t="s">
        <v>196</v>
      </c>
      <c r="E268" s="267" t="s">
        <v>1</v>
      </c>
      <c r="F268" s="268" t="s">
        <v>2552</v>
      </c>
      <c r="G268" s="266"/>
      <c r="H268" s="267" t="s">
        <v>1</v>
      </c>
      <c r="I268" s="269"/>
      <c r="J268" s="269"/>
      <c r="K268" s="266"/>
      <c r="L268" s="266"/>
      <c r="M268" s="270"/>
      <c r="N268" s="271"/>
      <c r="O268" s="272"/>
      <c r="P268" s="272"/>
      <c r="Q268" s="272"/>
      <c r="R268" s="272"/>
      <c r="S268" s="272"/>
      <c r="T268" s="272"/>
      <c r="U268" s="272"/>
      <c r="V268" s="272"/>
      <c r="W268" s="272"/>
      <c r="X268" s="273"/>
      <c r="Y268" s="14"/>
      <c r="Z268" s="14"/>
      <c r="AA268" s="14"/>
      <c r="AB268" s="14"/>
      <c r="AC268" s="14"/>
      <c r="AD268" s="14"/>
      <c r="AE268" s="14"/>
      <c r="AT268" s="274" t="s">
        <v>196</v>
      </c>
      <c r="AU268" s="274" t="s">
        <v>84</v>
      </c>
      <c r="AV268" s="14" t="s">
        <v>82</v>
      </c>
      <c r="AW268" s="14" t="s">
        <v>5</v>
      </c>
      <c r="AX268" s="14" t="s">
        <v>75</v>
      </c>
      <c r="AY268" s="274" t="s">
        <v>182</v>
      </c>
    </row>
    <row r="269" s="13" customFormat="1">
      <c r="A269" s="13"/>
      <c r="B269" s="254"/>
      <c r="C269" s="255"/>
      <c r="D269" s="247" t="s">
        <v>196</v>
      </c>
      <c r="E269" s="256" t="s">
        <v>1</v>
      </c>
      <c r="F269" s="257" t="s">
        <v>2553</v>
      </c>
      <c r="G269" s="255"/>
      <c r="H269" s="258">
        <v>27.899999999999999</v>
      </c>
      <c r="I269" s="259"/>
      <c r="J269" s="259"/>
      <c r="K269" s="255"/>
      <c r="L269" s="255"/>
      <c r="M269" s="260"/>
      <c r="N269" s="261"/>
      <c r="O269" s="262"/>
      <c r="P269" s="262"/>
      <c r="Q269" s="262"/>
      <c r="R269" s="262"/>
      <c r="S269" s="262"/>
      <c r="T269" s="262"/>
      <c r="U269" s="262"/>
      <c r="V269" s="262"/>
      <c r="W269" s="262"/>
      <c r="X269" s="263"/>
      <c r="Y269" s="13"/>
      <c r="Z269" s="13"/>
      <c r="AA269" s="13"/>
      <c r="AB269" s="13"/>
      <c r="AC269" s="13"/>
      <c r="AD269" s="13"/>
      <c r="AE269" s="13"/>
      <c r="AT269" s="264" t="s">
        <v>196</v>
      </c>
      <c r="AU269" s="264" t="s">
        <v>84</v>
      </c>
      <c r="AV269" s="13" t="s">
        <v>84</v>
      </c>
      <c r="AW269" s="13" t="s">
        <v>5</v>
      </c>
      <c r="AX269" s="13" t="s">
        <v>75</v>
      </c>
      <c r="AY269" s="264" t="s">
        <v>182</v>
      </c>
    </row>
    <row r="270" s="13" customFormat="1">
      <c r="A270" s="13"/>
      <c r="B270" s="254"/>
      <c r="C270" s="255"/>
      <c r="D270" s="247" t="s">
        <v>196</v>
      </c>
      <c r="E270" s="256" t="s">
        <v>1</v>
      </c>
      <c r="F270" s="257" t="s">
        <v>2554</v>
      </c>
      <c r="G270" s="255"/>
      <c r="H270" s="258">
        <v>20.5</v>
      </c>
      <c r="I270" s="259"/>
      <c r="J270" s="259"/>
      <c r="K270" s="255"/>
      <c r="L270" s="255"/>
      <c r="M270" s="260"/>
      <c r="N270" s="261"/>
      <c r="O270" s="262"/>
      <c r="P270" s="262"/>
      <c r="Q270" s="262"/>
      <c r="R270" s="262"/>
      <c r="S270" s="262"/>
      <c r="T270" s="262"/>
      <c r="U270" s="262"/>
      <c r="V270" s="262"/>
      <c r="W270" s="262"/>
      <c r="X270" s="263"/>
      <c r="Y270" s="13"/>
      <c r="Z270" s="13"/>
      <c r="AA270" s="13"/>
      <c r="AB270" s="13"/>
      <c r="AC270" s="13"/>
      <c r="AD270" s="13"/>
      <c r="AE270" s="13"/>
      <c r="AT270" s="264" t="s">
        <v>196</v>
      </c>
      <c r="AU270" s="264" t="s">
        <v>84</v>
      </c>
      <c r="AV270" s="13" t="s">
        <v>84</v>
      </c>
      <c r="AW270" s="13" t="s">
        <v>5</v>
      </c>
      <c r="AX270" s="13" t="s">
        <v>75</v>
      </c>
      <c r="AY270" s="264" t="s">
        <v>182</v>
      </c>
    </row>
    <row r="271" s="13" customFormat="1">
      <c r="A271" s="13"/>
      <c r="B271" s="254"/>
      <c r="C271" s="255"/>
      <c r="D271" s="247" t="s">
        <v>196</v>
      </c>
      <c r="E271" s="256" t="s">
        <v>1</v>
      </c>
      <c r="F271" s="257" t="s">
        <v>2555</v>
      </c>
      <c r="G271" s="255"/>
      <c r="H271" s="258">
        <v>12.800000000000001</v>
      </c>
      <c r="I271" s="259"/>
      <c r="J271" s="259"/>
      <c r="K271" s="255"/>
      <c r="L271" s="255"/>
      <c r="M271" s="260"/>
      <c r="N271" s="261"/>
      <c r="O271" s="262"/>
      <c r="P271" s="262"/>
      <c r="Q271" s="262"/>
      <c r="R271" s="262"/>
      <c r="S271" s="262"/>
      <c r="T271" s="262"/>
      <c r="U271" s="262"/>
      <c r="V271" s="262"/>
      <c r="W271" s="262"/>
      <c r="X271" s="263"/>
      <c r="Y271" s="13"/>
      <c r="Z271" s="13"/>
      <c r="AA271" s="13"/>
      <c r="AB271" s="13"/>
      <c r="AC271" s="13"/>
      <c r="AD271" s="13"/>
      <c r="AE271" s="13"/>
      <c r="AT271" s="264" t="s">
        <v>196</v>
      </c>
      <c r="AU271" s="264" t="s">
        <v>84</v>
      </c>
      <c r="AV271" s="13" t="s">
        <v>84</v>
      </c>
      <c r="AW271" s="13" t="s">
        <v>5</v>
      </c>
      <c r="AX271" s="13" t="s">
        <v>75</v>
      </c>
      <c r="AY271" s="264" t="s">
        <v>182</v>
      </c>
    </row>
    <row r="272" s="13" customFormat="1">
      <c r="A272" s="13"/>
      <c r="B272" s="254"/>
      <c r="C272" s="255"/>
      <c r="D272" s="247" t="s">
        <v>196</v>
      </c>
      <c r="E272" s="256" t="s">
        <v>1</v>
      </c>
      <c r="F272" s="257" t="s">
        <v>2556</v>
      </c>
      <c r="G272" s="255"/>
      <c r="H272" s="258">
        <v>11.9</v>
      </c>
      <c r="I272" s="259"/>
      <c r="J272" s="259"/>
      <c r="K272" s="255"/>
      <c r="L272" s="255"/>
      <c r="M272" s="260"/>
      <c r="N272" s="261"/>
      <c r="O272" s="262"/>
      <c r="P272" s="262"/>
      <c r="Q272" s="262"/>
      <c r="R272" s="262"/>
      <c r="S272" s="262"/>
      <c r="T272" s="262"/>
      <c r="U272" s="262"/>
      <c r="V272" s="262"/>
      <c r="W272" s="262"/>
      <c r="X272" s="263"/>
      <c r="Y272" s="13"/>
      <c r="Z272" s="13"/>
      <c r="AA272" s="13"/>
      <c r="AB272" s="13"/>
      <c r="AC272" s="13"/>
      <c r="AD272" s="13"/>
      <c r="AE272" s="13"/>
      <c r="AT272" s="264" t="s">
        <v>196</v>
      </c>
      <c r="AU272" s="264" t="s">
        <v>84</v>
      </c>
      <c r="AV272" s="13" t="s">
        <v>84</v>
      </c>
      <c r="AW272" s="13" t="s">
        <v>5</v>
      </c>
      <c r="AX272" s="13" t="s">
        <v>75</v>
      </c>
      <c r="AY272" s="264" t="s">
        <v>182</v>
      </c>
    </row>
    <row r="273" s="15" customFormat="1">
      <c r="A273" s="15"/>
      <c r="B273" s="275"/>
      <c r="C273" s="276"/>
      <c r="D273" s="247" t="s">
        <v>196</v>
      </c>
      <c r="E273" s="277" t="s">
        <v>1</v>
      </c>
      <c r="F273" s="278" t="s">
        <v>208</v>
      </c>
      <c r="G273" s="276"/>
      <c r="H273" s="279">
        <v>73.100000000000009</v>
      </c>
      <c r="I273" s="280"/>
      <c r="J273" s="280"/>
      <c r="K273" s="276"/>
      <c r="L273" s="276"/>
      <c r="M273" s="281"/>
      <c r="N273" s="282"/>
      <c r="O273" s="283"/>
      <c r="P273" s="283"/>
      <c r="Q273" s="283"/>
      <c r="R273" s="283"/>
      <c r="S273" s="283"/>
      <c r="T273" s="283"/>
      <c r="U273" s="283"/>
      <c r="V273" s="283"/>
      <c r="W273" s="283"/>
      <c r="X273" s="284"/>
      <c r="Y273" s="15"/>
      <c r="Z273" s="15"/>
      <c r="AA273" s="15"/>
      <c r="AB273" s="15"/>
      <c r="AC273" s="15"/>
      <c r="AD273" s="15"/>
      <c r="AE273" s="15"/>
      <c r="AT273" s="285" t="s">
        <v>196</v>
      </c>
      <c r="AU273" s="285" t="s">
        <v>84</v>
      </c>
      <c r="AV273" s="15" t="s">
        <v>190</v>
      </c>
      <c r="AW273" s="15" t="s">
        <v>5</v>
      </c>
      <c r="AX273" s="15" t="s">
        <v>82</v>
      </c>
      <c r="AY273" s="285" t="s">
        <v>182</v>
      </c>
    </row>
    <row r="274" s="2" customFormat="1" ht="24.15" customHeight="1">
      <c r="A274" s="39"/>
      <c r="B274" s="40"/>
      <c r="C274" s="233" t="s">
        <v>380</v>
      </c>
      <c r="D274" s="233" t="s">
        <v>185</v>
      </c>
      <c r="E274" s="234" t="s">
        <v>2557</v>
      </c>
      <c r="F274" s="235" t="s">
        <v>2558</v>
      </c>
      <c r="G274" s="236" t="s">
        <v>664</v>
      </c>
      <c r="H274" s="237">
        <v>0.252</v>
      </c>
      <c r="I274" s="238"/>
      <c r="J274" s="238"/>
      <c r="K274" s="239">
        <f>ROUND(P274*H274,2)</f>
        <v>0</v>
      </c>
      <c r="L274" s="235" t="s">
        <v>189</v>
      </c>
      <c r="M274" s="45"/>
      <c r="N274" s="240" t="s">
        <v>1</v>
      </c>
      <c r="O274" s="241" t="s">
        <v>38</v>
      </c>
      <c r="P274" s="242">
        <f>I274+J274</f>
        <v>0</v>
      </c>
      <c r="Q274" s="242">
        <f>ROUND(I274*H274,2)</f>
        <v>0</v>
      </c>
      <c r="R274" s="242">
        <f>ROUND(J274*H274,2)</f>
        <v>0</v>
      </c>
      <c r="S274" s="92"/>
      <c r="T274" s="243">
        <f>S274*H274</f>
        <v>0</v>
      </c>
      <c r="U274" s="243">
        <v>0</v>
      </c>
      <c r="V274" s="243">
        <f>U274*H274</f>
        <v>0</v>
      </c>
      <c r="W274" s="243">
        <v>2.3999999999999999</v>
      </c>
      <c r="X274" s="244">
        <f>W274*H274</f>
        <v>0.6048</v>
      </c>
      <c r="Y274" s="39"/>
      <c r="Z274" s="39"/>
      <c r="AA274" s="39"/>
      <c r="AB274" s="39"/>
      <c r="AC274" s="39"/>
      <c r="AD274" s="39"/>
      <c r="AE274" s="39"/>
      <c r="AR274" s="245" t="s">
        <v>190</v>
      </c>
      <c r="AT274" s="245" t="s">
        <v>185</v>
      </c>
      <c r="AU274" s="245" t="s">
        <v>84</v>
      </c>
      <c r="AY274" s="18" t="s">
        <v>182</v>
      </c>
      <c r="BE274" s="246">
        <f>IF(O274="základní",K274,0)</f>
        <v>0</v>
      </c>
      <c r="BF274" s="246">
        <f>IF(O274="snížená",K274,0)</f>
        <v>0</v>
      </c>
      <c r="BG274" s="246">
        <f>IF(O274="zákl. přenesená",K274,0)</f>
        <v>0</v>
      </c>
      <c r="BH274" s="246">
        <f>IF(O274="sníž. přenesená",K274,0)</f>
        <v>0</v>
      </c>
      <c r="BI274" s="246">
        <f>IF(O274="nulová",K274,0)</f>
        <v>0</v>
      </c>
      <c r="BJ274" s="18" t="s">
        <v>82</v>
      </c>
      <c r="BK274" s="246">
        <f>ROUND(P274*H274,2)</f>
        <v>0</v>
      </c>
      <c r="BL274" s="18" t="s">
        <v>190</v>
      </c>
      <c r="BM274" s="245" t="s">
        <v>2559</v>
      </c>
    </row>
    <row r="275" s="2" customFormat="1">
      <c r="A275" s="39"/>
      <c r="B275" s="40"/>
      <c r="C275" s="41"/>
      <c r="D275" s="247" t="s">
        <v>192</v>
      </c>
      <c r="E275" s="41"/>
      <c r="F275" s="248" t="s">
        <v>2560</v>
      </c>
      <c r="G275" s="41"/>
      <c r="H275" s="41"/>
      <c r="I275" s="249"/>
      <c r="J275" s="249"/>
      <c r="K275" s="41"/>
      <c r="L275" s="41"/>
      <c r="M275" s="45"/>
      <c r="N275" s="250"/>
      <c r="O275" s="251"/>
      <c r="P275" s="92"/>
      <c r="Q275" s="92"/>
      <c r="R275" s="92"/>
      <c r="S275" s="92"/>
      <c r="T275" s="92"/>
      <c r="U275" s="92"/>
      <c r="V275" s="92"/>
      <c r="W275" s="92"/>
      <c r="X275" s="93"/>
      <c r="Y275" s="39"/>
      <c r="Z275" s="39"/>
      <c r="AA275" s="39"/>
      <c r="AB275" s="39"/>
      <c r="AC275" s="39"/>
      <c r="AD275" s="39"/>
      <c r="AE275" s="39"/>
      <c r="AT275" s="18" t="s">
        <v>192</v>
      </c>
      <c r="AU275" s="18" t="s">
        <v>84</v>
      </c>
    </row>
    <row r="276" s="2" customFormat="1">
      <c r="A276" s="39"/>
      <c r="B276" s="40"/>
      <c r="C276" s="41"/>
      <c r="D276" s="252" t="s">
        <v>194</v>
      </c>
      <c r="E276" s="41"/>
      <c r="F276" s="253" t="s">
        <v>2561</v>
      </c>
      <c r="G276" s="41"/>
      <c r="H276" s="41"/>
      <c r="I276" s="249"/>
      <c r="J276" s="249"/>
      <c r="K276" s="41"/>
      <c r="L276" s="41"/>
      <c r="M276" s="45"/>
      <c r="N276" s="250"/>
      <c r="O276" s="251"/>
      <c r="P276" s="92"/>
      <c r="Q276" s="92"/>
      <c r="R276" s="92"/>
      <c r="S276" s="92"/>
      <c r="T276" s="92"/>
      <c r="U276" s="92"/>
      <c r="V276" s="92"/>
      <c r="W276" s="92"/>
      <c r="X276" s="93"/>
      <c r="Y276" s="39"/>
      <c r="Z276" s="39"/>
      <c r="AA276" s="39"/>
      <c r="AB276" s="39"/>
      <c r="AC276" s="39"/>
      <c r="AD276" s="39"/>
      <c r="AE276" s="39"/>
      <c r="AT276" s="18" t="s">
        <v>194</v>
      </c>
      <c r="AU276" s="18" t="s">
        <v>84</v>
      </c>
    </row>
    <row r="277" s="14" customFormat="1">
      <c r="A277" s="14"/>
      <c r="B277" s="265"/>
      <c r="C277" s="266"/>
      <c r="D277" s="247" t="s">
        <v>196</v>
      </c>
      <c r="E277" s="267" t="s">
        <v>1</v>
      </c>
      <c r="F277" s="268" t="s">
        <v>2562</v>
      </c>
      <c r="G277" s="266"/>
      <c r="H277" s="267" t="s">
        <v>1</v>
      </c>
      <c r="I277" s="269"/>
      <c r="J277" s="269"/>
      <c r="K277" s="266"/>
      <c r="L277" s="266"/>
      <c r="M277" s="270"/>
      <c r="N277" s="271"/>
      <c r="O277" s="272"/>
      <c r="P277" s="272"/>
      <c r="Q277" s="272"/>
      <c r="R277" s="272"/>
      <c r="S277" s="272"/>
      <c r="T277" s="272"/>
      <c r="U277" s="272"/>
      <c r="V277" s="272"/>
      <c r="W277" s="272"/>
      <c r="X277" s="273"/>
      <c r="Y277" s="14"/>
      <c r="Z277" s="14"/>
      <c r="AA277" s="14"/>
      <c r="AB277" s="14"/>
      <c r="AC277" s="14"/>
      <c r="AD277" s="14"/>
      <c r="AE277" s="14"/>
      <c r="AT277" s="274" t="s">
        <v>196</v>
      </c>
      <c r="AU277" s="274" t="s">
        <v>84</v>
      </c>
      <c r="AV277" s="14" t="s">
        <v>82</v>
      </c>
      <c r="AW277" s="14" t="s">
        <v>5</v>
      </c>
      <c r="AX277" s="14" t="s">
        <v>75</v>
      </c>
      <c r="AY277" s="274" t="s">
        <v>182</v>
      </c>
    </row>
    <row r="278" s="13" customFormat="1">
      <c r="A278" s="13"/>
      <c r="B278" s="254"/>
      <c r="C278" s="255"/>
      <c r="D278" s="247" t="s">
        <v>196</v>
      </c>
      <c r="E278" s="256" t="s">
        <v>1</v>
      </c>
      <c r="F278" s="257" t="s">
        <v>2500</v>
      </c>
      <c r="G278" s="255"/>
      <c r="H278" s="258">
        <v>0.252</v>
      </c>
      <c r="I278" s="259"/>
      <c r="J278" s="259"/>
      <c r="K278" s="255"/>
      <c r="L278" s="255"/>
      <c r="M278" s="260"/>
      <c r="N278" s="261"/>
      <c r="O278" s="262"/>
      <c r="P278" s="262"/>
      <c r="Q278" s="262"/>
      <c r="R278" s="262"/>
      <c r="S278" s="262"/>
      <c r="T278" s="262"/>
      <c r="U278" s="262"/>
      <c r="V278" s="262"/>
      <c r="W278" s="262"/>
      <c r="X278" s="263"/>
      <c r="Y278" s="13"/>
      <c r="Z278" s="13"/>
      <c r="AA278" s="13"/>
      <c r="AB278" s="13"/>
      <c r="AC278" s="13"/>
      <c r="AD278" s="13"/>
      <c r="AE278" s="13"/>
      <c r="AT278" s="264" t="s">
        <v>196</v>
      </c>
      <c r="AU278" s="264" t="s">
        <v>84</v>
      </c>
      <c r="AV278" s="13" t="s">
        <v>84</v>
      </c>
      <c r="AW278" s="13" t="s">
        <v>5</v>
      </c>
      <c r="AX278" s="13" t="s">
        <v>82</v>
      </c>
      <c r="AY278" s="264" t="s">
        <v>182</v>
      </c>
    </row>
    <row r="279" s="2" customFormat="1" ht="24.15" customHeight="1">
      <c r="A279" s="39"/>
      <c r="B279" s="40"/>
      <c r="C279" s="233" t="s">
        <v>391</v>
      </c>
      <c r="D279" s="233" t="s">
        <v>185</v>
      </c>
      <c r="E279" s="234" t="s">
        <v>2563</v>
      </c>
      <c r="F279" s="235" t="s">
        <v>2564</v>
      </c>
      <c r="G279" s="236" t="s">
        <v>236</v>
      </c>
      <c r="H279" s="237">
        <v>1</v>
      </c>
      <c r="I279" s="238"/>
      <c r="J279" s="238"/>
      <c r="K279" s="239">
        <f>ROUND(P279*H279,2)</f>
        <v>0</v>
      </c>
      <c r="L279" s="235" t="s">
        <v>1</v>
      </c>
      <c r="M279" s="45"/>
      <c r="N279" s="240" t="s">
        <v>1</v>
      </c>
      <c r="O279" s="241" t="s">
        <v>38</v>
      </c>
      <c r="P279" s="242">
        <f>I279+J279</f>
        <v>0</v>
      </c>
      <c r="Q279" s="242">
        <f>ROUND(I279*H279,2)</f>
        <v>0</v>
      </c>
      <c r="R279" s="242">
        <f>ROUND(J279*H279,2)</f>
        <v>0</v>
      </c>
      <c r="S279" s="92"/>
      <c r="T279" s="243">
        <f>S279*H279</f>
        <v>0</v>
      </c>
      <c r="U279" s="243">
        <v>0</v>
      </c>
      <c r="V279" s="243">
        <f>U279*H279</f>
        <v>0</v>
      </c>
      <c r="W279" s="243">
        <v>0</v>
      </c>
      <c r="X279" s="244">
        <f>W279*H279</f>
        <v>0</v>
      </c>
      <c r="Y279" s="39"/>
      <c r="Z279" s="39"/>
      <c r="AA279" s="39"/>
      <c r="AB279" s="39"/>
      <c r="AC279" s="39"/>
      <c r="AD279" s="39"/>
      <c r="AE279" s="39"/>
      <c r="AR279" s="245" t="s">
        <v>190</v>
      </c>
      <c r="AT279" s="245" t="s">
        <v>185</v>
      </c>
      <c r="AU279" s="245" t="s">
        <v>84</v>
      </c>
      <c r="AY279" s="18" t="s">
        <v>182</v>
      </c>
      <c r="BE279" s="246">
        <f>IF(O279="základní",K279,0)</f>
        <v>0</v>
      </c>
      <c r="BF279" s="246">
        <f>IF(O279="snížená",K279,0)</f>
        <v>0</v>
      </c>
      <c r="BG279" s="246">
        <f>IF(O279="zákl. přenesená",K279,0)</f>
        <v>0</v>
      </c>
      <c r="BH279" s="246">
        <f>IF(O279="sníž. přenesená",K279,0)</f>
        <v>0</v>
      </c>
      <c r="BI279" s="246">
        <f>IF(O279="nulová",K279,0)</f>
        <v>0</v>
      </c>
      <c r="BJ279" s="18" t="s">
        <v>82</v>
      </c>
      <c r="BK279" s="246">
        <f>ROUND(P279*H279,2)</f>
        <v>0</v>
      </c>
      <c r="BL279" s="18" t="s">
        <v>190</v>
      </c>
      <c r="BM279" s="245" t="s">
        <v>2565</v>
      </c>
    </row>
    <row r="280" s="2" customFormat="1">
      <c r="A280" s="39"/>
      <c r="B280" s="40"/>
      <c r="C280" s="41"/>
      <c r="D280" s="247" t="s">
        <v>192</v>
      </c>
      <c r="E280" s="41"/>
      <c r="F280" s="248" t="s">
        <v>2566</v>
      </c>
      <c r="G280" s="41"/>
      <c r="H280" s="41"/>
      <c r="I280" s="249"/>
      <c r="J280" s="249"/>
      <c r="K280" s="41"/>
      <c r="L280" s="41"/>
      <c r="M280" s="45"/>
      <c r="N280" s="250"/>
      <c r="O280" s="251"/>
      <c r="P280" s="92"/>
      <c r="Q280" s="92"/>
      <c r="R280" s="92"/>
      <c r="S280" s="92"/>
      <c r="T280" s="92"/>
      <c r="U280" s="92"/>
      <c r="V280" s="92"/>
      <c r="W280" s="92"/>
      <c r="X280" s="93"/>
      <c r="Y280" s="39"/>
      <c r="Z280" s="39"/>
      <c r="AA280" s="39"/>
      <c r="AB280" s="39"/>
      <c r="AC280" s="39"/>
      <c r="AD280" s="39"/>
      <c r="AE280" s="39"/>
      <c r="AT280" s="18" t="s">
        <v>192</v>
      </c>
      <c r="AU280" s="18" t="s">
        <v>84</v>
      </c>
    </row>
    <row r="281" s="2" customFormat="1">
      <c r="A281" s="39"/>
      <c r="B281" s="40"/>
      <c r="C281" s="233" t="s">
        <v>398</v>
      </c>
      <c r="D281" s="233" t="s">
        <v>185</v>
      </c>
      <c r="E281" s="234" t="s">
        <v>2567</v>
      </c>
      <c r="F281" s="235" t="s">
        <v>2568</v>
      </c>
      <c r="G281" s="236" t="s">
        <v>188</v>
      </c>
      <c r="H281" s="237">
        <v>158.87299999999999</v>
      </c>
      <c r="I281" s="238"/>
      <c r="J281" s="238"/>
      <c r="K281" s="239">
        <f>ROUND(P281*H281,2)</f>
        <v>0</v>
      </c>
      <c r="L281" s="235" t="s">
        <v>189</v>
      </c>
      <c r="M281" s="45"/>
      <c r="N281" s="240" t="s">
        <v>1</v>
      </c>
      <c r="O281" s="241" t="s">
        <v>38</v>
      </c>
      <c r="P281" s="242">
        <f>I281+J281</f>
        <v>0</v>
      </c>
      <c r="Q281" s="242">
        <f>ROUND(I281*H281,2)</f>
        <v>0</v>
      </c>
      <c r="R281" s="242">
        <f>ROUND(J281*H281,2)</f>
        <v>0</v>
      </c>
      <c r="S281" s="92"/>
      <c r="T281" s="243">
        <f>S281*H281</f>
        <v>0</v>
      </c>
      <c r="U281" s="243">
        <v>0</v>
      </c>
      <c r="V281" s="243">
        <f>U281*H281</f>
        <v>0</v>
      </c>
      <c r="W281" s="243">
        <v>0</v>
      </c>
      <c r="X281" s="244">
        <f>W281*H281</f>
        <v>0</v>
      </c>
      <c r="Y281" s="39"/>
      <c r="Z281" s="39"/>
      <c r="AA281" s="39"/>
      <c r="AB281" s="39"/>
      <c r="AC281" s="39"/>
      <c r="AD281" s="39"/>
      <c r="AE281" s="39"/>
      <c r="AR281" s="245" t="s">
        <v>190</v>
      </c>
      <c r="AT281" s="245" t="s">
        <v>185</v>
      </c>
      <c r="AU281" s="245" t="s">
        <v>84</v>
      </c>
      <c r="AY281" s="18" t="s">
        <v>182</v>
      </c>
      <c r="BE281" s="246">
        <f>IF(O281="základní",K281,0)</f>
        <v>0</v>
      </c>
      <c r="BF281" s="246">
        <f>IF(O281="snížená",K281,0)</f>
        <v>0</v>
      </c>
      <c r="BG281" s="246">
        <f>IF(O281="zákl. přenesená",K281,0)</f>
        <v>0</v>
      </c>
      <c r="BH281" s="246">
        <f>IF(O281="sníž. přenesená",K281,0)</f>
        <v>0</v>
      </c>
      <c r="BI281" s="246">
        <f>IF(O281="nulová",K281,0)</f>
        <v>0</v>
      </c>
      <c r="BJ281" s="18" t="s">
        <v>82</v>
      </c>
      <c r="BK281" s="246">
        <f>ROUND(P281*H281,2)</f>
        <v>0</v>
      </c>
      <c r="BL281" s="18" t="s">
        <v>190</v>
      </c>
      <c r="BM281" s="245" t="s">
        <v>2569</v>
      </c>
    </row>
    <row r="282" s="2" customFormat="1">
      <c r="A282" s="39"/>
      <c r="B282" s="40"/>
      <c r="C282" s="41"/>
      <c r="D282" s="247" t="s">
        <v>192</v>
      </c>
      <c r="E282" s="41"/>
      <c r="F282" s="248" t="s">
        <v>2568</v>
      </c>
      <c r="G282" s="41"/>
      <c r="H282" s="41"/>
      <c r="I282" s="249"/>
      <c r="J282" s="249"/>
      <c r="K282" s="41"/>
      <c r="L282" s="41"/>
      <c r="M282" s="45"/>
      <c r="N282" s="250"/>
      <c r="O282" s="251"/>
      <c r="P282" s="92"/>
      <c r="Q282" s="92"/>
      <c r="R282" s="92"/>
      <c r="S282" s="92"/>
      <c r="T282" s="92"/>
      <c r="U282" s="92"/>
      <c r="V282" s="92"/>
      <c r="W282" s="92"/>
      <c r="X282" s="93"/>
      <c r="Y282" s="39"/>
      <c r="Z282" s="39"/>
      <c r="AA282" s="39"/>
      <c r="AB282" s="39"/>
      <c r="AC282" s="39"/>
      <c r="AD282" s="39"/>
      <c r="AE282" s="39"/>
      <c r="AT282" s="18" t="s">
        <v>192</v>
      </c>
      <c r="AU282" s="18" t="s">
        <v>84</v>
      </c>
    </row>
    <row r="283" s="2" customFormat="1">
      <c r="A283" s="39"/>
      <c r="B283" s="40"/>
      <c r="C283" s="41"/>
      <c r="D283" s="252" t="s">
        <v>194</v>
      </c>
      <c r="E283" s="41"/>
      <c r="F283" s="253" t="s">
        <v>2570</v>
      </c>
      <c r="G283" s="41"/>
      <c r="H283" s="41"/>
      <c r="I283" s="249"/>
      <c r="J283" s="249"/>
      <c r="K283" s="41"/>
      <c r="L283" s="41"/>
      <c r="M283" s="45"/>
      <c r="N283" s="250"/>
      <c r="O283" s="251"/>
      <c r="P283" s="92"/>
      <c r="Q283" s="92"/>
      <c r="R283" s="92"/>
      <c r="S283" s="92"/>
      <c r="T283" s="92"/>
      <c r="U283" s="92"/>
      <c r="V283" s="92"/>
      <c r="W283" s="92"/>
      <c r="X283" s="93"/>
      <c r="Y283" s="39"/>
      <c r="Z283" s="39"/>
      <c r="AA283" s="39"/>
      <c r="AB283" s="39"/>
      <c r="AC283" s="39"/>
      <c r="AD283" s="39"/>
      <c r="AE283" s="39"/>
      <c r="AT283" s="18" t="s">
        <v>194</v>
      </c>
      <c r="AU283" s="18" t="s">
        <v>84</v>
      </c>
    </row>
    <row r="284" s="13" customFormat="1">
      <c r="A284" s="13"/>
      <c r="B284" s="254"/>
      <c r="C284" s="255"/>
      <c r="D284" s="247" t="s">
        <v>196</v>
      </c>
      <c r="E284" s="256" t="s">
        <v>1</v>
      </c>
      <c r="F284" s="257" t="s">
        <v>2571</v>
      </c>
      <c r="G284" s="255"/>
      <c r="H284" s="258">
        <v>158.87299999999999</v>
      </c>
      <c r="I284" s="259"/>
      <c r="J284" s="259"/>
      <c r="K284" s="255"/>
      <c r="L284" s="255"/>
      <c r="M284" s="260"/>
      <c r="N284" s="261"/>
      <c r="O284" s="262"/>
      <c r="P284" s="262"/>
      <c r="Q284" s="262"/>
      <c r="R284" s="262"/>
      <c r="S284" s="262"/>
      <c r="T284" s="262"/>
      <c r="U284" s="262"/>
      <c r="V284" s="262"/>
      <c r="W284" s="262"/>
      <c r="X284" s="263"/>
      <c r="Y284" s="13"/>
      <c r="Z284" s="13"/>
      <c r="AA284" s="13"/>
      <c r="AB284" s="13"/>
      <c r="AC284" s="13"/>
      <c r="AD284" s="13"/>
      <c r="AE284" s="13"/>
      <c r="AT284" s="264" t="s">
        <v>196</v>
      </c>
      <c r="AU284" s="264" t="s">
        <v>84</v>
      </c>
      <c r="AV284" s="13" t="s">
        <v>84</v>
      </c>
      <c r="AW284" s="13" t="s">
        <v>5</v>
      </c>
      <c r="AX284" s="13" t="s">
        <v>82</v>
      </c>
      <c r="AY284" s="264" t="s">
        <v>182</v>
      </c>
    </row>
    <row r="285" s="2" customFormat="1">
      <c r="A285" s="39"/>
      <c r="B285" s="40"/>
      <c r="C285" s="233" t="s">
        <v>293</v>
      </c>
      <c r="D285" s="233" t="s">
        <v>185</v>
      </c>
      <c r="E285" s="234" t="s">
        <v>2572</v>
      </c>
      <c r="F285" s="235" t="s">
        <v>2566</v>
      </c>
      <c r="G285" s="236" t="s">
        <v>188</v>
      </c>
      <c r="H285" s="237">
        <v>158.87299999999999</v>
      </c>
      <c r="I285" s="238"/>
      <c r="J285" s="238"/>
      <c r="K285" s="239">
        <f>ROUND(P285*H285,2)</f>
        <v>0</v>
      </c>
      <c r="L285" s="235" t="s">
        <v>189</v>
      </c>
      <c r="M285" s="45"/>
      <c r="N285" s="240" t="s">
        <v>1</v>
      </c>
      <c r="O285" s="241" t="s">
        <v>38</v>
      </c>
      <c r="P285" s="242">
        <f>I285+J285</f>
        <v>0</v>
      </c>
      <c r="Q285" s="242">
        <f>ROUND(I285*H285,2)</f>
        <v>0</v>
      </c>
      <c r="R285" s="242">
        <f>ROUND(J285*H285,2)</f>
        <v>0</v>
      </c>
      <c r="S285" s="92"/>
      <c r="T285" s="243">
        <f>S285*H285</f>
        <v>0</v>
      </c>
      <c r="U285" s="243">
        <v>0</v>
      </c>
      <c r="V285" s="243">
        <f>U285*H285</f>
        <v>0</v>
      </c>
      <c r="W285" s="243">
        <v>0</v>
      </c>
      <c r="X285" s="244">
        <f>W285*H285</f>
        <v>0</v>
      </c>
      <c r="Y285" s="39"/>
      <c r="Z285" s="39"/>
      <c r="AA285" s="39"/>
      <c r="AB285" s="39"/>
      <c r="AC285" s="39"/>
      <c r="AD285" s="39"/>
      <c r="AE285" s="39"/>
      <c r="AR285" s="245" t="s">
        <v>190</v>
      </c>
      <c r="AT285" s="245" t="s">
        <v>185</v>
      </c>
      <c r="AU285" s="245" t="s">
        <v>84</v>
      </c>
      <c r="AY285" s="18" t="s">
        <v>182</v>
      </c>
      <c r="BE285" s="246">
        <f>IF(O285="základní",K285,0)</f>
        <v>0</v>
      </c>
      <c r="BF285" s="246">
        <f>IF(O285="snížená",K285,0)</f>
        <v>0</v>
      </c>
      <c r="BG285" s="246">
        <f>IF(O285="zákl. přenesená",K285,0)</f>
        <v>0</v>
      </c>
      <c r="BH285" s="246">
        <f>IF(O285="sníž. přenesená",K285,0)</f>
        <v>0</v>
      </c>
      <c r="BI285" s="246">
        <f>IF(O285="nulová",K285,0)</f>
        <v>0</v>
      </c>
      <c r="BJ285" s="18" t="s">
        <v>82</v>
      </c>
      <c r="BK285" s="246">
        <f>ROUND(P285*H285,2)</f>
        <v>0</v>
      </c>
      <c r="BL285" s="18" t="s">
        <v>190</v>
      </c>
      <c r="BM285" s="245" t="s">
        <v>2573</v>
      </c>
    </row>
    <row r="286" s="2" customFormat="1">
      <c r="A286" s="39"/>
      <c r="B286" s="40"/>
      <c r="C286" s="41"/>
      <c r="D286" s="247" t="s">
        <v>192</v>
      </c>
      <c r="E286" s="41"/>
      <c r="F286" s="248" t="s">
        <v>2566</v>
      </c>
      <c r="G286" s="41"/>
      <c r="H286" s="41"/>
      <c r="I286" s="249"/>
      <c r="J286" s="249"/>
      <c r="K286" s="41"/>
      <c r="L286" s="41"/>
      <c r="M286" s="45"/>
      <c r="N286" s="250"/>
      <c r="O286" s="251"/>
      <c r="P286" s="92"/>
      <c r="Q286" s="92"/>
      <c r="R286" s="92"/>
      <c r="S286" s="92"/>
      <c r="T286" s="92"/>
      <c r="U286" s="92"/>
      <c r="V286" s="92"/>
      <c r="W286" s="92"/>
      <c r="X286" s="93"/>
      <c r="Y286" s="39"/>
      <c r="Z286" s="39"/>
      <c r="AA286" s="39"/>
      <c r="AB286" s="39"/>
      <c r="AC286" s="39"/>
      <c r="AD286" s="39"/>
      <c r="AE286" s="39"/>
      <c r="AT286" s="18" t="s">
        <v>192</v>
      </c>
      <c r="AU286" s="18" t="s">
        <v>84</v>
      </c>
    </row>
    <row r="287" s="2" customFormat="1">
      <c r="A287" s="39"/>
      <c r="B287" s="40"/>
      <c r="C287" s="41"/>
      <c r="D287" s="252" t="s">
        <v>194</v>
      </c>
      <c r="E287" s="41"/>
      <c r="F287" s="253" t="s">
        <v>2574</v>
      </c>
      <c r="G287" s="41"/>
      <c r="H287" s="41"/>
      <c r="I287" s="249"/>
      <c r="J287" s="249"/>
      <c r="K287" s="41"/>
      <c r="L287" s="41"/>
      <c r="M287" s="45"/>
      <c r="N287" s="250"/>
      <c r="O287" s="251"/>
      <c r="P287" s="92"/>
      <c r="Q287" s="92"/>
      <c r="R287" s="92"/>
      <c r="S287" s="92"/>
      <c r="T287" s="92"/>
      <c r="U287" s="92"/>
      <c r="V287" s="92"/>
      <c r="W287" s="92"/>
      <c r="X287" s="93"/>
      <c r="Y287" s="39"/>
      <c r="Z287" s="39"/>
      <c r="AA287" s="39"/>
      <c r="AB287" s="39"/>
      <c r="AC287" s="39"/>
      <c r="AD287" s="39"/>
      <c r="AE287" s="39"/>
      <c r="AT287" s="18" t="s">
        <v>194</v>
      </c>
      <c r="AU287" s="18" t="s">
        <v>84</v>
      </c>
    </row>
    <row r="288" s="12" customFormat="1" ht="22.8" customHeight="1">
      <c r="A288" s="12"/>
      <c r="B288" s="216"/>
      <c r="C288" s="217"/>
      <c r="D288" s="218" t="s">
        <v>74</v>
      </c>
      <c r="E288" s="231" t="s">
        <v>238</v>
      </c>
      <c r="F288" s="231" t="s">
        <v>239</v>
      </c>
      <c r="G288" s="217"/>
      <c r="H288" s="217"/>
      <c r="I288" s="220"/>
      <c r="J288" s="220"/>
      <c r="K288" s="232">
        <f>BK288</f>
        <v>0</v>
      </c>
      <c r="L288" s="217"/>
      <c r="M288" s="222"/>
      <c r="N288" s="223"/>
      <c r="O288" s="224"/>
      <c r="P288" s="224"/>
      <c r="Q288" s="225">
        <f>SUM(Q289:Q307)</f>
        <v>0</v>
      </c>
      <c r="R288" s="225">
        <f>SUM(R289:R307)</f>
        <v>0</v>
      </c>
      <c r="S288" s="224"/>
      <c r="T288" s="226">
        <f>SUM(T289:T307)</f>
        <v>0</v>
      </c>
      <c r="U288" s="224"/>
      <c r="V288" s="226">
        <f>SUM(V289:V307)</f>
        <v>0</v>
      </c>
      <c r="W288" s="224"/>
      <c r="X288" s="227">
        <f>SUM(X289:X307)</f>
        <v>0</v>
      </c>
      <c r="Y288" s="12"/>
      <c r="Z288" s="12"/>
      <c r="AA288" s="12"/>
      <c r="AB288" s="12"/>
      <c r="AC288" s="12"/>
      <c r="AD288" s="12"/>
      <c r="AE288" s="12"/>
      <c r="AR288" s="228" t="s">
        <v>82</v>
      </c>
      <c r="AT288" s="229" t="s">
        <v>74</v>
      </c>
      <c r="AU288" s="229" t="s">
        <v>82</v>
      </c>
      <c r="AY288" s="228" t="s">
        <v>182</v>
      </c>
      <c r="BK288" s="230">
        <f>SUM(BK289:BK307)</f>
        <v>0</v>
      </c>
    </row>
    <row r="289" s="2" customFormat="1">
      <c r="A289" s="39"/>
      <c r="B289" s="40"/>
      <c r="C289" s="233" t="s">
        <v>408</v>
      </c>
      <c r="D289" s="233" t="s">
        <v>185</v>
      </c>
      <c r="E289" s="234" t="s">
        <v>2575</v>
      </c>
      <c r="F289" s="235" t="s">
        <v>2576</v>
      </c>
      <c r="G289" s="236" t="s">
        <v>243</v>
      </c>
      <c r="H289" s="237">
        <v>28.843</v>
      </c>
      <c r="I289" s="238"/>
      <c r="J289" s="238"/>
      <c r="K289" s="239">
        <f>ROUND(P289*H289,2)</f>
        <v>0</v>
      </c>
      <c r="L289" s="235" t="s">
        <v>189</v>
      </c>
      <c r="M289" s="45"/>
      <c r="N289" s="240" t="s">
        <v>1</v>
      </c>
      <c r="O289" s="241" t="s">
        <v>38</v>
      </c>
      <c r="P289" s="242">
        <f>I289+J289</f>
        <v>0</v>
      </c>
      <c r="Q289" s="242">
        <f>ROUND(I289*H289,2)</f>
        <v>0</v>
      </c>
      <c r="R289" s="242">
        <f>ROUND(J289*H289,2)</f>
        <v>0</v>
      </c>
      <c r="S289" s="92"/>
      <c r="T289" s="243">
        <f>S289*H289</f>
        <v>0</v>
      </c>
      <c r="U289" s="243">
        <v>0</v>
      </c>
      <c r="V289" s="243">
        <f>U289*H289</f>
        <v>0</v>
      </c>
      <c r="W289" s="243">
        <v>0</v>
      </c>
      <c r="X289" s="244">
        <f>W289*H289</f>
        <v>0</v>
      </c>
      <c r="Y289" s="39"/>
      <c r="Z289" s="39"/>
      <c r="AA289" s="39"/>
      <c r="AB289" s="39"/>
      <c r="AC289" s="39"/>
      <c r="AD289" s="39"/>
      <c r="AE289" s="39"/>
      <c r="AR289" s="245" t="s">
        <v>190</v>
      </c>
      <c r="AT289" s="245" t="s">
        <v>185</v>
      </c>
      <c r="AU289" s="245" t="s">
        <v>84</v>
      </c>
      <c r="AY289" s="18" t="s">
        <v>182</v>
      </c>
      <c r="BE289" s="246">
        <f>IF(O289="základní",K289,0)</f>
        <v>0</v>
      </c>
      <c r="BF289" s="246">
        <f>IF(O289="snížená",K289,0)</f>
        <v>0</v>
      </c>
      <c r="BG289" s="246">
        <f>IF(O289="zákl. přenesená",K289,0)</f>
        <v>0</v>
      </c>
      <c r="BH289" s="246">
        <f>IF(O289="sníž. přenesená",K289,0)</f>
        <v>0</v>
      </c>
      <c r="BI289" s="246">
        <f>IF(O289="nulová",K289,0)</f>
        <v>0</v>
      </c>
      <c r="BJ289" s="18" t="s">
        <v>82</v>
      </c>
      <c r="BK289" s="246">
        <f>ROUND(P289*H289,2)</f>
        <v>0</v>
      </c>
      <c r="BL289" s="18" t="s">
        <v>190</v>
      </c>
      <c r="BM289" s="245" t="s">
        <v>2577</v>
      </c>
    </row>
    <row r="290" s="2" customFormat="1">
      <c r="A290" s="39"/>
      <c r="B290" s="40"/>
      <c r="C290" s="41"/>
      <c r="D290" s="247" t="s">
        <v>192</v>
      </c>
      <c r="E290" s="41"/>
      <c r="F290" s="248" t="s">
        <v>2578</v>
      </c>
      <c r="G290" s="41"/>
      <c r="H290" s="41"/>
      <c r="I290" s="249"/>
      <c r="J290" s="249"/>
      <c r="K290" s="41"/>
      <c r="L290" s="41"/>
      <c r="M290" s="45"/>
      <c r="N290" s="250"/>
      <c r="O290" s="251"/>
      <c r="P290" s="92"/>
      <c r="Q290" s="92"/>
      <c r="R290" s="92"/>
      <c r="S290" s="92"/>
      <c r="T290" s="92"/>
      <c r="U290" s="92"/>
      <c r="V290" s="92"/>
      <c r="W290" s="92"/>
      <c r="X290" s="93"/>
      <c r="Y290" s="39"/>
      <c r="Z290" s="39"/>
      <c r="AA290" s="39"/>
      <c r="AB290" s="39"/>
      <c r="AC290" s="39"/>
      <c r="AD290" s="39"/>
      <c r="AE290" s="39"/>
      <c r="AT290" s="18" t="s">
        <v>192</v>
      </c>
      <c r="AU290" s="18" t="s">
        <v>84</v>
      </c>
    </row>
    <row r="291" s="2" customFormat="1">
      <c r="A291" s="39"/>
      <c r="B291" s="40"/>
      <c r="C291" s="41"/>
      <c r="D291" s="252" t="s">
        <v>194</v>
      </c>
      <c r="E291" s="41"/>
      <c r="F291" s="253" t="s">
        <v>2579</v>
      </c>
      <c r="G291" s="41"/>
      <c r="H291" s="41"/>
      <c r="I291" s="249"/>
      <c r="J291" s="249"/>
      <c r="K291" s="41"/>
      <c r="L291" s="41"/>
      <c r="M291" s="45"/>
      <c r="N291" s="250"/>
      <c r="O291" s="251"/>
      <c r="P291" s="92"/>
      <c r="Q291" s="92"/>
      <c r="R291" s="92"/>
      <c r="S291" s="92"/>
      <c r="T291" s="92"/>
      <c r="U291" s="92"/>
      <c r="V291" s="92"/>
      <c r="W291" s="92"/>
      <c r="X291" s="93"/>
      <c r="Y291" s="39"/>
      <c r="Z291" s="39"/>
      <c r="AA291" s="39"/>
      <c r="AB291" s="39"/>
      <c r="AC291" s="39"/>
      <c r="AD291" s="39"/>
      <c r="AE291" s="39"/>
      <c r="AT291" s="18" t="s">
        <v>194</v>
      </c>
      <c r="AU291" s="18" t="s">
        <v>84</v>
      </c>
    </row>
    <row r="292" s="14" customFormat="1">
      <c r="A292" s="14"/>
      <c r="B292" s="265"/>
      <c r="C292" s="266"/>
      <c r="D292" s="247" t="s">
        <v>196</v>
      </c>
      <c r="E292" s="267" t="s">
        <v>1</v>
      </c>
      <c r="F292" s="268" t="s">
        <v>2580</v>
      </c>
      <c r="G292" s="266"/>
      <c r="H292" s="267" t="s">
        <v>1</v>
      </c>
      <c r="I292" s="269"/>
      <c r="J292" s="269"/>
      <c r="K292" s="266"/>
      <c r="L292" s="266"/>
      <c r="M292" s="270"/>
      <c r="N292" s="271"/>
      <c r="O292" s="272"/>
      <c r="P292" s="272"/>
      <c r="Q292" s="272"/>
      <c r="R292" s="272"/>
      <c r="S292" s="272"/>
      <c r="T292" s="272"/>
      <c r="U292" s="272"/>
      <c r="V292" s="272"/>
      <c r="W292" s="272"/>
      <c r="X292" s="273"/>
      <c r="Y292" s="14"/>
      <c r="Z292" s="14"/>
      <c r="AA292" s="14"/>
      <c r="AB292" s="14"/>
      <c r="AC292" s="14"/>
      <c r="AD292" s="14"/>
      <c r="AE292" s="14"/>
      <c r="AT292" s="274" t="s">
        <v>196</v>
      </c>
      <c r="AU292" s="274" t="s">
        <v>84</v>
      </c>
      <c r="AV292" s="14" t="s">
        <v>82</v>
      </c>
      <c r="AW292" s="14" t="s">
        <v>5</v>
      </c>
      <c r="AX292" s="14" t="s">
        <v>75</v>
      </c>
      <c r="AY292" s="274" t="s">
        <v>182</v>
      </c>
    </row>
    <row r="293" s="13" customFormat="1">
      <c r="A293" s="13"/>
      <c r="B293" s="254"/>
      <c r="C293" s="255"/>
      <c r="D293" s="247" t="s">
        <v>196</v>
      </c>
      <c r="E293" s="256" t="s">
        <v>1</v>
      </c>
      <c r="F293" s="257" t="s">
        <v>2581</v>
      </c>
      <c r="G293" s="255"/>
      <c r="H293" s="258">
        <v>28.843</v>
      </c>
      <c r="I293" s="259"/>
      <c r="J293" s="259"/>
      <c r="K293" s="255"/>
      <c r="L293" s="255"/>
      <c r="M293" s="260"/>
      <c r="N293" s="261"/>
      <c r="O293" s="262"/>
      <c r="P293" s="262"/>
      <c r="Q293" s="262"/>
      <c r="R293" s="262"/>
      <c r="S293" s="262"/>
      <c r="T293" s="262"/>
      <c r="U293" s="262"/>
      <c r="V293" s="262"/>
      <c r="W293" s="262"/>
      <c r="X293" s="263"/>
      <c r="Y293" s="13"/>
      <c r="Z293" s="13"/>
      <c r="AA293" s="13"/>
      <c r="AB293" s="13"/>
      <c r="AC293" s="13"/>
      <c r="AD293" s="13"/>
      <c r="AE293" s="13"/>
      <c r="AT293" s="264" t="s">
        <v>196</v>
      </c>
      <c r="AU293" s="264" t="s">
        <v>84</v>
      </c>
      <c r="AV293" s="13" t="s">
        <v>84</v>
      </c>
      <c r="AW293" s="13" t="s">
        <v>5</v>
      </c>
      <c r="AX293" s="13" t="s">
        <v>82</v>
      </c>
      <c r="AY293" s="264" t="s">
        <v>182</v>
      </c>
    </row>
    <row r="294" s="2" customFormat="1" ht="24.15" customHeight="1">
      <c r="A294" s="39"/>
      <c r="B294" s="40"/>
      <c r="C294" s="233" t="s">
        <v>413</v>
      </c>
      <c r="D294" s="233" t="s">
        <v>185</v>
      </c>
      <c r="E294" s="234" t="s">
        <v>2582</v>
      </c>
      <c r="F294" s="235" t="s">
        <v>2583</v>
      </c>
      <c r="G294" s="236" t="s">
        <v>243</v>
      </c>
      <c r="H294" s="237">
        <v>259.58699999999999</v>
      </c>
      <c r="I294" s="238"/>
      <c r="J294" s="238"/>
      <c r="K294" s="239">
        <f>ROUND(P294*H294,2)</f>
        <v>0</v>
      </c>
      <c r="L294" s="235" t="s">
        <v>189</v>
      </c>
      <c r="M294" s="45"/>
      <c r="N294" s="240" t="s">
        <v>1</v>
      </c>
      <c r="O294" s="241" t="s">
        <v>38</v>
      </c>
      <c r="P294" s="242">
        <f>I294+J294</f>
        <v>0</v>
      </c>
      <c r="Q294" s="242">
        <f>ROUND(I294*H294,2)</f>
        <v>0</v>
      </c>
      <c r="R294" s="242">
        <f>ROUND(J294*H294,2)</f>
        <v>0</v>
      </c>
      <c r="S294" s="92"/>
      <c r="T294" s="243">
        <f>S294*H294</f>
        <v>0</v>
      </c>
      <c r="U294" s="243">
        <v>0</v>
      </c>
      <c r="V294" s="243">
        <f>U294*H294</f>
        <v>0</v>
      </c>
      <c r="W294" s="243">
        <v>0</v>
      </c>
      <c r="X294" s="244">
        <f>W294*H294</f>
        <v>0</v>
      </c>
      <c r="Y294" s="39"/>
      <c r="Z294" s="39"/>
      <c r="AA294" s="39"/>
      <c r="AB294" s="39"/>
      <c r="AC294" s="39"/>
      <c r="AD294" s="39"/>
      <c r="AE294" s="39"/>
      <c r="AR294" s="245" t="s">
        <v>190</v>
      </c>
      <c r="AT294" s="245" t="s">
        <v>185</v>
      </c>
      <c r="AU294" s="245" t="s">
        <v>84</v>
      </c>
      <c r="AY294" s="18" t="s">
        <v>182</v>
      </c>
      <c r="BE294" s="246">
        <f>IF(O294="základní",K294,0)</f>
        <v>0</v>
      </c>
      <c r="BF294" s="246">
        <f>IF(O294="snížená",K294,0)</f>
        <v>0</v>
      </c>
      <c r="BG294" s="246">
        <f>IF(O294="zákl. přenesená",K294,0)</f>
        <v>0</v>
      </c>
      <c r="BH294" s="246">
        <f>IF(O294="sníž. přenesená",K294,0)</f>
        <v>0</v>
      </c>
      <c r="BI294" s="246">
        <f>IF(O294="nulová",K294,0)</f>
        <v>0</v>
      </c>
      <c r="BJ294" s="18" t="s">
        <v>82</v>
      </c>
      <c r="BK294" s="246">
        <f>ROUND(P294*H294,2)</f>
        <v>0</v>
      </c>
      <c r="BL294" s="18" t="s">
        <v>190</v>
      </c>
      <c r="BM294" s="245" t="s">
        <v>2584</v>
      </c>
    </row>
    <row r="295" s="2" customFormat="1">
      <c r="A295" s="39"/>
      <c r="B295" s="40"/>
      <c r="C295" s="41"/>
      <c r="D295" s="247" t="s">
        <v>192</v>
      </c>
      <c r="E295" s="41"/>
      <c r="F295" s="248" t="s">
        <v>2306</v>
      </c>
      <c r="G295" s="41"/>
      <c r="H295" s="41"/>
      <c r="I295" s="249"/>
      <c r="J295" s="249"/>
      <c r="K295" s="41"/>
      <c r="L295" s="41"/>
      <c r="M295" s="45"/>
      <c r="N295" s="250"/>
      <c r="O295" s="251"/>
      <c r="P295" s="92"/>
      <c r="Q295" s="92"/>
      <c r="R295" s="92"/>
      <c r="S295" s="92"/>
      <c r="T295" s="92"/>
      <c r="U295" s="92"/>
      <c r="V295" s="92"/>
      <c r="W295" s="92"/>
      <c r="X295" s="93"/>
      <c r="Y295" s="39"/>
      <c r="Z295" s="39"/>
      <c r="AA295" s="39"/>
      <c r="AB295" s="39"/>
      <c r="AC295" s="39"/>
      <c r="AD295" s="39"/>
      <c r="AE295" s="39"/>
      <c r="AT295" s="18" t="s">
        <v>192</v>
      </c>
      <c r="AU295" s="18" t="s">
        <v>84</v>
      </c>
    </row>
    <row r="296" s="2" customFormat="1">
      <c r="A296" s="39"/>
      <c r="B296" s="40"/>
      <c r="C296" s="41"/>
      <c r="D296" s="252" t="s">
        <v>194</v>
      </c>
      <c r="E296" s="41"/>
      <c r="F296" s="253" t="s">
        <v>2585</v>
      </c>
      <c r="G296" s="41"/>
      <c r="H296" s="41"/>
      <c r="I296" s="249"/>
      <c r="J296" s="249"/>
      <c r="K296" s="41"/>
      <c r="L296" s="41"/>
      <c r="M296" s="45"/>
      <c r="N296" s="250"/>
      <c r="O296" s="251"/>
      <c r="P296" s="92"/>
      <c r="Q296" s="92"/>
      <c r="R296" s="92"/>
      <c r="S296" s="92"/>
      <c r="T296" s="92"/>
      <c r="U296" s="92"/>
      <c r="V296" s="92"/>
      <c r="W296" s="92"/>
      <c r="X296" s="93"/>
      <c r="Y296" s="39"/>
      <c r="Z296" s="39"/>
      <c r="AA296" s="39"/>
      <c r="AB296" s="39"/>
      <c r="AC296" s="39"/>
      <c r="AD296" s="39"/>
      <c r="AE296" s="39"/>
      <c r="AT296" s="18" t="s">
        <v>194</v>
      </c>
      <c r="AU296" s="18" t="s">
        <v>84</v>
      </c>
    </row>
    <row r="297" s="13" customFormat="1">
      <c r="A297" s="13"/>
      <c r="B297" s="254"/>
      <c r="C297" s="255"/>
      <c r="D297" s="247" t="s">
        <v>196</v>
      </c>
      <c r="E297" s="256" t="s">
        <v>1</v>
      </c>
      <c r="F297" s="257" t="s">
        <v>2586</v>
      </c>
      <c r="G297" s="255"/>
      <c r="H297" s="258">
        <v>28.843</v>
      </c>
      <c r="I297" s="259"/>
      <c r="J297" s="259"/>
      <c r="K297" s="255"/>
      <c r="L297" s="255"/>
      <c r="M297" s="260"/>
      <c r="N297" s="261"/>
      <c r="O297" s="262"/>
      <c r="P297" s="262"/>
      <c r="Q297" s="262"/>
      <c r="R297" s="262"/>
      <c r="S297" s="262"/>
      <c r="T297" s="262"/>
      <c r="U297" s="262"/>
      <c r="V297" s="262"/>
      <c r="W297" s="262"/>
      <c r="X297" s="263"/>
      <c r="Y297" s="13"/>
      <c r="Z297" s="13"/>
      <c r="AA297" s="13"/>
      <c r="AB297" s="13"/>
      <c r="AC297" s="13"/>
      <c r="AD297" s="13"/>
      <c r="AE297" s="13"/>
      <c r="AT297" s="264" t="s">
        <v>196</v>
      </c>
      <c r="AU297" s="264" t="s">
        <v>84</v>
      </c>
      <c r="AV297" s="13" t="s">
        <v>84</v>
      </c>
      <c r="AW297" s="13" t="s">
        <v>5</v>
      </c>
      <c r="AX297" s="13" t="s">
        <v>82</v>
      </c>
      <c r="AY297" s="264" t="s">
        <v>182</v>
      </c>
    </row>
    <row r="298" s="13" customFormat="1">
      <c r="A298" s="13"/>
      <c r="B298" s="254"/>
      <c r="C298" s="255"/>
      <c r="D298" s="247" t="s">
        <v>196</v>
      </c>
      <c r="E298" s="255"/>
      <c r="F298" s="257" t="s">
        <v>2587</v>
      </c>
      <c r="G298" s="255"/>
      <c r="H298" s="258">
        <v>259.58699999999999</v>
      </c>
      <c r="I298" s="259"/>
      <c r="J298" s="259"/>
      <c r="K298" s="255"/>
      <c r="L298" s="255"/>
      <c r="M298" s="260"/>
      <c r="N298" s="261"/>
      <c r="O298" s="262"/>
      <c r="P298" s="262"/>
      <c r="Q298" s="262"/>
      <c r="R298" s="262"/>
      <c r="S298" s="262"/>
      <c r="T298" s="262"/>
      <c r="U298" s="262"/>
      <c r="V298" s="262"/>
      <c r="W298" s="262"/>
      <c r="X298" s="263"/>
      <c r="Y298" s="13"/>
      <c r="Z298" s="13"/>
      <c r="AA298" s="13"/>
      <c r="AB298" s="13"/>
      <c r="AC298" s="13"/>
      <c r="AD298" s="13"/>
      <c r="AE298" s="13"/>
      <c r="AT298" s="264" t="s">
        <v>196</v>
      </c>
      <c r="AU298" s="264" t="s">
        <v>84</v>
      </c>
      <c r="AV298" s="13" t="s">
        <v>84</v>
      </c>
      <c r="AW298" s="13" t="s">
        <v>4</v>
      </c>
      <c r="AX298" s="13" t="s">
        <v>82</v>
      </c>
      <c r="AY298" s="264" t="s">
        <v>182</v>
      </c>
    </row>
    <row r="299" s="2" customFormat="1" ht="24.15" customHeight="1">
      <c r="A299" s="39"/>
      <c r="B299" s="40"/>
      <c r="C299" s="233" t="s">
        <v>421</v>
      </c>
      <c r="D299" s="233" t="s">
        <v>185</v>
      </c>
      <c r="E299" s="234" t="s">
        <v>2068</v>
      </c>
      <c r="F299" s="235" t="s">
        <v>2588</v>
      </c>
      <c r="G299" s="236" t="s">
        <v>243</v>
      </c>
      <c r="H299" s="237">
        <v>62.186999999999998</v>
      </c>
      <c r="I299" s="238"/>
      <c r="J299" s="238"/>
      <c r="K299" s="239">
        <f>ROUND(P299*H299,2)</f>
        <v>0</v>
      </c>
      <c r="L299" s="235" t="s">
        <v>189</v>
      </c>
      <c r="M299" s="45"/>
      <c r="N299" s="240" t="s">
        <v>1</v>
      </c>
      <c r="O299" s="241" t="s">
        <v>38</v>
      </c>
      <c r="P299" s="242">
        <f>I299+J299</f>
        <v>0</v>
      </c>
      <c r="Q299" s="242">
        <f>ROUND(I299*H299,2)</f>
        <v>0</v>
      </c>
      <c r="R299" s="242">
        <f>ROUND(J299*H299,2)</f>
        <v>0</v>
      </c>
      <c r="S299" s="92"/>
      <c r="T299" s="243">
        <f>S299*H299</f>
        <v>0</v>
      </c>
      <c r="U299" s="243">
        <v>0</v>
      </c>
      <c r="V299" s="243">
        <f>U299*H299</f>
        <v>0</v>
      </c>
      <c r="W299" s="243">
        <v>0</v>
      </c>
      <c r="X299" s="244">
        <f>W299*H299</f>
        <v>0</v>
      </c>
      <c r="Y299" s="39"/>
      <c r="Z299" s="39"/>
      <c r="AA299" s="39"/>
      <c r="AB299" s="39"/>
      <c r="AC299" s="39"/>
      <c r="AD299" s="39"/>
      <c r="AE299" s="39"/>
      <c r="AR299" s="245" t="s">
        <v>190</v>
      </c>
      <c r="AT299" s="245" t="s">
        <v>185</v>
      </c>
      <c r="AU299" s="245" t="s">
        <v>84</v>
      </c>
      <c r="AY299" s="18" t="s">
        <v>182</v>
      </c>
      <c r="BE299" s="246">
        <f>IF(O299="základní",K299,0)</f>
        <v>0</v>
      </c>
      <c r="BF299" s="246">
        <f>IF(O299="snížená",K299,0)</f>
        <v>0</v>
      </c>
      <c r="BG299" s="246">
        <f>IF(O299="zákl. přenesená",K299,0)</f>
        <v>0</v>
      </c>
      <c r="BH299" s="246">
        <f>IF(O299="sníž. přenesená",K299,0)</f>
        <v>0</v>
      </c>
      <c r="BI299" s="246">
        <f>IF(O299="nulová",K299,0)</f>
        <v>0</v>
      </c>
      <c r="BJ299" s="18" t="s">
        <v>82</v>
      </c>
      <c r="BK299" s="246">
        <f>ROUND(P299*H299,2)</f>
        <v>0</v>
      </c>
      <c r="BL299" s="18" t="s">
        <v>190</v>
      </c>
      <c r="BM299" s="245" t="s">
        <v>2589</v>
      </c>
    </row>
    <row r="300" s="2" customFormat="1">
      <c r="A300" s="39"/>
      <c r="B300" s="40"/>
      <c r="C300" s="41"/>
      <c r="D300" s="247" t="s">
        <v>192</v>
      </c>
      <c r="E300" s="41"/>
      <c r="F300" s="248" t="s">
        <v>2069</v>
      </c>
      <c r="G300" s="41"/>
      <c r="H300" s="41"/>
      <c r="I300" s="249"/>
      <c r="J300" s="249"/>
      <c r="K300" s="41"/>
      <c r="L300" s="41"/>
      <c r="M300" s="45"/>
      <c r="N300" s="250"/>
      <c r="O300" s="251"/>
      <c r="P300" s="92"/>
      <c r="Q300" s="92"/>
      <c r="R300" s="92"/>
      <c r="S300" s="92"/>
      <c r="T300" s="92"/>
      <c r="U300" s="92"/>
      <c r="V300" s="92"/>
      <c r="W300" s="92"/>
      <c r="X300" s="93"/>
      <c r="Y300" s="39"/>
      <c r="Z300" s="39"/>
      <c r="AA300" s="39"/>
      <c r="AB300" s="39"/>
      <c r="AC300" s="39"/>
      <c r="AD300" s="39"/>
      <c r="AE300" s="39"/>
      <c r="AT300" s="18" t="s">
        <v>192</v>
      </c>
      <c r="AU300" s="18" t="s">
        <v>84</v>
      </c>
    </row>
    <row r="301" s="2" customFormat="1">
      <c r="A301" s="39"/>
      <c r="B301" s="40"/>
      <c r="C301" s="41"/>
      <c r="D301" s="252" t="s">
        <v>194</v>
      </c>
      <c r="E301" s="41"/>
      <c r="F301" s="253" t="s">
        <v>2071</v>
      </c>
      <c r="G301" s="41"/>
      <c r="H301" s="41"/>
      <c r="I301" s="249"/>
      <c r="J301" s="249"/>
      <c r="K301" s="41"/>
      <c r="L301" s="41"/>
      <c r="M301" s="45"/>
      <c r="N301" s="250"/>
      <c r="O301" s="251"/>
      <c r="P301" s="92"/>
      <c r="Q301" s="92"/>
      <c r="R301" s="92"/>
      <c r="S301" s="92"/>
      <c r="T301" s="92"/>
      <c r="U301" s="92"/>
      <c r="V301" s="92"/>
      <c r="W301" s="92"/>
      <c r="X301" s="93"/>
      <c r="Y301" s="39"/>
      <c r="Z301" s="39"/>
      <c r="AA301" s="39"/>
      <c r="AB301" s="39"/>
      <c r="AC301" s="39"/>
      <c r="AD301" s="39"/>
      <c r="AE301" s="39"/>
      <c r="AT301" s="18" t="s">
        <v>194</v>
      </c>
      <c r="AU301" s="18" t="s">
        <v>84</v>
      </c>
    </row>
    <row r="302" s="14" customFormat="1">
      <c r="A302" s="14"/>
      <c r="B302" s="265"/>
      <c r="C302" s="266"/>
      <c r="D302" s="247" t="s">
        <v>196</v>
      </c>
      <c r="E302" s="267" t="s">
        <v>1</v>
      </c>
      <c r="F302" s="268" t="s">
        <v>2590</v>
      </c>
      <c r="G302" s="266"/>
      <c r="H302" s="267" t="s">
        <v>1</v>
      </c>
      <c r="I302" s="269"/>
      <c r="J302" s="269"/>
      <c r="K302" s="266"/>
      <c r="L302" s="266"/>
      <c r="M302" s="270"/>
      <c r="N302" s="271"/>
      <c r="O302" s="272"/>
      <c r="P302" s="272"/>
      <c r="Q302" s="272"/>
      <c r="R302" s="272"/>
      <c r="S302" s="272"/>
      <c r="T302" s="272"/>
      <c r="U302" s="272"/>
      <c r="V302" s="272"/>
      <c r="W302" s="272"/>
      <c r="X302" s="273"/>
      <c r="Y302" s="14"/>
      <c r="Z302" s="14"/>
      <c r="AA302" s="14"/>
      <c r="AB302" s="14"/>
      <c r="AC302" s="14"/>
      <c r="AD302" s="14"/>
      <c r="AE302" s="14"/>
      <c r="AT302" s="274" t="s">
        <v>196</v>
      </c>
      <c r="AU302" s="274" t="s">
        <v>84</v>
      </c>
      <c r="AV302" s="14" t="s">
        <v>82</v>
      </c>
      <c r="AW302" s="14" t="s">
        <v>5</v>
      </c>
      <c r="AX302" s="14" t="s">
        <v>75</v>
      </c>
      <c r="AY302" s="274" t="s">
        <v>182</v>
      </c>
    </row>
    <row r="303" s="13" customFormat="1">
      <c r="A303" s="13"/>
      <c r="B303" s="254"/>
      <c r="C303" s="255"/>
      <c r="D303" s="247" t="s">
        <v>196</v>
      </c>
      <c r="E303" s="256" t="s">
        <v>1</v>
      </c>
      <c r="F303" s="257" t="s">
        <v>2591</v>
      </c>
      <c r="G303" s="255"/>
      <c r="H303" s="258">
        <v>62.186999999999998</v>
      </c>
      <c r="I303" s="259"/>
      <c r="J303" s="259"/>
      <c r="K303" s="255"/>
      <c r="L303" s="255"/>
      <c r="M303" s="260"/>
      <c r="N303" s="261"/>
      <c r="O303" s="262"/>
      <c r="P303" s="262"/>
      <c r="Q303" s="262"/>
      <c r="R303" s="262"/>
      <c r="S303" s="262"/>
      <c r="T303" s="262"/>
      <c r="U303" s="262"/>
      <c r="V303" s="262"/>
      <c r="W303" s="262"/>
      <c r="X303" s="263"/>
      <c r="Y303" s="13"/>
      <c r="Z303" s="13"/>
      <c r="AA303" s="13"/>
      <c r="AB303" s="13"/>
      <c r="AC303" s="13"/>
      <c r="AD303" s="13"/>
      <c r="AE303" s="13"/>
      <c r="AT303" s="264" t="s">
        <v>196</v>
      </c>
      <c r="AU303" s="264" t="s">
        <v>84</v>
      </c>
      <c r="AV303" s="13" t="s">
        <v>84</v>
      </c>
      <c r="AW303" s="13" t="s">
        <v>5</v>
      </c>
      <c r="AX303" s="13" t="s">
        <v>82</v>
      </c>
      <c r="AY303" s="264" t="s">
        <v>182</v>
      </c>
    </row>
    <row r="304" s="2" customFormat="1" ht="24.15" customHeight="1">
      <c r="A304" s="39"/>
      <c r="B304" s="40"/>
      <c r="C304" s="233" t="s">
        <v>428</v>
      </c>
      <c r="D304" s="233" t="s">
        <v>185</v>
      </c>
      <c r="E304" s="234" t="s">
        <v>2320</v>
      </c>
      <c r="F304" s="235" t="s">
        <v>2321</v>
      </c>
      <c r="G304" s="236" t="s">
        <v>243</v>
      </c>
      <c r="H304" s="237">
        <v>28.843</v>
      </c>
      <c r="I304" s="238"/>
      <c r="J304" s="238"/>
      <c r="K304" s="239">
        <f>ROUND(P304*H304,2)</f>
        <v>0</v>
      </c>
      <c r="L304" s="235" t="s">
        <v>189</v>
      </c>
      <c r="M304" s="45"/>
      <c r="N304" s="240" t="s">
        <v>1</v>
      </c>
      <c r="O304" s="241" t="s">
        <v>38</v>
      </c>
      <c r="P304" s="242">
        <f>I304+J304</f>
        <v>0</v>
      </c>
      <c r="Q304" s="242">
        <f>ROUND(I304*H304,2)</f>
        <v>0</v>
      </c>
      <c r="R304" s="242">
        <f>ROUND(J304*H304,2)</f>
        <v>0</v>
      </c>
      <c r="S304" s="92"/>
      <c r="T304" s="243">
        <f>S304*H304</f>
        <v>0</v>
      </c>
      <c r="U304" s="243">
        <v>0</v>
      </c>
      <c r="V304" s="243">
        <f>U304*H304</f>
        <v>0</v>
      </c>
      <c r="W304" s="243">
        <v>0</v>
      </c>
      <c r="X304" s="244">
        <f>W304*H304</f>
        <v>0</v>
      </c>
      <c r="Y304" s="39"/>
      <c r="Z304" s="39"/>
      <c r="AA304" s="39"/>
      <c r="AB304" s="39"/>
      <c r="AC304" s="39"/>
      <c r="AD304" s="39"/>
      <c r="AE304" s="39"/>
      <c r="AR304" s="245" t="s">
        <v>190</v>
      </c>
      <c r="AT304" s="245" t="s">
        <v>185</v>
      </c>
      <c r="AU304" s="245" t="s">
        <v>84</v>
      </c>
      <c r="AY304" s="18" t="s">
        <v>182</v>
      </c>
      <c r="BE304" s="246">
        <f>IF(O304="základní",K304,0)</f>
        <v>0</v>
      </c>
      <c r="BF304" s="246">
        <f>IF(O304="snížená",K304,0)</f>
        <v>0</v>
      </c>
      <c r="BG304" s="246">
        <f>IF(O304="zákl. přenesená",K304,0)</f>
        <v>0</v>
      </c>
      <c r="BH304" s="246">
        <f>IF(O304="sníž. přenesená",K304,0)</f>
        <v>0</v>
      </c>
      <c r="BI304" s="246">
        <f>IF(O304="nulová",K304,0)</f>
        <v>0</v>
      </c>
      <c r="BJ304" s="18" t="s">
        <v>82</v>
      </c>
      <c r="BK304" s="246">
        <f>ROUND(P304*H304,2)</f>
        <v>0</v>
      </c>
      <c r="BL304" s="18" t="s">
        <v>190</v>
      </c>
      <c r="BM304" s="245" t="s">
        <v>2592</v>
      </c>
    </row>
    <row r="305" s="2" customFormat="1">
      <c r="A305" s="39"/>
      <c r="B305" s="40"/>
      <c r="C305" s="41"/>
      <c r="D305" s="247" t="s">
        <v>192</v>
      </c>
      <c r="E305" s="41"/>
      <c r="F305" s="248" t="s">
        <v>722</v>
      </c>
      <c r="G305" s="41"/>
      <c r="H305" s="41"/>
      <c r="I305" s="249"/>
      <c r="J305" s="249"/>
      <c r="K305" s="41"/>
      <c r="L305" s="41"/>
      <c r="M305" s="45"/>
      <c r="N305" s="250"/>
      <c r="O305" s="251"/>
      <c r="P305" s="92"/>
      <c r="Q305" s="92"/>
      <c r="R305" s="92"/>
      <c r="S305" s="92"/>
      <c r="T305" s="92"/>
      <c r="U305" s="92"/>
      <c r="V305" s="92"/>
      <c r="W305" s="92"/>
      <c r="X305" s="93"/>
      <c r="Y305" s="39"/>
      <c r="Z305" s="39"/>
      <c r="AA305" s="39"/>
      <c r="AB305" s="39"/>
      <c r="AC305" s="39"/>
      <c r="AD305" s="39"/>
      <c r="AE305" s="39"/>
      <c r="AT305" s="18" t="s">
        <v>192</v>
      </c>
      <c r="AU305" s="18" t="s">
        <v>84</v>
      </c>
    </row>
    <row r="306" s="2" customFormat="1">
      <c r="A306" s="39"/>
      <c r="B306" s="40"/>
      <c r="C306" s="41"/>
      <c r="D306" s="252" t="s">
        <v>194</v>
      </c>
      <c r="E306" s="41"/>
      <c r="F306" s="253" t="s">
        <v>2323</v>
      </c>
      <c r="G306" s="41"/>
      <c r="H306" s="41"/>
      <c r="I306" s="249"/>
      <c r="J306" s="249"/>
      <c r="K306" s="41"/>
      <c r="L306" s="41"/>
      <c r="M306" s="45"/>
      <c r="N306" s="250"/>
      <c r="O306" s="251"/>
      <c r="P306" s="92"/>
      <c r="Q306" s="92"/>
      <c r="R306" s="92"/>
      <c r="S306" s="92"/>
      <c r="T306" s="92"/>
      <c r="U306" s="92"/>
      <c r="V306" s="92"/>
      <c r="W306" s="92"/>
      <c r="X306" s="93"/>
      <c r="Y306" s="39"/>
      <c r="Z306" s="39"/>
      <c r="AA306" s="39"/>
      <c r="AB306" s="39"/>
      <c r="AC306" s="39"/>
      <c r="AD306" s="39"/>
      <c r="AE306" s="39"/>
      <c r="AT306" s="18" t="s">
        <v>194</v>
      </c>
      <c r="AU306" s="18" t="s">
        <v>84</v>
      </c>
    </row>
    <row r="307" s="13" customFormat="1">
      <c r="A307" s="13"/>
      <c r="B307" s="254"/>
      <c r="C307" s="255"/>
      <c r="D307" s="247" t="s">
        <v>196</v>
      </c>
      <c r="E307" s="256" t="s">
        <v>1</v>
      </c>
      <c r="F307" s="257" t="s">
        <v>2586</v>
      </c>
      <c r="G307" s="255"/>
      <c r="H307" s="258">
        <v>28.843</v>
      </c>
      <c r="I307" s="259"/>
      <c r="J307" s="259"/>
      <c r="K307" s="255"/>
      <c r="L307" s="255"/>
      <c r="M307" s="260"/>
      <c r="N307" s="261"/>
      <c r="O307" s="262"/>
      <c r="P307" s="262"/>
      <c r="Q307" s="262"/>
      <c r="R307" s="262"/>
      <c r="S307" s="262"/>
      <c r="T307" s="262"/>
      <c r="U307" s="262"/>
      <c r="V307" s="262"/>
      <c r="W307" s="262"/>
      <c r="X307" s="263"/>
      <c r="Y307" s="13"/>
      <c r="Z307" s="13"/>
      <c r="AA307" s="13"/>
      <c r="AB307" s="13"/>
      <c r="AC307" s="13"/>
      <c r="AD307" s="13"/>
      <c r="AE307" s="13"/>
      <c r="AT307" s="264" t="s">
        <v>196</v>
      </c>
      <c r="AU307" s="264" t="s">
        <v>84</v>
      </c>
      <c r="AV307" s="13" t="s">
        <v>84</v>
      </c>
      <c r="AW307" s="13" t="s">
        <v>5</v>
      </c>
      <c r="AX307" s="13" t="s">
        <v>82</v>
      </c>
      <c r="AY307" s="264" t="s">
        <v>182</v>
      </c>
    </row>
    <row r="308" s="12" customFormat="1" ht="22.8" customHeight="1">
      <c r="A308" s="12"/>
      <c r="B308" s="216"/>
      <c r="C308" s="217"/>
      <c r="D308" s="218" t="s">
        <v>74</v>
      </c>
      <c r="E308" s="231" t="s">
        <v>265</v>
      </c>
      <c r="F308" s="231" t="s">
        <v>266</v>
      </c>
      <c r="G308" s="217"/>
      <c r="H308" s="217"/>
      <c r="I308" s="220"/>
      <c r="J308" s="220"/>
      <c r="K308" s="232">
        <f>BK308</f>
        <v>0</v>
      </c>
      <c r="L308" s="217"/>
      <c r="M308" s="222"/>
      <c r="N308" s="223"/>
      <c r="O308" s="224"/>
      <c r="P308" s="224"/>
      <c r="Q308" s="225">
        <f>SUM(Q309:Q311)</f>
        <v>0</v>
      </c>
      <c r="R308" s="225">
        <f>SUM(R309:R311)</f>
        <v>0</v>
      </c>
      <c r="S308" s="224"/>
      <c r="T308" s="226">
        <f>SUM(T309:T311)</f>
        <v>0</v>
      </c>
      <c r="U308" s="224"/>
      <c r="V308" s="226">
        <f>SUM(V309:V311)</f>
        <v>0</v>
      </c>
      <c r="W308" s="224"/>
      <c r="X308" s="227">
        <f>SUM(X309:X311)</f>
        <v>0</v>
      </c>
      <c r="Y308" s="12"/>
      <c r="Z308" s="12"/>
      <c r="AA308" s="12"/>
      <c r="AB308" s="12"/>
      <c r="AC308" s="12"/>
      <c r="AD308" s="12"/>
      <c r="AE308" s="12"/>
      <c r="AR308" s="228" t="s">
        <v>82</v>
      </c>
      <c r="AT308" s="229" t="s">
        <v>74</v>
      </c>
      <c r="AU308" s="229" t="s">
        <v>82</v>
      </c>
      <c r="AY308" s="228" t="s">
        <v>182</v>
      </c>
      <c r="BK308" s="230">
        <f>SUM(BK309:BK311)</f>
        <v>0</v>
      </c>
    </row>
    <row r="309" s="2" customFormat="1" ht="24.15" customHeight="1">
      <c r="A309" s="39"/>
      <c r="B309" s="40"/>
      <c r="C309" s="233" t="s">
        <v>439</v>
      </c>
      <c r="D309" s="233" t="s">
        <v>185</v>
      </c>
      <c r="E309" s="234" t="s">
        <v>268</v>
      </c>
      <c r="F309" s="235" t="s">
        <v>269</v>
      </c>
      <c r="G309" s="236" t="s">
        <v>243</v>
      </c>
      <c r="H309" s="237">
        <v>97.75</v>
      </c>
      <c r="I309" s="238"/>
      <c r="J309" s="238"/>
      <c r="K309" s="239">
        <f>ROUND(P309*H309,2)</f>
        <v>0</v>
      </c>
      <c r="L309" s="235" t="s">
        <v>189</v>
      </c>
      <c r="M309" s="45"/>
      <c r="N309" s="240" t="s">
        <v>1</v>
      </c>
      <c r="O309" s="241" t="s">
        <v>38</v>
      </c>
      <c r="P309" s="242">
        <f>I309+J309</f>
        <v>0</v>
      </c>
      <c r="Q309" s="242">
        <f>ROUND(I309*H309,2)</f>
        <v>0</v>
      </c>
      <c r="R309" s="242">
        <f>ROUND(J309*H309,2)</f>
        <v>0</v>
      </c>
      <c r="S309" s="92"/>
      <c r="T309" s="243">
        <f>S309*H309</f>
        <v>0</v>
      </c>
      <c r="U309" s="243">
        <v>0</v>
      </c>
      <c r="V309" s="243">
        <f>U309*H309</f>
        <v>0</v>
      </c>
      <c r="W309" s="243">
        <v>0</v>
      </c>
      <c r="X309" s="244">
        <f>W309*H309</f>
        <v>0</v>
      </c>
      <c r="Y309" s="39"/>
      <c r="Z309" s="39"/>
      <c r="AA309" s="39"/>
      <c r="AB309" s="39"/>
      <c r="AC309" s="39"/>
      <c r="AD309" s="39"/>
      <c r="AE309" s="39"/>
      <c r="AR309" s="245" t="s">
        <v>190</v>
      </c>
      <c r="AT309" s="245" t="s">
        <v>185</v>
      </c>
      <c r="AU309" s="245" t="s">
        <v>84</v>
      </c>
      <c r="AY309" s="18" t="s">
        <v>182</v>
      </c>
      <c r="BE309" s="246">
        <f>IF(O309="základní",K309,0)</f>
        <v>0</v>
      </c>
      <c r="BF309" s="246">
        <f>IF(O309="snížená",K309,0)</f>
        <v>0</v>
      </c>
      <c r="BG309" s="246">
        <f>IF(O309="zákl. přenesená",K309,0)</f>
        <v>0</v>
      </c>
      <c r="BH309" s="246">
        <f>IF(O309="sníž. přenesená",K309,0)</f>
        <v>0</v>
      </c>
      <c r="BI309" s="246">
        <f>IF(O309="nulová",K309,0)</f>
        <v>0</v>
      </c>
      <c r="BJ309" s="18" t="s">
        <v>82</v>
      </c>
      <c r="BK309" s="246">
        <f>ROUND(P309*H309,2)</f>
        <v>0</v>
      </c>
      <c r="BL309" s="18" t="s">
        <v>190</v>
      </c>
      <c r="BM309" s="245" t="s">
        <v>2593</v>
      </c>
    </row>
    <row r="310" s="2" customFormat="1">
      <c r="A310" s="39"/>
      <c r="B310" s="40"/>
      <c r="C310" s="41"/>
      <c r="D310" s="247" t="s">
        <v>192</v>
      </c>
      <c r="E310" s="41"/>
      <c r="F310" s="248" t="s">
        <v>271</v>
      </c>
      <c r="G310" s="41"/>
      <c r="H310" s="41"/>
      <c r="I310" s="249"/>
      <c r="J310" s="249"/>
      <c r="K310" s="41"/>
      <c r="L310" s="41"/>
      <c r="M310" s="45"/>
      <c r="N310" s="250"/>
      <c r="O310" s="251"/>
      <c r="P310" s="92"/>
      <c r="Q310" s="92"/>
      <c r="R310" s="92"/>
      <c r="S310" s="92"/>
      <c r="T310" s="92"/>
      <c r="U310" s="92"/>
      <c r="V310" s="92"/>
      <c r="W310" s="92"/>
      <c r="X310" s="93"/>
      <c r="Y310" s="39"/>
      <c r="Z310" s="39"/>
      <c r="AA310" s="39"/>
      <c r="AB310" s="39"/>
      <c r="AC310" s="39"/>
      <c r="AD310" s="39"/>
      <c r="AE310" s="39"/>
      <c r="AT310" s="18" t="s">
        <v>192</v>
      </c>
      <c r="AU310" s="18" t="s">
        <v>84</v>
      </c>
    </row>
    <row r="311" s="2" customFormat="1">
      <c r="A311" s="39"/>
      <c r="B311" s="40"/>
      <c r="C311" s="41"/>
      <c r="D311" s="252" t="s">
        <v>194</v>
      </c>
      <c r="E311" s="41"/>
      <c r="F311" s="253" t="s">
        <v>272</v>
      </c>
      <c r="G311" s="41"/>
      <c r="H311" s="41"/>
      <c r="I311" s="249"/>
      <c r="J311" s="249"/>
      <c r="K311" s="41"/>
      <c r="L311" s="41"/>
      <c r="M311" s="45"/>
      <c r="N311" s="250"/>
      <c r="O311" s="251"/>
      <c r="P311" s="92"/>
      <c r="Q311" s="92"/>
      <c r="R311" s="92"/>
      <c r="S311" s="92"/>
      <c r="T311" s="92"/>
      <c r="U311" s="92"/>
      <c r="V311" s="92"/>
      <c r="W311" s="92"/>
      <c r="X311" s="93"/>
      <c r="Y311" s="39"/>
      <c r="Z311" s="39"/>
      <c r="AA311" s="39"/>
      <c r="AB311" s="39"/>
      <c r="AC311" s="39"/>
      <c r="AD311" s="39"/>
      <c r="AE311" s="39"/>
      <c r="AT311" s="18" t="s">
        <v>194</v>
      </c>
      <c r="AU311" s="18" t="s">
        <v>84</v>
      </c>
    </row>
    <row r="312" s="12" customFormat="1" ht="25.92" customHeight="1">
      <c r="A312" s="12"/>
      <c r="B312" s="216"/>
      <c r="C312" s="217"/>
      <c r="D312" s="218" t="s">
        <v>74</v>
      </c>
      <c r="E312" s="219" t="s">
        <v>273</v>
      </c>
      <c r="F312" s="219" t="s">
        <v>274</v>
      </c>
      <c r="G312" s="217"/>
      <c r="H312" s="217"/>
      <c r="I312" s="220"/>
      <c r="J312" s="220"/>
      <c r="K312" s="221">
        <f>BK312</f>
        <v>0</v>
      </c>
      <c r="L312" s="217"/>
      <c r="M312" s="222"/>
      <c r="N312" s="223"/>
      <c r="O312" s="224"/>
      <c r="P312" s="224"/>
      <c r="Q312" s="225">
        <f>Q313+Q321+Q327</f>
        <v>0</v>
      </c>
      <c r="R312" s="225">
        <f>R313+R321+R327</f>
        <v>0</v>
      </c>
      <c r="S312" s="224"/>
      <c r="T312" s="226">
        <f>T313+T321+T327</f>
        <v>0</v>
      </c>
      <c r="U312" s="224"/>
      <c r="V312" s="226">
        <f>V313+V321+V327</f>
        <v>0.033590849999999998</v>
      </c>
      <c r="W312" s="224"/>
      <c r="X312" s="227">
        <f>X313+X321+X327</f>
        <v>0.16</v>
      </c>
      <c r="Y312" s="12"/>
      <c r="Z312" s="12"/>
      <c r="AA312" s="12"/>
      <c r="AB312" s="12"/>
      <c r="AC312" s="12"/>
      <c r="AD312" s="12"/>
      <c r="AE312" s="12"/>
      <c r="AR312" s="228" t="s">
        <v>84</v>
      </c>
      <c r="AT312" s="229" t="s">
        <v>74</v>
      </c>
      <c r="AU312" s="229" t="s">
        <v>75</v>
      </c>
      <c r="AY312" s="228" t="s">
        <v>182</v>
      </c>
      <c r="BK312" s="230">
        <f>BK313+BK321+BK327</f>
        <v>0</v>
      </c>
    </row>
    <row r="313" s="12" customFormat="1" ht="22.8" customHeight="1">
      <c r="A313" s="12"/>
      <c r="B313" s="216"/>
      <c r="C313" s="217"/>
      <c r="D313" s="218" t="s">
        <v>74</v>
      </c>
      <c r="E313" s="231" t="s">
        <v>1312</v>
      </c>
      <c r="F313" s="231" t="s">
        <v>1313</v>
      </c>
      <c r="G313" s="217"/>
      <c r="H313" s="217"/>
      <c r="I313" s="220"/>
      <c r="J313" s="220"/>
      <c r="K313" s="232">
        <f>BK313</f>
        <v>0</v>
      </c>
      <c r="L313" s="217"/>
      <c r="M313" s="222"/>
      <c r="N313" s="223"/>
      <c r="O313" s="224"/>
      <c r="P313" s="224"/>
      <c r="Q313" s="225">
        <f>SUM(Q314:Q320)</f>
        <v>0</v>
      </c>
      <c r="R313" s="225">
        <f>SUM(R314:R320)</f>
        <v>0</v>
      </c>
      <c r="S313" s="224"/>
      <c r="T313" s="226">
        <f>SUM(T314:T320)</f>
        <v>0</v>
      </c>
      <c r="U313" s="224"/>
      <c r="V313" s="226">
        <f>SUM(V314:V320)</f>
        <v>0.0177036</v>
      </c>
      <c r="W313" s="224"/>
      <c r="X313" s="227">
        <f>SUM(X314:X320)</f>
        <v>0</v>
      </c>
      <c r="Y313" s="12"/>
      <c r="Z313" s="12"/>
      <c r="AA313" s="12"/>
      <c r="AB313" s="12"/>
      <c r="AC313" s="12"/>
      <c r="AD313" s="12"/>
      <c r="AE313" s="12"/>
      <c r="AR313" s="228" t="s">
        <v>84</v>
      </c>
      <c r="AT313" s="229" t="s">
        <v>74</v>
      </c>
      <c r="AU313" s="229" t="s">
        <v>82</v>
      </c>
      <c r="AY313" s="228" t="s">
        <v>182</v>
      </c>
      <c r="BK313" s="230">
        <f>SUM(BK314:BK320)</f>
        <v>0</v>
      </c>
    </row>
    <row r="314" s="2" customFormat="1" ht="24.15" customHeight="1">
      <c r="A314" s="39"/>
      <c r="B314" s="40"/>
      <c r="C314" s="233" t="s">
        <v>447</v>
      </c>
      <c r="D314" s="233" t="s">
        <v>185</v>
      </c>
      <c r="E314" s="234" t="s">
        <v>2594</v>
      </c>
      <c r="F314" s="235" t="s">
        <v>2595</v>
      </c>
      <c r="G314" s="236" t="s">
        <v>188</v>
      </c>
      <c r="H314" s="237">
        <v>44.259</v>
      </c>
      <c r="I314" s="238"/>
      <c r="J314" s="238"/>
      <c r="K314" s="239">
        <f>ROUND(P314*H314,2)</f>
        <v>0</v>
      </c>
      <c r="L314" s="235" t="s">
        <v>189</v>
      </c>
      <c r="M314" s="45"/>
      <c r="N314" s="240" t="s">
        <v>1</v>
      </c>
      <c r="O314" s="241" t="s">
        <v>38</v>
      </c>
      <c r="P314" s="242">
        <f>I314+J314</f>
        <v>0</v>
      </c>
      <c r="Q314" s="242">
        <f>ROUND(I314*H314,2)</f>
        <v>0</v>
      </c>
      <c r="R314" s="242">
        <f>ROUND(J314*H314,2)</f>
        <v>0</v>
      </c>
      <c r="S314" s="92"/>
      <c r="T314" s="243">
        <f>S314*H314</f>
        <v>0</v>
      </c>
      <c r="U314" s="243">
        <v>0.00040000000000000002</v>
      </c>
      <c r="V314" s="243">
        <f>U314*H314</f>
        <v>0.0177036</v>
      </c>
      <c r="W314" s="243">
        <v>0</v>
      </c>
      <c r="X314" s="244">
        <f>W314*H314</f>
        <v>0</v>
      </c>
      <c r="Y314" s="39"/>
      <c r="Z314" s="39"/>
      <c r="AA314" s="39"/>
      <c r="AB314" s="39"/>
      <c r="AC314" s="39"/>
      <c r="AD314" s="39"/>
      <c r="AE314" s="39"/>
      <c r="AR314" s="245" t="s">
        <v>223</v>
      </c>
      <c r="AT314" s="245" t="s">
        <v>185</v>
      </c>
      <c r="AU314" s="245" t="s">
        <v>84</v>
      </c>
      <c r="AY314" s="18" t="s">
        <v>182</v>
      </c>
      <c r="BE314" s="246">
        <f>IF(O314="základní",K314,0)</f>
        <v>0</v>
      </c>
      <c r="BF314" s="246">
        <f>IF(O314="snížená",K314,0)</f>
        <v>0</v>
      </c>
      <c r="BG314" s="246">
        <f>IF(O314="zákl. přenesená",K314,0)</f>
        <v>0</v>
      </c>
      <c r="BH314" s="246">
        <f>IF(O314="sníž. přenesená",K314,0)</f>
        <v>0</v>
      </c>
      <c r="BI314" s="246">
        <f>IF(O314="nulová",K314,0)</f>
        <v>0</v>
      </c>
      <c r="BJ314" s="18" t="s">
        <v>82</v>
      </c>
      <c r="BK314" s="246">
        <f>ROUND(P314*H314,2)</f>
        <v>0</v>
      </c>
      <c r="BL314" s="18" t="s">
        <v>223</v>
      </c>
      <c r="BM314" s="245" t="s">
        <v>2596</v>
      </c>
    </row>
    <row r="315" s="2" customFormat="1">
      <c r="A315" s="39"/>
      <c r="B315" s="40"/>
      <c r="C315" s="41"/>
      <c r="D315" s="247" t="s">
        <v>192</v>
      </c>
      <c r="E315" s="41"/>
      <c r="F315" s="248" t="s">
        <v>2597</v>
      </c>
      <c r="G315" s="41"/>
      <c r="H315" s="41"/>
      <c r="I315" s="249"/>
      <c r="J315" s="249"/>
      <c r="K315" s="41"/>
      <c r="L315" s="41"/>
      <c r="M315" s="45"/>
      <c r="N315" s="250"/>
      <c r="O315" s="251"/>
      <c r="P315" s="92"/>
      <c r="Q315" s="92"/>
      <c r="R315" s="92"/>
      <c r="S315" s="92"/>
      <c r="T315" s="92"/>
      <c r="U315" s="92"/>
      <c r="V315" s="92"/>
      <c r="W315" s="92"/>
      <c r="X315" s="93"/>
      <c r="Y315" s="39"/>
      <c r="Z315" s="39"/>
      <c r="AA315" s="39"/>
      <c r="AB315" s="39"/>
      <c r="AC315" s="39"/>
      <c r="AD315" s="39"/>
      <c r="AE315" s="39"/>
      <c r="AT315" s="18" t="s">
        <v>192</v>
      </c>
      <c r="AU315" s="18" t="s">
        <v>84</v>
      </c>
    </row>
    <row r="316" s="2" customFormat="1">
      <c r="A316" s="39"/>
      <c r="B316" s="40"/>
      <c r="C316" s="41"/>
      <c r="D316" s="252" t="s">
        <v>194</v>
      </c>
      <c r="E316" s="41"/>
      <c r="F316" s="253" t="s">
        <v>2598</v>
      </c>
      <c r="G316" s="41"/>
      <c r="H316" s="41"/>
      <c r="I316" s="249"/>
      <c r="J316" s="249"/>
      <c r="K316" s="41"/>
      <c r="L316" s="41"/>
      <c r="M316" s="45"/>
      <c r="N316" s="250"/>
      <c r="O316" s="251"/>
      <c r="P316" s="92"/>
      <c r="Q316" s="92"/>
      <c r="R316" s="92"/>
      <c r="S316" s="92"/>
      <c r="T316" s="92"/>
      <c r="U316" s="92"/>
      <c r="V316" s="92"/>
      <c r="W316" s="92"/>
      <c r="X316" s="93"/>
      <c r="Y316" s="39"/>
      <c r="Z316" s="39"/>
      <c r="AA316" s="39"/>
      <c r="AB316" s="39"/>
      <c r="AC316" s="39"/>
      <c r="AD316" s="39"/>
      <c r="AE316" s="39"/>
      <c r="AT316" s="18" t="s">
        <v>194</v>
      </c>
      <c r="AU316" s="18" t="s">
        <v>84</v>
      </c>
    </row>
    <row r="317" s="13" customFormat="1">
      <c r="A317" s="13"/>
      <c r="B317" s="254"/>
      <c r="C317" s="255"/>
      <c r="D317" s="247" t="s">
        <v>196</v>
      </c>
      <c r="E317" s="256" t="s">
        <v>1</v>
      </c>
      <c r="F317" s="257" t="s">
        <v>2599</v>
      </c>
      <c r="G317" s="255"/>
      <c r="H317" s="258">
        <v>44.259</v>
      </c>
      <c r="I317" s="259"/>
      <c r="J317" s="259"/>
      <c r="K317" s="255"/>
      <c r="L317" s="255"/>
      <c r="M317" s="260"/>
      <c r="N317" s="261"/>
      <c r="O317" s="262"/>
      <c r="P317" s="262"/>
      <c r="Q317" s="262"/>
      <c r="R317" s="262"/>
      <c r="S317" s="262"/>
      <c r="T317" s="262"/>
      <c r="U317" s="262"/>
      <c r="V317" s="262"/>
      <c r="W317" s="262"/>
      <c r="X317" s="263"/>
      <c r="Y317" s="13"/>
      <c r="Z317" s="13"/>
      <c r="AA317" s="13"/>
      <c r="AB317" s="13"/>
      <c r="AC317" s="13"/>
      <c r="AD317" s="13"/>
      <c r="AE317" s="13"/>
      <c r="AT317" s="264" t="s">
        <v>196</v>
      </c>
      <c r="AU317" s="264" t="s">
        <v>84</v>
      </c>
      <c r="AV317" s="13" t="s">
        <v>84</v>
      </c>
      <c r="AW317" s="13" t="s">
        <v>5</v>
      </c>
      <c r="AX317" s="13" t="s">
        <v>82</v>
      </c>
      <c r="AY317" s="264" t="s">
        <v>182</v>
      </c>
    </row>
    <row r="318" s="2" customFormat="1" ht="24.15" customHeight="1">
      <c r="A318" s="39"/>
      <c r="B318" s="40"/>
      <c r="C318" s="233" t="s">
        <v>452</v>
      </c>
      <c r="D318" s="233" t="s">
        <v>185</v>
      </c>
      <c r="E318" s="234" t="s">
        <v>2600</v>
      </c>
      <c r="F318" s="235" t="s">
        <v>2601</v>
      </c>
      <c r="G318" s="236" t="s">
        <v>243</v>
      </c>
      <c r="H318" s="237">
        <v>0.017999999999999999</v>
      </c>
      <c r="I318" s="238"/>
      <c r="J318" s="238"/>
      <c r="K318" s="239">
        <f>ROUND(P318*H318,2)</f>
        <v>0</v>
      </c>
      <c r="L318" s="235" t="s">
        <v>189</v>
      </c>
      <c r="M318" s="45"/>
      <c r="N318" s="240" t="s">
        <v>1</v>
      </c>
      <c r="O318" s="241" t="s">
        <v>38</v>
      </c>
      <c r="P318" s="242">
        <f>I318+J318</f>
        <v>0</v>
      </c>
      <c r="Q318" s="242">
        <f>ROUND(I318*H318,2)</f>
        <v>0</v>
      </c>
      <c r="R318" s="242">
        <f>ROUND(J318*H318,2)</f>
        <v>0</v>
      </c>
      <c r="S318" s="92"/>
      <c r="T318" s="243">
        <f>S318*H318</f>
        <v>0</v>
      </c>
      <c r="U318" s="243">
        <v>0</v>
      </c>
      <c r="V318" s="243">
        <f>U318*H318</f>
        <v>0</v>
      </c>
      <c r="W318" s="243">
        <v>0</v>
      </c>
      <c r="X318" s="244">
        <f>W318*H318</f>
        <v>0</v>
      </c>
      <c r="Y318" s="39"/>
      <c r="Z318" s="39"/>
      <c r="AA318" s="39"/>
      <c r="AB318" s="39"/>
      <c r="AC318" s="39"/>
      <c r="AD318" s="39"/>
      <c r="AE318" s="39"/>
      <c r="AR318" s="245" t="s">
        <v>223</v>
      </c>
      <c r="AT318" s="245" t="s">
        <v>185</v>
      </c>
      <c r="AU318" s="245" t="s">
        <v>84</v>
      </c>
      <c r="AY318" s="18" t="s">
        <v>182</v>
      </c>
      <c r="BE318" s="246">
        <f>IF(O318="základní",K318,0)</f>
        <v>0</v>
      </c>
      <c r="BF318" s="246">
        <f>IF(O318="snížená",K318,0)</f>
        <v>0</v>
      </c>
      <c r="BG318" s="246">
        <f>IF(O318="zákl. přenesená",K318,0)</f>
        <v>0</v>
      </c>
      <c r="BH318" s="246">
        <f>IF(O318="sníž. přenesená",K318,0)</f>
        <v>0</v>
      </c>
      <c r="BI318" s="246">
        <f>IF(O318="nulová",K318,0)</f>
        <v>0</v>
      </c>
      <c r="BJ318" s="18" t="s">
        <v>82</v>
      </c>
      <c r="BK318" s="246">
        <f>ROUND(P318*H318,2)</f>
        <v>0</v>
      </c>
      <c r="BL318" s="18" t="s">
        <v>223</v>
      </c>
      <c r="BM318" s="245" t="s">
        <v>2602</v>
      </c>
    </row>
    <row r="319" s="2" customFormat="1">
      <c r="A319" s="39"/>
      <c r="B319" s="40"/>
      <c r="C319" s="41"/>
      <c r="D319" s="247" t="s">
        <v>192</v>
      </c>
      <c r="E319" s="41"/>
      <c r="F319" s="248" t="s">
        <v>2603</v>
      </c>
      <c r="G319" s="41"/>
      <c r="H319" s="41"/>
      <c r="I319" s="249"/>
      <c r="J319" s="249"/>
      <c r="K319" s="41"/>
      <c r="L319" s="41"/>
      <c r="M319" s="45"/>
      <c r="N319" s="250"/>
      <c r="O319" s="251"/>
      <c r="P319" s="92"/>
      <c r="Q319" s="92"/>
      <c r="R319" s="92"/>
      <c r="S319" s="92"/>
      <c r="T319" s="92"/>
      <c r="U319" s="92"/>
      <c r="V319" s="92"/>
      <c r="W319" s="92"/>
      <c r="X319" s="93"/>
      <c r="Y319" s="39"/>
      <c r="Z319" s="39"/>
      <c r="AA319" s="39"/>
      <c r="AB319" s="39"/>
      <c r="AC319" s="39"/>
      <c r="AD319" s="39"/>
      <c r="AE319" s="39"/>
      <c r="AT319" s="18" t="s">
        <v>192</v>
      </c>
      <c r="AU319" s="18" t="s">
        <v>84</v>
      </c>
    </row>
    <row r="320" s="2" customFormat="1">
      <c r="A320" s="39"/>
      <c r="B320" s="40"/>
      <c r="C320" s="41"/>
      <c r="D320" s="252" t="s">
        <v>194</v>
      </c>
      <c r="E320" s="41"/>
      <c r="F320" s="253" t="s">
        <v>2604</v>
      </c>
      <c r="G320" s="41"/>
      <c r="H320" s="41"/>
      <c r="I320" s="249"/>
      <c r="J320" s="249"/>
      <c r="K320" s="41"/>
      <c r="L320" s="41"/>
      <c r="M320" s="45"/>
      <c r="N320" s="250"/>
      <c r="O320" s="251"/>
      <c r="P320" s="92"/>
      <c r="Q320" s="92"/>
      <c r="R320" s="92"/>
      <c r="S320" s="92"/>
      <c r="T320" s="92"/>
      <c r="U320" s="92"/>
      <c r="V320" s="92"/>
      <c r="W320" s="92"/>
      <c r="X320" s="93"/>
      <c r="Y320" s="39"/>
      <c r="Z320" s="39"/>
      <c r="AA320" s="39"/>
      <c r="AB320" s="39"/>
      <c r="AC320" s="39"/>
      <c r="AD320" s="39"/>
      <c r="AE320" s="39"/>
      <c r="AT320" s="18" t="s">
        <v>194</v>
      </c>
      <c r="AU320" s="18" t="s">
        <v>84</v>
      </c>
    </row>
    <row r="321" s="12" customFormat="1" ht="22.8" customHeight="1">
      <c r="A321" s="12"/>
      <c r="B321" s="216"/>
      <c r="C321" s="217"/>
      <c r="D321" s="218" t="s">
        <v>74</v>
      </c>
      <c r="E321" s="231" t="s">
        <v>2605</v>
      </c>
      <c r="F321" s="231" t="s">
        <v>2606</v>
      </c>
      <c r="G321" s="217"/>
      <c r="H321" s="217"/>
      <c r="I321" s="220"/>
      <c r="J321" s="220"/>
      <c r="K321" s="232">
        <f>BK321</f>
        <v>0</v>
      </c>
      <c r="L321" s="217"/>
      <c r="M321" s="222"/>
      <c r="N321" s="223"/>
      <c r="O321" s="224"/>
      <c r="P321" s="224"/>
      <c r="Q321" s="225">
        <f>SUM(Q322:Q326)</f>
        <v>0</v>
      </c>
      <c r="R321" s="225">
        <f>SUM(R322:R326)</f>
        <v>0</v>
      </c>
      <c r="S321" s="224"/>
      <c r="T321" s="226">
        <f>SUM(T322:T326)</f>
        <v>0</v>
      </c>
      <c r="U321" s="224"/>
      <c r="V321" s="226">
        <f>SUM(V322:V326)</f>
        <v>0</v>
      </c>
      <c r="W321" s="224"/>
      <c r="X321" s="227">
        <f>SUM(X322:X326)</f>
        <v>0.16</v>
      </c>
      <c r="Y321" s="12"/>
      <c r="Z321" s="12"/>
      <c r="AA321" s="12"/>
      <c r="AB321" s="12"/>
      <c r="AC321" s="12"/>
      <c r="AD321" s="12"/>
      <c r="AE321" s="12"/>
      <c r="AR321" s="228" t="s">
        <v>84</v>
      </c>
      <c r="AT321" s="229" t="s">
        <v>74</v>
      </c>
      <c r="AU321" s="229" t="s">
        <v>82</v>
      </c>
      <c r="AY321" s="228" t="s">
        <v>182</v>
      </c>
      <c r="BK321" s="230">
        <f>SUM(BK322:BK326)</f>
        <v>0</v>
      </c>
    </row>
    <row r="322" s="2" customFormat="1" ht="33" customHeight="1">
      <c r="A322" s="39"/>
      <c r="B322" s="40"/>
      <c r="C322" s="233" t="s">
        <v>458</v>
      </c>
      <c r="D322" s="233" t="s">
        <v>185</v>
      </c>
      <c r="E322" s="234" t="s">
        <v>2607</v>
      </c>
      <c r="F322" s="235" t="s">
        <v>2608</v>
      </c>
      <c r="G322" s="236" t="s">
        <v>1419</v>
      </c>
      <c r="H322" s="237">
        <v>160</v>
      </c>
      <c r="I322" s="238"/>
      <c r="J322" s="238"/>
      <c r="K322" s="239">
        <f>ROUND(P322*H322,2)</f>
        <v>0</v>
      </c>
      <c r="L322" s="235" t="s">
        <v>189</v>
      </c>
      <c r="M322" s="45"/>
      <c r="N322" s="240" t="s">
        <v>1</v>
      </c>
      <c r="O322" s="241" t="s">
        <v>38</v>
      </c>
      <c r="P322" s="242">
        <f>I322+J322</f>
        <v>0</v>
      </c>
      <c r="Q322" s="242">
        <f>ROUND(I322*H322,2)</f>
        <v>0</v>
      </c>
      <c r="R322" s="242">
        <f>ROUND(J322*H322,2)</f>
        <v>0</v>
      </c>
      <c r="S322" s="92"/>
      <c r="T322" s="243">
        <f>S322*H322</f>
        <v>0</v>
      </c>
      <c r="U322" s="243">
        <v>0</v>
      </c>
      <c r="V322" s="243">
        <f>U322*H322</f>
        <v>0</v>
      </c>
      <c r="W322" s="243">
        <v>0.001</v>
      </c>
      <c r="X322" s="244">
        <f>W322*H322</f>
        <v>0.16</v>
      </c>
      <c r="Y322" s="39"/>
      <c r="Z322" s="39"/>
      <c r="AA322" s="39"/>
      <c r="AB322" s="39"/>
      <c r="AC322" s="39"/>
      <c r="AD322" s="39"/>
      <c r="AE322" s="39"/>
      <c r="AR322" s="245" t="s">
        <v>223</v>
      </c>
      <c r="AT322" s="245" t="s">
        <v>185</v>
      </c>
      <c r="AU322" s="245" t="s">
        <v>84</v>
      </c>
      <c r="AY322" s="18" t="s">
        <v>182</v>
      </c>
      <c r="BE322" s="246">
        <f>IF(O322="základní",K322,0)</f>
        <v>0</v>
      </c>
      <c r="BF322" s="246">
        <f>IF(O322="snížená",K322,0)</f>
        <v>0</v>
      </c>
      <c r="BG322" s="246">
        <f>IF(O322="zákl. přenesená",K322,0)</f>
        <v>0</v>
      </c>
      <c r="BH322" s="246">
        <f>IF(O322="sníž. přenesená",K322,0)</f>
        <v>0</v>
      </c>
      <c r="BI322" s="246">
        <f>IF(O322="nulová",K322,0)</f>
        <v>0</v>
      </c>
      <c r="BJ322" s="18" t="s">
        <v>82</v>
      </c>
      <c r="BK322" s="246">
        <f>ROUND(P322*H322,2)</f>
        <v>0</v>
      </c>
      <c r="BL322" s="18" t="s">
        <v>223</v>
      </c>
      <c r="BM322" s="245" t="s">
        <v>2609</v>
      </c>
    </row>
    <row r="323" s="2" customFormat="1">
      <c r="A323" s="39"/>
      <c r="B323" s="40"/>
      <c r="C323" s="41"/>
      <c r="D323" s="247" t="s">
        <v>192</v>
      </c>
      <c r="E323" s="41"/>
      <c r="F323" s="248" t="s">
        <v>2610</v>
      </c>
      <c r="G323" s="41"/>
      <c r="H323" s="41"/>
      <c r="I323" s="249"/>
      <c r="J323" s="249"/>
      <c r="K323" s="41"/>
      <c r="L323" s="41"/>
      <c r="M323" s="45"/>
      <c r="N323" s="250"/>
      <c r="O323" s="251"/>
      <c r="P323" s="92"/>
      <c r="Q323" s="92"/>
      <c r="R323" s="92"/>
      <c r="S323" s="92"/>
      <c r="T323" s="92"/>
      <c r="U323" s="92"/>
      <c r="V323" s="92"/>
      <c r="W323" s="92"/>
      <c r="X323" s="93"/>
      <c r="Y323" s="39"/>
      <c r="Z323" s="39"/>
      <c r="AA323" s="39"/>
      <c r="AB323" s="39"/>
      <c r="AC323" s="39"/>
      <c r="AD323" s="39"/>
      <c r="AE323" s="39"/>
      <c r="AT323" s="18" t="s">
        <v>192</v>
      </c>
      <c r="AU323" s="18" t="s">
        <v>84</v>
      </c>
    </row>
    <row r="324" s="2" customFormat="1">
      <c r="A324" s="39"/>
      <c r="B324" s="40"/>
      <c r="C324" s="41"/>
      <c r="D324" s="252" t="s">
        <v>194</v>
      </c>
      <c r="E324" s="41"/>
      <c r="F324" s="253" t="s">
        <v>2611</v>
      </c>
      <c r="G324" s="41"/>
      <c r="H324" s="41"/>
      <c r="I324" s="249"/>
      <c r="J324" s="249"/>
      <c r="K324" s="41"/>
      <c r="L324" s="41"/>
      <c r="M324" s="45"/>
      <c r="N324" s="250"/>
      <c r="O324" s="251"/>
      <c r="P324" s="92"/>
      <c r="Q324" s="92"/>
      <c r="R324" s="92"/>
      <c r="S324" s="92"/>
      <c r="T324" s="92"/>
      <c r="U324" s="92"/>
      <c r="V324" s="92"/>
      <c r="W324" s="92"/>
      <c r="X324" s="93"/>
      <c r="Y324" s="39"/>
      <c r="Z324" s="39"/>
      <c r="AA324" s="39"/>
      <c r="AB324" s="39"/>
      <c r="AC324" s="39"/>
      <c r="AD324" s="39"/>
      <c r="AE324" s="39"/>
      <c r="AT324" s="18" t="s">
        <v>194</v>
      </c>
      <c r="AU324" s="18" t="s">
        <v>84</v>
      </c>
    </row>
    <row r="325" s="14" customFormat="1">
      <c r="A325" s="14"/>
      <c r="B325" s="265"/>
      <c r="C325" s="266"/>
      <c r="D325" s="247" t="s">
        <v>196</v>
      </c>
      <c r="E325" s="267" t="s">
        <v>1</v>
      </c>
      <c r="F325" s="268" t="s">
        <v>2612</v>
      </c>
      <c r="G325" s="266"/>
      <c r="H325" s="267" t="s">
        <v>1</v>
      </c>
      <c r="I325" s="269"/>
      <c r="J325" s="269"/>
      <c r="K325" s="266"/>
      <c r="L325" s="266"/>
      <c r="M325" s="270"/>
      <c r="N325" s="271"/>
      <c r="O325" s="272"/>
      <c r="P325" s="272"/>
      <c r="Q325" s="272"/>
      <c r="R325" s="272"/>
      <c r="S325" s="272"/>
      <c r="T325" s="272"/>
      <c r="U325" s="272"/>
      <c r="V325" s="272"/>
      <c r="W325" s="272"/>
      <c r="X325" s="273"/>
      <c r="Y325" s="14"/>
      <c r="Z325" s="14"/>
      <c r="AA325" s="14"/>
      <c r="AB325" s="14"/>
      <c r="AC325" s="14"/>
      <c r="AD325" s="14"/>
      <c r="AE325" s="14"/>
      <c r="AT325" s="274" t="s">
        <v>196</v>
      </c>
      <c r="AU325" s="274" t="s">
        <v>84</v>
      </c>
      <c r="AV325" s="14" t="s">
        <v>82</v>
      </c>
      <c r="AW325" s="14" t="s">
        <v>5</v>
      </c>
      <c r="AX325" s="14" t="s">
        <v>75</v>
      </c>
      <c r="AY325" s="274" t="s">
        <v>182</v>
      </c>
    </row>
    <row r="326" s="13" customFormat="1">
      <c r="A326" s="13"/>
      <c r="B326" s="254"/>
      <c r="C326" s="255"/>
      <c r="D326" s="247" t="s">
        <v>196</v>
      </c>
      <c r="E326" s="256" t="s">
        <v>1</v>
      </c>
      <c r="F326" s="257" t="s">
        <v>2613</v>
      </c>
      <c r="G326" s="255"/>
      <c r="H326" s="258">
        <v>160</v>
      </c>
      <c r="I326" s="259"/>
      <c r="J326" s="259"/>
      <c r="K326" s="255"/>
      <c r="L326" s="255"/>
      <c r="M326" s="260"/>
      <c r="N326" s="261"/>
      <c r="O326" s="262"/>
      <c r="P326" s="262"/>
      <c r="Q326" s="262"/>
      <c r="R326" s="262"/>
      <c r="S326" s="262"/>
      <c r="T326" s="262"/>
      <c r="U326" s="262"/>
      <c r="V326" s="262"/>
      <c r="W326" s="262"/>
      <c r="X326" s="263"/>
      <c r="Y326" s="13"/>
      <c r="Z326" s="13"/>
      <c r="AA326" s="13"/>
      <c r="AB326" s="13"/>
      <c r="AC326" s="13"/>
      <c r="AD326" s="13"/>
      <c r="AE326" s="13"/>
      <c r="AT326" s="264" t="s">
        <v>196</v>
      </c>
      <c r="AU326" s="264" t="s">
        <v>84</v>
      </c>
      <c r="AV326" s="13" t="s">
        <v>84</v>
      </c>
      <c r="AW326" s="13" t="s">
        <v>5</v>
      </c>
      <c r="AX326" s="13" t="s">
        <v>82</v>
      </c>
      <c r="AY326" s="264" t="s">
        <v>182</v>
      </c>
    </row>
    <row r="327" s="12" customFormat="1" ht="22.8" customHeight="1">
      <c r="A327" s="12"/>
      <c r="B327" s="216"/>
      <c r="C327" s="217"/>
      <c r="D327" s="218" t="s">
        <v>74</v>
      </c>
      <c r="E327" s="231" t="s">
        <v>2614</v>
      </c>
      <c r="F327" s="231" t="s">
        <v>2615</v>
      </c>
      <c r="G327" s="217"/>
      <c r="H327" s="217"/>
      <c r="I327" s="220"/>
      <c r="J327" s="220"/>
      <c r="K327" s="232">
        <f>BK327</f>
        <v>0</v>
      </c>
      <c r="L327" s="217"/>
      <c r="M327" s="222"/>
      <c r="N327" s="223"/>
      <c r="O327" s="224"/>
      <c r="P327" s="224"/>
      <c r="Q327" s="225">
        <f>SUM(Q328:Q335)</f>
        <v>0</v>
      </c>
      <c r="R327" s="225">
        <f>SUM(R328:R335)</f>
        <v>0</v>
      </c>
      <c r="S327" s="224"/>
      <c r="T327" s="226">
        <f>SUM(T328:T335)</f>
        <v>0</v>
      </c>
      <c r="U327" s="224"/>
      <c r="V327" s="226">
        <f>SUM(V328:V335)</f>
        <v>0.015887249999999999</v>
      </c>
      <c r="W327" s="224"/>
      <c r="X327" s="227">
        <f>SUM(X328:X335)</f>
        <v>0</v>
      </c>
      <c r="Y327" s="12"/>
      <c r="Z327" s="12"/>
      <c r="AA327" s="12"/>
      <c r="AB327" s="12"/>
      <c r="AC327" s="12"/>
      <c r="AD327" s="12"/>
      <c r="AE327" s="12"/>
      <c r="AR327" s="228" t="s">
        <v>84</v>
      </c>
      <c r="AT327" s="229" t="s">
        <v>74</v>
      </c>
      <c r="AU327" s="229" t="s">
        <v>82</v>
      </c>
      <c r="AY327" s="228" t="s">
        <v>182</v>
      </c>
      <c r="BK327" s="230">
        <f>SUM(BK328:BK335)</f>
        <v>0</v>
      </c>
    </row>
    <row r="328" s="2" customFormat="1" ht="24.15" customHeight="1">
      <c r="A328" s="39"/>
      <c r="B328" s="40"/>
      <c r="C328" s="233" t="s">
        <v>464</v>
      </c>
      <c r="D328" s="233" t="s">
        <v>185</v>
      </c>
      <c r="E328" s="234" t="s">
        <v>2616</v>
      </c>
      <c r="F328" s="235" t="s">
        <v>2617</v>
      </c>
      <c r="G328" s="236" t="s">
        <v>188</v>
      </c>
      <c r="H328" s="237">
        <v>63.548999999999999</v>
      </c>
      <c r="I328" s="238"/>
      <c r="J328" s="238"/>
      <c r="K328" s="239">
        <f>ROUND(P328*H328,2)</f>
        <v>0</v>
      </c>
      <c r="L328" s="235" t="s">
        <v>189</v>
      </c>
      <c r="M328" s="45"/>
      <c r="N328" s="240" t="s">
        <v>1</v>
      </c>
      <c r="O328" s="241" t="s">
        <v>38</v>
      </c>
      <c r="P328" s="242">
        <f>I328+J328</f>
        <v>0</v>
      </c>
      <c r="Q328" s="242">
        <f>ROUND(I328*H328,2)</f>
        <v>0</v>
      </c>
      <c r="R328" s="242">
        <f>ROUND(J328*H328,2)</f>
        <v>0</v>
      </c>
      <c r="S328" s="92"/>
      <c r="T328" s="243">
        <f>S328*H328</f>
        <v>0</v>
      </c>
      <c r="U328" s="243">
        <v>0.00025000000000000001</v>
      </c>
      <c r="V328" s="243">
        <f>U328*H328</f>
        <v>0.015887249999999999</v>
      </c>
      <c r="W328" s="243">
        <v>0</v>
      </c>
      <c r="X328" s="244">
        <f>W328*H328</f>
        <v>0</v>
      </c>
      <c r="Y328" s="39"/>
      <c r="Z328" s="39"/>
      <c r="AA328" s="39"/>
      <c r="AB328" s="39"/>
      <c r="AC328" s="39"/>
      <c r="AD328" s="39"/>
      <c r="AE328" s="39"/>
      <c r="AR328" s="245" t="s">
        <v>223</v>
      </c>
      <c r="AT328" s="245" t="s">
        <v>185</v>
      </c>
      <c r="AU328" s="245" t="s">
        <v>84</v>
      </c>
      <c r="AY328" s="18" t="s">
        <v>182</v>
      </c>
      <c r="BE328" s="246">
        <f>IF(O328="základní",K328,0)</f>
        <v>0</v>
      </c>
      <c r="BF328" s="246">
        <f>IF(O328="snížená",K328,0)</f>
        <v>0</v>
      </c>
      <c r="BG328" s="246">
        <f>IF(O328="zákl. přenesená",K328,0)</f>
        <v>0</v>
      </c>
      <c r="BH328" s="246">
        <f>IF(O328="sníž. přenesená",K328,0)</f>
        <v>0</v>
      </c>
      <c r="BI328" s="246">
        <f>IF(O328="nulová",K328,0)</f>
        <v>0</v>
      </c>
      <c r="BJ328" s="18" t="s">
        <v>82</v>
      </c>
      <c r="BK328" s="246">
        <f>ROUND(P328*H328,2)</f>
        <v>0</v>
      </c>
      <c r="BL328" s="18" t="s">
        <v>223</v>
      </c>
      <c r="BM328" s="245" t="s">
        <v>2618</v>
      </c>
    </row>
    <row r="329" s="2" customFormat="1">
      <c r="A329" s="39"/>
      <c r="B329" s="40"/>
      <c r="C329" s="41"/>
      <c r="D329" s="247" t="s">
        <v>192</v>
      </c>
      <c r="E329" s="41"/>
      <c r="F329" s="248" t="s">
        <v>2619</v>
      </c>
      <c r="G329" s="41"/>
      <c r="H329" s="41"/>
      <c r="I329" s="249"/>
      <c r="J329" s="249"/>
      <c r="K329" s="41"/>
      <c r="L329" s="41"/>
      <c r="M329" s="45"/>
      <c r="N329" s="250"/>
      <c r="O329" s="251"/>
      <c r="P329" s="92"/>
      <c r="Q329" s="92"/>
      <c r="R329" s="92"/>
      <c r="S329" s="92"/>
      <c r="T329" s="92"/>
      <c r="U329" s="92"/>
      <c r="V329" s="92"/>
      <c r="W329" s="92"/>
      <c r="X329" s="93"/>
      <c r="Y329" s="39"/>
      <c r="Z329" s="39"/>
      <c r="AA329" s="39"/>
      <c r="AB329" s="39"/>
      <c r="AC329" s="39"/>
      <c r="AD329" s="39"/>
      <c r="AE329" s="39"/>
      <c r="AT329" s="18" t="s">
        <v>192</v>
      </c>
      <c r="AU329" s="18" t="s">
        <v>84</v>
      </c>
    </row>
    <row r="330" s="2" customFormat="1">
      <c r="A330" s="39"/>
      <c r="B330" s="40"/>
      <c r="C330" s="41"/>
      <c r="D330" s="252" t="s">
        <v>194</v>
      </c>
      <c r="E330" s="41"/>
      <c r="F330" s="253" t="s">
        <v>2620</v>
      </c>
      <c r="G330" s="41"/>
      <c r="H330" s="41"/>
      <c r="I330" s="249"/>
      <c r="J330" s="249"/>
      <c r="K330" s="41"/>
      <c r="L330" s="41"/>
      <c r="M330" s="45"/>
      <c r="N330" s="250"/>
      <c r="O330" s="251"/>
      <c r="P330" s="92"/>
      <c r="Q330" s="92"/>
      <c r="R330" s="92"/>
      <c r="S330" s="92"/>
      <c r="T330" s="92"/>
      <c r="U330" s="92"/>
      <c r="V330" s="92"/>
      <c r="W330" s="92"/>
      <c r="X330" s="93"/>
      <c r="Y330" s="39"/>
      <c r="Z330" s="39"/>
      <c r="AA330" s="39"/>
      <c r="AB330" s="39"/>
      <c r="AC330" s="39"/>
      <c r="AD330" s="39"/>
      <c r="AE330" s="39"/>
      <c r="AT330" s="18" t="s">
        <v>194</v>
      </c>
      <c r="AU330" s="18" t="s">
        <v>84</v>
      </c>
    </row>
    <row r="331" s="14" customFormat="1">
      <c r="A331" s="14"/>
      <c r="B331" s="265"/>
      <c r="C331" s="266"/>
      <c r="D331" s="247" t="s">
        <v>196</v>
      </c>
      <c r="E331" s="267" t="s">
        <v>1</v>
      </c>
      <c r="F331" s="268" t="s">
        <v>2529</v>
      </c>
      <c r="G331" s="266"/>
      <c r="H331" s="267" t="s">
        <v>1</v>
      </c>
      <c r="I331" s="269"/>
      <c r="J331" s="269"/>
      <c r="K331" s="266"/>
      <c r="L331" s="266"/>
      <c r="M331" s="270"/>
      <c r="N331" s="271"/>
      <c r="O331" s="272"/>
      <c r="P331" s="272"/>
      <c r="Q331" s="272"/>
      <c r="R331" s="272"/>
      <c r="S331" s="272"/>
      <c r="T331" s="272"/>
      <c r="U331" s="272"/>
      <c r="V331" s="272"/>
      <c r="W331" s="272"/>
      <c r="X331" s="273"/>
      <c r="Y331" s="14"/>
      <c r="Z331" s="14"/>
      <c r="AA331" s="14"/>
      <c r="AB331" s="14"/>
      <c r="AC331" s="14"/>
      <c r="AD331" s="14"/>
      <c r="AE331" s="14"/>
      <c r="AT331" s="274" t="s">
        <v>196</v>
      </c>
      <c r="AU331" s="274" t="s">
        <v>84</v>
      </c>
      <c r="AV331" s="14" t="s">
        <v>82</v>
      </c>
      <c r="AW331" s="14" t="s">
        <v>5</v>
      </c>
      <c r="AX331" s="14" t="s">
        <v>75</v>
      </c>
      <c r="AY331" s="274" t="s">
        <v>182</v>
      </c>
    </row>
    <row r="332" s="13" customFormat="1">
      <c r="A332" s="13"/>
      <c r="B332" s="254"/>
      <c r="C332" s="255"/>
      <c r="D332" s="247" t="s">
        <v>196</v>
      </c>
      <c r="E332" s="256" t="s">
        <v>1</v>
      </c>
      <c r="F332" s="257" t="s">
        <v>2530</v>
      </c>
      <c r="G332" s="255"/>
      <c r="H332" s="258">
        <v>63.548999999999999</v>
      </c>
      <c r="I332" s="259"/>
      <c r="J332" s="259"/>
      <c r="K332" s="255"/>
      <c r="L332" s="255"/>
      <c r="M332" s="260"/>
      <c r="N332" s="261"/>
      <c r="O332" s="262"/>
      <c r="P332" s="262"/>
      <c r="Q332" s="262"/>
      <c r="R332" s="262"/>
      <c r="S332" s="262"/>
      <c r="T332" s="262"/>
      <c r="U332" s="262"/>
      <c r="V332" s="262"/>
      <c r="W332" s="262"/>
      <c r="X332" s="263"/>
      <c r="Y332" s="13"/>
      <c r="Z332" s="13"/>
      <c r="AA332" s="13"/>
      <c r="AB332" s="13"/>
      <c r="AC332" s="13"/>
      <c r="AD332" s="13"/>
      <c r="AE332" s="13"/>
      <c r="AT332" s="264" t="s">
        <v>196</v>
      </c>
      <c r="AU332" s="264" t="s">
        <v>84</v>
      </c>
      <c r="AV332" s="13" t="s">
        <v>84</v>
      </c>
      <c r="AW332" s="13" t="s">
        <v>5</v>
      </c>
      <c r="AX332" s="13" t="s">
        <v>82</v>
      </c>
      <c r="AY332" s="264" t="s">
        <v>182</v>
      </c>
    </row>
    <row r="333" s="2" customFormat="1" ht="24.15" customHeight="1">
      <c r="A333" s="39"/>
      <c r="B333" s="40"/>
      <c r="C333" s="233" t="s">
        <v>469</v>
      </c>
      <c r="D333" s="233" t="s">
        <v>185</v>
      </c>
      <c r="E333" s="234" t="s">
        <v>2621</v>
      </c>
      <c r="F333" s="235" t="s">
        <v>2622</v>
      </c>
      <c r="G333" s="236" t="s">
        <v>243</v>
      </c>
      <c r="H333" s="237">
        <v>0.016</v>
      </c>
      <c r="I333" s="238"/>
      <c r="J333" s="238"/>
      <c r="K333" s="239">
        <f>ROUND(P333*H333,2)</f>
        <v>0</v>
      </c>
      <c r="L333" s="235" t="s">
        <v>189</v>
      </c>
      <c r="M333" s="45"/>
      <c r="N333" s="240" t="s">
        <v>1</v>
      </c>
      <c r="O333" s="241" t="s">
        <v>38</v>
      </c>
      <c r="P333" s="242">
        <f>I333+J333</f>
        <v>0</v>
      </c>
      <c r="Q333" s="242">
        <f>ROUND(I333*H333,2)</f>
        <v>0</v>
      </c>
      <c r="R333" s="242">
        <f>ROUND(J333*H333,2)</f>
        <v>0</v>
      </c>
      <c r="S333" s="92"/>
      <c r="T333" s="243">
        <f>S333*H333</f>
        <v>0</v>
      </c>
      <c r="U333" s="243">
        <v>0</v>
      </c>
      <c r="V333" s="243">
        <f>U333*H333</f>
        <v>0</v>
      </c>
      <c r="W333" s="243">
        <v>0</v>
      </c>
      <c r="X333" s="244">
        <f>W333*H333</f>
        <v>0</v>
      </c>
      <c r="Y333" s="39"/>
      <c r="Z333" s="39"/>
      <c r="AA333" s="39"/>
      <c r="AB333" s="39"/>
      <c r="AC333" s="39"/>
      <c r="AD333" s="39"/>
      <c r="AE333" s="39"/>
      <c r="AR333" s="245" t="s">
        <v>223</v>
      </c>
      <c r="AT333" s="245" t="s">
        <v>185</v>
      </c>
      <c r="AU333" s="245" t="s">
        <v>84</v>
      </c>
      <c r="AY333" s="18" t="s">
        <v>182</v>
      </c>
      <c r="BE333" s="246">
        <f>IF(O333="základní",K333,0)</f>
        <v>0</v>
      </c>
      <c r="BF333" s="246">
        <f>IF(O333="snížená",K333,0)</f>
        <v>0</v>
      </c>
      <c r="BG333" s="246">
        <f>IF(O333="zákl. přenesená",K333,0)</f>
        <v>0</v>
      </c>
      <c r="BH333" s="246">
        <f>IF(O333="sníž. přenesená",K333,0)</f>
        <v>0</v>
      </c>
      <c r="BI333" s="246">
        <f>IF(O333="nulová",K333,0)</f>
        <v>0</v>
      </c>
      <c r="BJ333" s="18" t="s">
        <v>82</v>
      </c>
      <c r="BK333" s="246">
        <f>ROUND(P333*H333,2)</f>
        <v>0</v>
      </c>
      <c r="BL333" s="18" t="s">
        <v>223</v>
      </c>
      <c r="BM333" s="245" t="s">
        <v>2623</v>
      </c>
    </row>
    <row r="334" s="2" customFormat="1">
      <c r="A334" s="39"/>
      <c r="B334" s="40"/>
      <c r="C334" s="41"/>
      <c r="D334" s="247" t="s">
        <v>192</v>
      </c>
      <c r="E334" s="41"/>
      <c r="F334" s="248" t="s">
        <v>2624</v>
      </c>
      <c r="G334" s="41"/>
      <c r="H334" s="41"/>
      <c r="I334" s="249"/>
      <c r="J334" s="249"/>
      <c r="K334" s="41"/>
      <c r="L334" s="41"/>
      <c r="M334" s="45"/>
      <c r="N334" s="250"/>
      <c r="O334" s="251"/>
      <c r="P334" s="92"/>
      <c r="Q334" s="92"/>
      <c r="R334" s="92"/>
      <c r="S334" s="92"/>
      <c r="T334" s="92"/>
      <c r="U334" s="92"/>
      <c r="V334" s="92"/>
      <c r="W334" s="92"/>
      <c r="X334" s="93"/>
      <c r="Y334" s="39"/>
      <c r="Z334" s="39"/>
      <c r="AA334" s="39"/>
      <c r="AB334" s="39"/>
      <c r="AC334" s="39"/>
      <c r="AD334" s="39"/>
      <c r="AE334" s="39"/>
      <c r="AT334" s="18" t="s">
        <v>192</v>
      </c>
      <c r="AU334" s="18" t="s">
        <v>84</v>
      </c>
    </row>
    <row r="335" s="2" customFormat="1">
      <c r="A335" s="39"/>
      <c r="B335" s="40"/>
      <c r="C335" s="41"/>
      <c r="D335" s="252" t="s">
        <v>194</v>
      </c>
      <c r="E335" s="41"/>
      <c r="F335" s="253" t="s">
        <v>2625</v>
      </c>
      <c r="G335" s="41"/>
      <c r="H335" s="41"/>
      <c r="I335" s="249"/>
      <c r="J335" s="249"/>
      <c r="K335" s="41"/>
      <c r="L335" s="41"/>
      <c r="M335" s="45"/>
      <c r="N335" s="314"/>
      <c r="O335" s="315"/>
      <c r="P335" s="316"/>
      <c r="Q335" s="316"/>
      <c r="R335" s="316"/>
      <c r="S335" s="316"/>
      <c r="T335" s="316"/>
      <c r="U335" s="316"/>
      <c r="V335" s="316"/>
      <c r="W335" s="316"/>
      <c r="X335" s="317"/>
      <c r="Y335" s="39"/>
      <c r="Z335" s="39"/>
      <c r="AA335" s="39"/>
      <c r="AB335" s="39"/>
      <c r="AC335" s="39"/>
      <c r="AD335" s="39"/>
      <c r="AE335" s="39"/>
      <c r="AT335" s="18" t="s">
        <v>194</v>
      </c>
      <c r="AU335" s="18" t="s">
        <v>84</v>
      </c>
    </row>
    <row r="336" s="2" customFormat="1" ht="6.96" customHeight="1">
      <c r="A336" s="39"/>
      <c r="B336" s="67"/>
      <c r="C336" s="68"/>
      <c r="D336" s="68"/>
      <c r="E336" s="68"/>
      <c r="F336" s="68"/>
      <c r="G336" s="68"/>
      <c r="H336" s="68"/>
      <c r="I336" s="68"/>
      <c r="J336" s="68"/>
      <c r="K336" s="68"/>
      <c r="L336" s="68"/>
      <c r="M336" s="45"/>
      <c r="N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</row>
  </sheetData>
  <sheetProtection sheet="1" autoFilter="0" formatColumns="0" formatRows="0" objects="1" scenarios="1" spinCount="100000" saltValue="+pft70++Yck1Oo85MK4+4OSKGDAwsHPQjzYkniaIy9UIvjlefNhNwlszuk/syZM3xUDCJR3/3hzczhRyDTTd+g==" hashValue="9z9x81L7TkvrdZUMaTkTo5rdv68TlTyeRGAc8H8ukdLVnRr+vyPZ1Q8fUgdGSHsCju5C0F47tcVDC/mBh1YoWA==" algorithmName="SHA-512" password="CC35"/>
  <autoFilter ref="C128:L33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M2:Z2"/>
  </mergeCells>
  <hyperlinks>
    <hyperlink ref="F134" r:id="rId1" display="https://podminky.urs.cz/item/CS_URS_2023_02/132151101"/>
    <hyperlink ref="F139" r:id="rId2" display="https://podminky.urs.cz/item/CS_URS_2023_02/174151102"/>
    <hyperlink ref="F148" r:id="rId3" display="https://podminky.urs.cz/item/CS_URS_2023_02/211531111"/>
    <hyperlink ref="F152" r:id="rId4" display="https://podminky.urs.cz/item/CS_URS_2023_02/212532111"/>
    <hyperlink ref="F156" r:id="rId5" display="https://podminky.urs.cz/item/CS_URS_2023_02/212755214"/>
    <hyperlink ref="F160" r:id="rId6" display="https://podminky.urs.cz/item/CS_URS_2023_02/274321411"/>
    <hyperlink ref="F165" r:id="rId7" display="https://podminky.urs.cz/item/CS_URS_2023_02/274352241"/>
    <hyperlink ref="F169" r:id="rId8" display="https://podminky.urs.cz/item/CS_URS_2023_02/274352242"/>
    <hyperlink ref="F172" r:id="rId9" display="https://podminky.urs.cz/item/CS_URS_2023_02/274362021"/>
    <hyperlink ref="F177" r:id="rId10" display="https://podminky.urs.cz/item/CS_URS_2023_02/311113154"/>
    <hyperlink ref="F182" r:id="rId11" display="https://podminky.urs.cz/item/CS_URS_2023_02/311213222"/>
    <hyperlink ref="F199" r:id="rId12" display="https://podminky.urs.cz/item/CS_URS_2023_02/311213912"/>
    <hyperlink ref="F202" r:id="rId13" display="https://podminky.urs.cz/item/CS_URS_2023_02/311213921"/>
    <hyperlink ref="F206" r:id="rId14" display="https://podminky.urs.cz/item/CS_URS_2023_02/311213922"/>
    <hyperlink ref="F213" r:id="rId15" display="https://podminky.urs.cz/item/CS_URS_2023_02/311361821"/>
    <hyperlink ref="F218" r:id="rId16" display="https://podminky.urs.cz/item/CS_URS_2023_02/312231118"/>
    <hyperlink ref="F224" r:id="rId17" display="https://podminky.urs.cz/item/CS_URS_2023_02/411324444"/>
    <hyperlink ref="F229" r:id="rId18" display="https://podminky.urs.cz/item/CS_URS_2023_02/411352011"/>
    <hyperlink ref="F233" r:id="rId19" display="https://podminky.urs.cz/item/CS_URS_2023_02/411352012"/>
    <hyperlink ref="F236" r:id="rId20" display="https://podminky.urs.cz/item/CS_URS_2023_02/411362021"/>
    <hyperlink ref="F241" r:id="rId21" display="https://podminky.urs.cz/item/CS_URS_2023_02/622331141"/>
    <hyperlink ref="F246" r:id="rId22" display="https://podminky.urs.cz/item/CS_URS_2023_02/622631011"/>
    <hyperlink ref="F252" r:id="rId23" display="https://podminky.urs.cz/item/CS_URS_2023_02/961021311"/>
    <hyperlink ref="F257" r:id="rId24" display="https://podminky.urs.cz/item/CS_URS_2023_02/962022391"/>
    <hyperlink ref="F262" r:id="rId25" display="https://podminky.urs.cz/item/CS_URS_2023_02/962023390"/>
    <hyperlink ref="F267" r:id="rId26" display="https://podminky.urs.cz/item/CS_URS_2023_02/963022819"/>
    <hyperlink ref="F276" r:id="rId27" display="https://podminky.urs.cz/item/CS_URS_2023_02/963051113"/>
    <hyperlink ref="F283" r:id="rId28" display="https://podminky.urs.cz/item/CS_URS_2023_02/979071141"/>
    <hyperlink ref="F287" r:id="rId29" display="https://podminky.urs.cz/item/CS_URS_2023_02/979071143"/>
    <hyperlink ref="F291" r:id="rId30" display="https://podminky.urs.cz/item/CS_URS_2023_02/997221551"/>
    <hyperlink ref="F296" r:id="rId31" display="https://podminky.urs.cz/item/CS_URS_2023_02/997221559"/>
    <hyperlink ref="F301" r:id="rId32" display="https://podminky.urs.cz/item/CS_URS_2023_02/997221571"/>
    <hyperlink ref="F306" r:id="rId33" display="https://podminky.urs.cz/item/CS_URS_2023_02/997221655"/>
    <hyperlink ref="F311" r:id="rId34" display="https://podminky.urs.cz/item/CS_URS_2023_02/998011001"/>
    <hyperlink ref="F316" r:id="rId35" display="https://podminky.urs.cz/item/CS_URS_2023_02/711161212"/>
    <hyperlink ref="F320" r:id="rId36" display="https://podminky.urs.cz/item/CS_URS_2023_02/998711101"/>
    <hyperlink ref="F324" r:id="rId37" display="https://podminky.urs.cz/item/CS_URS_2023_02/767996702"/>
    <hyperlink ref="F330" r:id="rId38" display="https://podminky.urs.cz/item/CS_URS_2023_02/782994922"/>
    <hyperlink ref="F335" r:id="rId39" display="https://podminky.urs.cz/item/CS_URS_2023_02/998782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0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110</v>
      </c>
      <c r="AZ2" s="150" t="s">
        <v>2626</v>
      </c>
      <c r="BA2" s="150" t="s">
        <v>2627</v>
      </c>
      <c r="BB2" s="150" t="s">
        <v>1</v>
      </c>
      <c r="BC2" s="150" t="s">
        <v>2628</v>
      </c>
      <c r="BD2" s="150" t="s">
        <v>120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21"/>
      <c r="AT3" s="18" t="s">
        <v>84</v>
      </c>
    </row>
    <row r="4" s="1" customFormat="1" ht="24.96" customHeight="1">
      <c r="B4" s="21"/>
      <c r="D4" s="153" t="s">
        <v>124</v>
      </c>
      <c r="M4" s="21"/>
      <c r="N4" s="15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55" t="s">
        <v>17</v>
      </c>
      <c r="M6" s="21"/>
    </row>
    <row r="7" s="1" customFormat="1" ht="16.5" customHeight="1">
      <c r="B7" s="21"/>
      <c r="E7" s="156" t="str">
        <f>'Rekapitulace stavby'!K6</f>
        <v>VOŠ a SŠ zdravotnická Ústí nad Orlicí - sanace suterénu</v>
      </c>
      <c r="F7" s="155"/>
      <c r="G7" s="155"/>
      <c r="H7" s="155"/>
      <c r="M7" s="21"/>
    </row>
    <row r="8" s="2" customFormat="1" ht="12" customHeight="1">
      <c r="A8" s="39"/>
      <c r="B8" s="45"/>
      <c r="C8" s="39"/>
      <c r="D8" s="155" t="s">
        <v>137</v>
      </c>
      <c r="E8" s="39"/>
      <c r="F8" s="39"/>
      <c r="G8" s="39"/>
      <c r="H8" s="39"/>
      <c r="I8" s="39"/>
      <c r="J8" s="39"/>
      <c r="K8" s="39"/>
      <c r="L8" s="39"/>
      <c r="M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2629</v>
      </c>
      <c r="F9" s="39"/>
      <c r="G9" s="39"/>
      <c r="H9" s="39"/>
      <c r="I9" s="39"/>
      <c r="J9" s="39"/>
      <c r="K9" s="39"/>
      <c r="L9" s="39"/>
      <c r="M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5" t="s">
        <v>19</v>
      </c>
      <c r="E11" s="39"/>
      <c r="F11" s="144" t="s">
        <v>1</v>
      </c>
      <c r="G11" s="39"/>
      <c r="H11" s="39"/>
      <c r="I11" s="155" t="s">
        <v>20</v>
      </c>
      <c r="J11" s="144" t="s">
        <v>1</v>
      </c>
      <c r="K11" s="39"/>
      <c r="L11" s="39"/>
      <c r="M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5" t="s">
        <v>21</v>
      </c>
      <c r="E12" s="39"/>
      <c r="F12" s="144" t="s">
        <v>22</v>
      </c>
      <c r="G12" s="39"/>
      <c r="H12" s="39"/>
      <c r="I12" s="155" t="s">
        <v>23</v>
      </c>
      <c r="J12" s="158" t="str">
        <f>'Rekapitulace stavby'!AN8</f>
        <v>24. 7. 2023</v>
      </c>
      <c r="K12" s="39"/>
      <c r="L12" s="39"/>
      <c r="M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5" t="s">
        <v>25</v>
      </c>
      <c r="E14" s="39"/>
      <c r="F14" s="39"/>
      <c r="G14" s="39"/>
      <c r="H14" s="39"/>
      <c r="I14" s="155" t="s">
        <v>26</v>
      </c>
      <c r="J14" s="144" t="str">
        <f>IF('Rekapitulace stavby'!AN10="","",'Rekapitulace stavby'!AN10)</f>
        <v/>
      </c>
      <c r="K14" s="39"/>
      <c r="L14" s="39"/>
      <c r="M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55" t="s">
        <v>27</v>
      </c>
      <c r="J15" s="144" t="str">
        <f>IF('Rekapitulace stavby'!AN11="","",'Rekapitulace stavby'!AN11)</f>
        <v/>
      </c>
      <c r="K15" s="39"/>
      <c r="L15" s="39"/>
      <c r="M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5" t="s">
        <v>28</v>
      </c>
      <c r="E17" s="39"/>
      <c r="F17" s="39"/>
      <c r="G17" s="39"/>
      <c r="H17" s="39"/>
      <c r="I17" s="155" t="s">
        <v>26</v>
      </c>
      <c r="J17" s="34" t="str">
        <f>'Rekapitulace stavby'!AN13</f>
        <v>Vyplň údaj</v>
      </c>
      <c r="K17" s="39"/>
      <c r="L17" s="39"/>
      <c r="M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55" t="s">
        <v>27</v>
      </c>
      <c r="J18" s="34" t="str">
        <f>'Rekapitulace stavby'!AN14</f>
        <v>Vyplň údaj</v>
      </c>
      <c r="K18" s="39"/>
      <c r="L18" s="39"/>
      <c r="M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5" t="s">
        <v>30</v>
      </c>
      <c r="E20" s="39"/>
      <c r="F20" s="39"/>
      <c r="G20" s="39"/>
      <c r="H20" s="39"/>
      <c r="I20" s="155" t="s">
        <v>26</v>
      </c>
      <c r="J20" s="144" t="str">
        <f>IF('Rekapitulace stavby'!AN16="","",'Rekapitulace stavby'!AN16)</f>
        <v/>
      </c>
      <c r="K20" s="39"/>
      <c r="L20" s="39"/>
      <c r="M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55" t="s">
        <v>27</v>
      </c>
      <c r="J21" s="144" t="str">
        <f>IF('Rekapitulace stavby'!AN17="","",'Rekapitulace stavby'!AN17)</f>
        <v/>
      </c>
      <c r="K21" s="39"/>
      <c r="L21" s="39"/>
      <c r="M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5" t="s">
        <v>31</v>
      </c>
      <c r="E23" s="39"/>
      <c r="F23" s="39"/>
      <c r="G23" s="39"/>
      <c r="H23" s="39"/>
      <c r="I23" s="155" t="s">
        <v>26</v>
      </c>
      <c r="J23" s="144" t="str">
        <f>IF('Rekapitulace stavby'!AN19="","",'Rekapitulace stavby'!AN19)</f>
        <v/>
      </c>
      <c r="K23" s="39"/>
      <c r="L23" s="39"/>
      <c r="M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55" t="s">
        <v>27</v>
      </c>
      <c r="J24" s="144" t="str">
        <f>IF('Rekapitulace stavby'!AN20="","",'Rekapitulace stavby'!AN20)</f>
        <v/>
      </c>
      <c r="K24" s="39"/>
      <c r="L24" s="39"/>
      <c r="M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5" t="s">
        <v>32</v>
      </c>
      <c r="E26" s="39"/>
      <c r="F26" s="39"/>
      <c r="G26" s="39"/>
      <c r="H26" s="39"/>
      <c r="I26" s="39"/>
      <c r="J26" s="39"/>
      <c r="K26" s="39"/>
      <c r="L26" s="39"/>
      <c r="M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59"/>
      <c r="M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3"/>
      <c r="E29" s="163"/>
      <c r="F29" s="163"/>
      <c r="G29" s="163"/>
      <c r="H29" s="163"/>
      <c r="I29" s="163"/>
      <c r="J29" s="163"/>
      <c r="K29" s="163"/>
      <c r="L29" s="163"/>
      <c r="M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55" t="s">
        <v>141</v>
      </c>
      <c r="F30" s="39"/>
      <c r="G30" s="39"/>
      <c r="H30" s="39"/>
      <c r="I30" s="39"/>
      <c r="J30" s="39"/>
      <c r="K30" s="164">
        <f>I96</f>
        <v>0</v>
      </c>
      <c r="L30" s="39"/>
      <c r="M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55" t="s">
        <v>142</v>
      </c>
      <c r="F31" s="39"/>
      <c r="G31" s="39"/>
      <c r="H31" s="39"/>
      <c r="I31" s="39"/>
      <c r="J31" s="39"/>
      <c r="K31" s="164">
        <f>J96</f>
        <v>0</v>
      </c>
      <c r="L31" s="39"/>
      <c r="M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5" t="s">
        <v>33</v>
      </c>
      <c r="E32" s="39"/>
      <c r="F32" s="39"/>
      <c r="G32" s="39"/>
      <c r="H32" s="39"/>
      <c r="I32" s="39"/>
      <c r="J32" s="39"/>
      <c r="K32" s="166">
        <f>ROUND(K126, 2)</f>
        <v>0</v>
      </c>
      <c r="L32" s="39"/>
      <c r="M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3"/>
      <c r="E33" s="163"/>
      <c r="F33" s="163"/>
      <c r="G33" s="163"/>
      <c r="H33" s="163"/>
      <c r="I33" s="163"/>
      <c r="J33" s="163"/>
      <c r="K33" s="163"/>
      <c r="L33" s="163"/>
      <c r="M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7" t="s">
        <v>35</v>
      </c>
      <c r="G34" s="39"/>
      <c r="H34" s="39"/>
      <c r="I34" s="167" t="s">
        <v>34</v>
      </c>
      <c r="J34" s="39"/>
      <c r="K34" s="167" t="s">
        <v>36</v>
      </c>
      <c r="L34" s="39"/>
      <c r="M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8" t="s">
        <v>37</v>
      </c>
      <c r="E35" s="155" t="s">
        <v>38</v>
      </c>
      <c r="F35" s="164">
        <f>ROUND((SUM(BE126:BE293)),  2)</f>
        <v>0</v>
      </c>
      <c r="G35" s="39"/>
      <c r="H35" s="39"/>
      <c r="I35" s="169">
        <v>0.20999999999999999</v>
      </c>
      <c r="J35" s="39"/>
      <c r="K35" s="164">
        <f>ROUND(((SUM(BE126:BE293))*I35),  2)</f>
        <v>0</v>
      </c>
      <c r="L35" s="39"/>
      <c r="M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5" t="s">
        <v>39</v>
      </c>
      <c r="F36" s="164">
        <f>ROUND((SUM(BF126:BF293)),  2)</f>
        <v>0</v>
      </c>
      <c r="G36" s="39"/>
      <c r="H36" s="39"/>
      <c r="I36" s="169">
        <v>0.14999999999999999</v>
      </c>
      <c r="J36" s="39"/>
      <c r="K36" s="164">
        <f>ROUND(((SUM(BF126:BF293))*I36),  2)</f>
        <v>0</v>
      </c>
      <c r="L36" s="39"/>
      <c r="M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5" t="s">
        <v>40</v>
      </c>
      <c r="F37" s="164">
        <f>ROUND((SUM(BG126:BG293)),  2)</f>
        <v>0</v>
      </c>
      <c r="G37" s="39"/>
      <c r="H37" s="39"/>
      <c r="I37" s="169">
        <v>0.20999999999999999</v>
      </c>
      <c r="J37" s="39"/>
      <c r="K37" s="164">
        <f>0</f>
        <v>0</v>
      </c>
      <c r="L37" s="39"/>
      <c r="M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5" t="s">
        <v>41</v>
      </c>
      <c r="F38" s="164">
        <f>ROUND((SUM(BH126:BH293)),  2)</f>
        <v>0</v>
      </c>
      <c r="G38" s="39"/>
      <c r="H38" s="39"/>
      <c r="I38" s="169">
        <v>0.14999999999999999</v>
      </c>
      <c r="J38" s="39"/>
      <c r="K38" s="164">
        <f>0</f>
        <v>0</v>
      </c>
      <c r="L38" s="39"/>
      <c r="M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5" t="s">
        <v>42</v>
      </c>
      <c r="F39" s="164">
        <f>ROUND((SUM(BI126:BI293)),  2)</f>
        <v>0</v>
      </c>
      <c r="G39" s="39"/>
      <c r="H39" s="39"/>
      <c r="I39" s="169">
        <v>0</v>
      </c>
      <c r="J39" s="39"/>
      <c r="K39" s="164">
        <f>0</f>
        <v>0</v>
      </c>
      <c r="L39" s="39"/>
      <c r="M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0"/>
      <c r="D41" s="171" t="s">
        <v>43</v>
      </c>
      <c r="E41" s="172"/>
      <c r="F41" s="172"/>
      <c r="G41" s="173" t="s">
        <v>44</v>
      </c>
      <c r="H41" s="174" t="s">
        <v>45</v>
      </c>
      <c r="I41" s="172"/>
      <c r="J41" s="172"/>
      <c r="K41" s="175">
        <f>SUM(K32:K39)</f>
        <v>0</v>
      </c>
      <c r="L41" s="176"/>
      <c r="M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M43" s="21"/>
    </row>
    <row r="44" s="1" customFormat="1" ht="14.4" customHeight="1">
      <c r="B44" s="21"/>
      <c r="M44" s="21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4"/>
      <c r="D50" s="177" t="s">
        <v>46</v>
      </c>
      <c r="E50" s="178"/>
      <c r="F50" s="178"/>
      <c r="G50" s="177" t="s">
        <v>47</v>
      </c>
      <c r="H50" s="178"/>
      <c r="I50" s="178"/>
      <c r="J50" s="178"/>
      <c r="K50" s="178"/>
      <c r="L50" s="178"/>
      <c r="M50" s="6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9"/>
      <c r="B61" s="45"/>
      <c r="C61" s="39"/>
      <c r="D61" s="179" t="s">
        <v>48</v>
      </c>
      <c r="E61" s="180"/>
      <c r="F61" s="181" t="s">
        <v>49</v>
      </c>
      <c r="G61" s="179" t="s">
        <v>48</v>
      </c>
      <c r="H61" s="180"/>
      <c r="I61" s="180"/>
      <c r="J61" s="182" t="s">
        <v>49</v>
      </c>
      <c r="K61" s="180"/>
      <c r="L61" s="180"/>
      <c r="M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9"/>
      <c r="B65" s="45"/>
      <c r="C65" s="39"/>
      <c r="D65" s="177" t="s">
        <v>50</v>
      </c>
      <c r="E65" s="183"/>
      <c r="F65" s="183"/>
      <c r="G65" s="177" t="s">
        <v>51</v>
      </c>
      <c r="H65" s="183"/>
      <c r="I65" s="183"/>
      <c r="J65" s="183"/>
      <c r="K65" s="183"/>
      <c r="L65" s="183"/>
      <c r="M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9"/>
      <c r="B76" s="45"/>
      <c r="C76" s="39"/>
      <c r="D76" s="179" t="s">
        <v>48</v>
      </c>
      <c r="E76" s="180"/>
      <c r="F76" s="181" t="s">
        <v>49</v>
      </c>
      <c r="G76" s="179" t="s">
        <v>48</v>
      </c>
      <c r="H76" s="180"/>
      <c r="I76" s="180"/>
      <c r="J76" s="182" t="s">
        <v>49</v>
      </c>
      <c r="K76" s="180"/>
      <c r="L76" s="180"/>
      <c r="M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143</v>
      </c>
      <c r="D82" s="41"/>
      <c r="E82" s="41"/>
      <c r="F82" s="41"/>
      <c r="G82" s="41"/>
      <c r="H82" s="41"/>
      <c r="I82" s="41"/>
      <c r="J82" s="41"/>
      <c r="K82" s="41"/>
      <c r="L82" s="41"/>
      <c r="M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41"/>
      <c r="M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VOŠ a SŠ zdravotnická Ústí nad Orlicí - sanace suterénu</v>
      </c>
      <c r="F85" s="33"/>
      <c r="G85" s="33"/>
      <c r="H85" s="33"/>
      <c r="I85" s="41"/>
      <c r="J85" s="41"/>
      <c r="K85" s="41"/>
      <c r="L85" s="41"/>
      <c r="M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41"/>
      <c r="J86" s="41"/>
      <c r="K86" s="41"/>
      <c r="L86" s="41"/>
      <c r="M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05 - Oprava podlahy gymnastického sálu</v>
      </c>
      <c r="F87" s="41"/>
      <c r="G87" s="41"/>
      <c r="H87" s="41"/>
      <c r="I87" s="41"/>
      <c r="J87" s="41"/>
      <c r="K87" s="41"/>
      <c r="L87" s="41"/>
      <c r="M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 xml:space="preserve"> </v>
      </c>
      <c r="G89" s="41"/>
      <c r="H89" s="41"/>
      <c r="I89" s="33" t="s">
        <v>23</v>
      </c>
      <c r="J89" s="80" t="str">
        <f>IF(J12="","",J12)</f>
        <v>24. 7. 2023</v>
      </c>
      <c r="K89" s="41"/>
      <c r="L89" s="41"/>
      <c r="M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41"/>
      <c r="M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41"/>
      <c r="M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144</v>
      </c>
      <c r="D94" s="190"/>
      <c r="E94" s="190"/>
      <c r="F94" s="190"/>
      <c r="G94" s="190"/>
      <c r="H94" s="190"/>
      <c r="I94" s="191" t="s">
        <v>145</v>
      </c>
      <c r="J94" s="191" t="s">
        <v>146</v>
      </c>
      <c r="K94" s="191" t="s">
        <v>147</v>
      </c>
      <c r="L94" s="190"/>
      <c r="M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2" t="s">
        <v>148</v>
      </c>
      <c r="D96" s="41"/>
      <c r="E96" s="41"/>
      <c r="F96" s="41"/>
      <c r="G96" s="41"/>
      <c r="H96" s="41"/>
      <c r="I96" s="111">
        <f>Q126</f>
        <v>0</v>
      </c>
      <c r="J96" s="111">
        <f>R126</f>
        <v>0</v>
      </c>
      <c r="K96" s="111">
        <f>K126</f>
        <v>0</v>
      </c>
      <c r="L96" s="41"/>
      <c r="M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149</v>
      </c>
    </row>
    <row r="97" s="9" customFormat="1" ht="24.96" customHeight="1">
      <c r="A97" s="9"/>
      <c r="B97" s="193"/>
      <c r="C97" s="194"/>
      <c r="D97" s="195" t="s">
        <v>150</v>
      </c>
      <c r="E97" s="196"/>
      <c r="F97" s="196"/>
      <c r="G97" s="196"/>
      <c r="H97" s="196"/>
      <c r="I97" s="197">
        <f>Q127</f>
        <v>0</v>
      </c>
      <c r="J97" s="197">
        <f>R127</f>
        <v>0</v>
      </c>
      <c r="K97" s="197">
        <f>K127</f>
        <v>0</v>
      </c>
      <c r="L97" s="194"/>
      <c r="M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136"/>
      <c r="D98" s="200" t="s">
        <v>154</v>
      </c>
      <c r="E98" s="201"/>
      <c r="F98" s="201"/>
      <c r="G98" s="201"/>
      <c r="H98" s="201"/>
      <c r="I98" s="202">
        <f>Q128</f>
        <v>0</v>
      </c>
      <c r="J98" s="202">
        <f>R128</f>
        <v>0</v>
      </c>
      <c r="K98" s="202">
        <f>K128</f>
        <v>0</v>
      </c>
      <c r="L98" s="136"/>
      <c r="M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156</v>
      </c>
      <c r="E99" s="196"/>
      <c r="F99" s="196"/>
      <c r="G99" s="196"/>
      <c r="H99" s="196"/>
      <c r="I99" s="197">
        <f>Q142</f>
        <v>0</v>
      </c>
      <c r="J99" s="197">
        <f>R142</f>
        <v>0</v>
      </c>
      <c r="K99" s="197">
        <f>K142</f>
        <v>0</v>
      </c>
      <c r="L99" s="194"/>
      <c r="M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9"/>
      <c r="C100" s="136"/>
      <c r="D100" s="200" t="s">
        <v>2125</v>
      </c>
      <c r="E100" s="201"/>
      <c r="F100" s="201"/>
      <c r="G100" s="201"/>
      <c r="H100" s="201"/>
      <c r="I100" s="202">
        <f>Q143</f>
        <v>0</v>
      </c>
      <c r="J100" s="202">
        <f>R143</f>
        <v>0</v>
      </c>
      <c r="K100" s="202">
        <f>K143</f>
        <v>0</v>
      </c>
      <c r="L100" s="136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6"/>
      <c r="D101" s="200" t="s">
        <v>157</v>
      </c>
      <c r="E101" s="201"/>
      <c r="F101" s="201"/>
      <c r="G101" s="201"/>
      <c r="H101" s="201"/>
      <c r="I101" s="202">
        <f>Q171</f>
        <v>0</v>
      </c>
      <c r="J101" s="202">
        <f>R171</f>
        <v>0</v>
      </c>
      <c r="K101" s="202">
        <f>K171</f>
        <v>0</v>
      </c>
      <c r="L101" s="136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136"/>
      <c r="D102" s="200" t="s">
        <v>158</v>
      </c>
      <c r="E102" s="201"/>
      <c r="F102" s="201"/>
      <c r="G102" s="201"/>
      <c r="H102" s="201"/>
      <c r="I102" s="202">
        <f>Q185</f>
        <v>0</v>
      </c>
      <c r="J102" s="202">
        <f>R185</f>
        <v>0</v>
      </c>
      <c r="K102" s="202">
        <f>K185</f>
        <v>0</v>
      </c>
      <c r="L102" s="136"/>
      <c r="M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136"/>
      <c r="D103" s="200" t="s">
        <v>2630</v>
      </c>
      <c r="E103" s="201"/>
      <c r="F103" s="201"/>
      <c r="G103" s="201"/>
      <c r="H103" s="201"/>
      <c r="I103" s="202">
        <f>Q189</f>
        <v>0</v>
      </c>
      <c r="J103" s="202">
        <f>R189</f>
        <v>0</v>
      </c>
      <c r="K103" s="202">
        <f>K189</f>
        <v>0</v>
      </c>
      <c r="L103" s="136"/>
      <c r="M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136"/>
      <c r="D104" s="200" t="s">
        <v>159</v>
      </c>
      <c r="E104" s="201"/>
      <c r="F104" s="201"/>
      <c r="G104" s="201"/>
      <c r="H104" s="201"/>
      <c r="I104" s="202">
        <f>Q203</f>
        <v>0</v>
      </c>
      <c r="J104" s="202">
        <f>R203</f>
        <v>0</v>
      </c>
      <c r="K104" s="202">
        <f>K203</f>
        <v>0</v>
      </c>
      <c r="L104" s="136"/>
      <c r="M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136"/>
      <c r="D105" s="200" t="s">
        <v>161</v>
      </c>
      <c r="E105" s="201"/>
      <c r="F105" s="201"/>
      <c r="G105" s="201"/>
      <c r="H105" s="201"/>
      <c r="I105" s="202">
        <f>Q284</f>
        <v>0</v>
      </c>
      <c r="J105" s="202">
        <f>R284</f>
        <v>0</v>
      </c>
      <c r="K105" s="202">
        <f>K284</f>
        <v>0</v>
      </c>
      <c r="L105" s="136"/>
      <c r="M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136"/>
      <c r="D106" s="200" t="s">
        <v>2631</v>
      </c>
      <c r="E106" s="201"/>
      <c r="F106" s="201"/>
      <c r="G106" s="201"/>
      <c r="H106" s="201"/>
      <c r="I106" s="202">
        <f>Q290</f>
        <v>0</v>
      </c>
      <c r="J106" s="202">
        <f>R290</f>
        <v>0</v>
      </c>
      <c r="K106" s="202">
        <f>K290</f>
        <v>0</v>
      </c>
      <c r="L106" s="136"/>
      <c r="M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163</v>
      </c>
      <c r="D113" s="41"/>
      <c r="E113" s="41"/>
      <c r="F113" s="41"/>
      <c r="G113" s="41"/>
      <c r="H113" s="41"/>
      <c r="I113" s="41"/>
      <c r="J113" s="41"/>
      <c r="K113" s="41"/>
      <c r="L113" s="41"/>
      <c r="M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17</v>
      </c>
      <c r="D115" s="41"/>
      <c r="E115" s="41"/>
      <c r="F115" s="41"/>
      <c r="G115" s="41"/>
      <c r="H115" s="41"/>
      <c r="I115" s="41"/>
      <c r="J115" s="41"/>
      <c r="K115" s="41"/>
      <c r="L115" s="41"/>
      <c r="M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8" t="str">
        <f>E7</f>
        <v>VOŠ a SŠ zdravotnická Ústí nad Orlicí - sanace suterénu</v>
      </c>
      <c r="F116" s="33"/>
      <c r="G116" s="33"/>
      <c r="H116" s="33"/>
      <c r="I116" s="41"/>
      <c r="J116" s="41"/>
      <c r="K116" s="41"/>
      <c r="L116" s="41"/>
      <c r="M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137</v>
      </c>
      <c r="D117" s="41"/>
      <c r="E117" s="41"/>
      <c r="F117" s="41"/>
      <c r="G117" s="41"/>
      <c r="H117" s="41"/>
      <c r="I117" s="41"/>
      <c r="J117" s="41"/>
      <c r="K117" s="41"/>
      <c r="L117" s="41"/>
      <c r="M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05 - Oprava podlahy gymnastického sálu</v>
      </c>
      <c r="F118" s="41"/>
      <c r="G118" s="41"/>
      <c r="H118" s="41"/>
      <c r="I118" s="41"/>
      <c r="J118" s="41"/>
      <c r="K118" s="41"/>
      <c r="L118" s="41"/>
      <c r="M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21</v>
      </c>
      <c r="D120" s="41"/>
      <c r="E120" s="41"/>
      <c r="F120" s="28" t="str">
        <f>F12</f>
        <v xml:space="preserve"> </v>
      </c>
      <c r="G120" s="41"/>
      <c r="H120" s="41"/>
      <c r="I120" s="33" t="s">
        <v>23</v>
      </c>
      <c r="J120" s="80" t="str">
        <f>IF(J12="","",J12)</f>
        <v>24. 7. 2023</v>
      </c>
      <c r="K120" s="41"/>
      <c r="L120" s="41"/>
      <c r="M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25</v>
      </c>
      <c r="D122" s="41"/>
      <c r="E122" s="41"/>
      <c r="F122" s="28" t="str">
        <f>E15</f>
        <v xml:space="preserve"> </v>
      </c>
      <c r="G122" s="41"/>
      <c r="H122" s="41"/>
      <c r="I122" s="33" t="s">
        <v>30</v>
      </c>
      <c r="J122" s="37" t="str">
        <f>E21</f>
        <v xml:space="preserve"> </v>
      </c>
      <c r="K122" s="41"/>
      <c r="L122" s="41"/>
      <c r="M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31</v>
      </c>
      <c r="J123" s="37" t="str">
        <f>E24</f>
        <v xml:space="preserve"> </v>
      </c>
      <c r="K123" s="41"/>
      <c r="L123" s="41"/>
      <c r="M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4"/>
      <c r="B125" s="205"/>
      <c r="C125" s="206" t="s">
        <v>164</v>
      </c>
      <c r="D125" s="207" t="s">
        <v>58</v>
      </c>
      <c r="E125" s="207" t="s">
        <v>54</v>
      </c>
      <c r="F125" s="207" t="s">
        <v>55</v>
      </c>
      <c r="G125" s="207" t="s">
        <v>165</v>
      </c>
      <c r="H125" s="207" t="s">
        <v>166</v>
      </c>
      <c r="I125" s="207" t="s">
        <v>167</v>
      </c>
      <c r="J125" s="207" t="s">
        <v>168</v>
      </c>
      <c r="K125" s="207" t="s">
        <v>147</v>
      </c>
      <c r="L125" s="208" t="s">
        <v>169</v>
      </c>
      <c r="M125" s="209"/>
      <c r="N125" s="101" t="s">
        <v>1</v>
      </c>
      <c r="O125" s="102" t="s">
        <v>37</v>
      </c>
      <c r="P125" s="102" t="s">
        <v>170</v>
      </c>
      <c r="Q125" s="102" t="s">
        <v>171</v>
      </c>
      <c r="R125" s="102" t="s">
        <v>172</v>
      </c>
      <c r="S125" s="102" t="s">
        <v>173</v>
      </c>
      <c r="T125" s="102" t="s">
        <v>174</v>
      </c>
      <c r="U125" s="102" t="s">
        <v>175</v>
      </c>
      <c r="V125" s="102" t="s">
        <v>176</v>
      </c>
      <c r="W125" s="102" t="s">
        <v>177</v>
      </c>
      <c r="X125" s="103" t="s">
        <v>178</v>
      </c>
      <c r="Y125" s="204"/>
      <c r="Z125" s="204"/>
      <c r="AA125" s="204"/>
      <c r="AB125" s="204"/>
      <c r="AC125" s="204"/>
      <c r="AD125" s="204"/>
      <c r="AE125" s="204"/>
    </row>
    <row r="126" s="2" customFormat="1" ht="22.8" customHeight="1">
      <c r="A126" s="39"/>
      <c r="B126" s="40"/>
      <c r="C126" s="108" t="s">
        <v>179</v>
      </c>
      <c r="D126" s="41"/>
      <c r="E126" s="41"/>
      <c r="F126" s="41"/>
      <c r="G126" s="41"/>
      <c r="H126" s="41"/>
      <c r="I126" s="41"/>
      <c r="J126" s="41"/>
      <c r="K126" s="210">
        <f>BK126</f>
        <v>0</v>
      </c>
      <c r="L126" s="41"/>
      <c r="M126" s="45"/>
      <c r="N126" s="104"/>
      <c r="O126" s="211"/>
      <c r="P126" s="105"/>
      <c r="Q126" s="212">
        <f>Q127+Q142</f>
        <v>0</v>
      </c>
      <c r="R126" s="212">
        <f>R127+R142</f>
        <v>0</v>
      </c>
      <c r="S126" s="105"/>
      <c r="T126" s="213">
        <f>T127+T142</f>
        <v>0</v>
      </c>
      <c r="U126" s="105"/>
      <c r="V126" s="213">
        <f>V127+V142</f>
        <v>2.3728186199999999</v>
      </c>
      <c r="W126" s="105"/>
      <c r="X126" s="214">
        <f>X127+X142</f>
        <v>0.24712409999999999</v>
      </c>
      <c r="Y126" s="39"/>
      <c r="Z126" s="39"/>
      <c r="AA126" s="39"/>
      <c r="AB126" s="39"/>
      <c r="AC126" s="39"/>
      <c r="AD126" s="39"/>
      <c r="AE126" s="39"/>
      <c r="AT126" s="18" t="s">
        <v>74</v>
      </c>
      <c r="AU126" s="18" t="s">
        <v>149</v>
      </c>
      <c r="BK126" s="215">
        <f>BK127+BK142</f>
        <v>0</v>
      </c>
    </row>
    <row r="127" s="12" customFormat="1" ht="25.92" customHeight="1">
      <c r="A127" s="12"/>
      <c r="B127" s="216"/>
      <c r="C127" s="217"/>
      <c r="D127" s="218" t="s">
        <v>74</v>
      </c>
      <c r="E127" s="219" t="s">
        <v>180</v>
      </c>
      <c r="F127" s="219" t="s">
        <v>181</v>
      </c>
      <c r="G127" s="217"/>
      <c r="H127" s="217"/>
      <c r="I127" s="220"/>
      <c r="J127" s="220"/>
      <c r="K127" s="221">
        <f>BK127</f>
        <v>0</v>
      </c>
      <c r="L127" s="217"/>
      <c r="M127" s="222"/>
      <c r="N127" s="223"/>
      <c r="O127" s="224"/>
      <c r="P127" s="224"/>
      <c r="Q127" s="225">
        <f>Q128</f>
        <v>0</v>
      </c>
      <c r="R127" s="225">
        <f>R128</f>
        <v>0</v>
      </c>
      <c r="S127" s="224"/>
      <c r="T127" s="226">
        <f>T128</f>
        <v>0</v>
      </c>
      <c r="U127" s="224"/>
      <c r="V127" s="226">
        <f>V128</f>
        <v>0</v>
      </c>
      <c r="W127" s="224"/>
      <c r="X127" s="227">
        <f>X128</f>
        <v>0</v>
      </c>
      <c r="Y127" s="12"/>
      <c r="Z127" s="12"/>
      <c r="AA127" s="12"/>
      <c r="AB127" s="12"/>
      <c r="AC127" s="12"/>
      <c r="AD127" s="12"/>
      <c r="AE127" s="12"/>
      <c r="AR127" s="228" t="s">
        <v>82</v>
      </c>
      <c r="AT127" s="229" t="s">
        <v>74</v>
      </c>
      <c r="AU127" s="229" t="s">
        <v>75</v>
      </c>
      <c r="AY127" s="228" t="s">
        <v>182</v>
      </c>
      <c r="BK127" s="230">
        <f>BK128</f>
        <v>0</v>
      </c>
    </row>
    <row r="128" s="12" customFormat="1" ht="22.8" customHeight="1">
      <c r="A128" s="12"/>
      <c r="B128" s="216"/>
      <c r="C128" s="217"/>
      <c r="D128" s="218" t="s">
        <v>74</v>
      </c>
      <c r="E128" s="231" t="s">
        <v>238</v>
      </c>
      <c r="F128" s="231" t="s">
        <v>239</v>
      </c>
      <c r="G128" s="217"/>
      <c r="H128" s="217"/>
      <c r="I128" s="220"/>
      <c r="J128" s="220"/>
      <c r="K128" s="232">
        <f>BK128</f>
        <v>0</v>
      </c>
      <c r="L128" s="217"/>
      <c r="M128" s="222"/>
      <c r="N128" s="223"/>
      <c r="O128" s="224"/>
      <c r="P128" s="224"/>
      <c r="Q128" s="225">
        <f>SUM(Q129:Q141)</f>
        <v>0</v>
      </c>
      <c r="R128" s="225">
        <f>SUM(R129:R141)</f>
        <v>0</v>
      </c>
      <c r="S128" s="224"/>
      <c r="T128" s="226">
        <f>SUM(T129:T141)</f>
        <v>0</v>
      </c>
      <c r="U128" s="224"/>
      <c r="V128" s="226">
        <f>SUM(V129:V141)</f>
        <v>0</v>
      </c>
      <c r="W128" s="224"/>
      <c r="X128" s="227">
        <f>SUM(X129:X141)</f>
        <v>0</v>
      </c>
      <c r="Y128" s="12"/>
      <c r="Z128" s="12"/>
      <c r="AA128" s="12"/>
      <c r="AB128" s="12"/>
      <c r="AC128" s="12"/>
      <c r="AD128" s="12"/>
      <c r="AE128" s="12"/>
      <c r="AR128" s="228" t="s">
        <v>82</v>
      </c>
      <c r="AT128" s="229" t="s">
        <v>74</v>
      </c>
      <c r="AU128" s="229" t="s">
        <v>82</v>
      </c>
      <c r="AY128" s="228" t="s">
        <v>182</v>
      </c>
      <c r="BK128" s="230">
        <f>SUM(BK129:BK141)</f>
        <v>0</v>
      </c>
    </row>
    <row r="129" s="2" customFormat="1" ht="33" customHeight="1">
      <c r="A129" s="39"/>
      <c r="B129" s="40"/>
      <c r="C129" s="233" t="s">
        <v>82</v>
      </c>
      <c r="D129" s="233" t="s">
        <v>185</v>
      </c>
      <c r="E129" s="234" t="s">
        <v>241</v>
      </c>
      <c r="F129" s="235" t="s">
        <v>242</v>
      </c>
      <c r="G129" s="236" t="s">
        <v>243</v>
      </c>
      <c r="H129" s="237">
        <v>0.247</v>
      </c>
      <c r="I129" s="238"/>
      <c r="J129" s="238"/>
      <c r="K129" s="239">
        <f>ROUND(P129*H129,2)</f>
        <v>0</v>
      </c>
      <c r="L129" s="235" t="s">
        <v>189</v>
      </c>
      <c r="M129" s="45"/>
      <c r="N129" s="240" t="s">
        <v>1</v>
      </c>
      <c r="O129" s="241" t="s">
        <v>38</v>
      </c>
      <c r="P129" s="242">
        <f>I129+J129</f>
        <v>0</v>
      </c>
      <c r="Q129" s="242">
        <f>ROUND(I129*H129,2)</f>
        <v>0</v>
      </c>
      <c r="R129" s="242">
        <f>ROUND(J129*H129,2)</f>
        <v>0</v>
      </c>
      <c r="S129" s="92"/>
      <c r="T129" s="243">
        <f>S129*H129</f>
        <v>0</v>
      </c>
      <c r="U129" s="243">
        <v>0</v>
      </c>
      <c r="V129" s="243">
        <f>U129*H129</f>
        <v>0</v>
      </c>
      <c r="W129" s="243">
        <v>0</v>
      </c>
      <c r="X129" s="244">
        <f>W129*H129</f>
        <v>0</v>
      </c>
      <c r="Y129" s="39"/>
      <c r="Z129" s="39"/>
      <c r="AA129" s="39"/>
      <c r="AB129" s="39"/>
      <c r="AC129" s="39"/>
      <c r="AD129" s="39"/>
      <c r="AE129" s="39"/>
      <c r="AR129" s="245" t="s">
        <v>190</v>
      </c>
      <c r="AT129" s="245" t="s">
        <v>185</v>
      </c>
      <c r="AU129" s="245" t="s">
        <v>84</v>
      </c>
      <c r="AY129" s="18" t="s">
        <v>182</v>
      </c>
      <c r="BE129" s="246">
        <f>IF(O129="základní",K129,0)</f>
        <v>0</v>
      </c>
      <c r="BF129" s="246">
        <f>IF(O129="snížená",K129,0)</f>
        <v>0</v>
      </c>
      <c r="BG129" s="246">
        <f>IF(O129="zákl. přenesená",K129,0)</f>
        <v>0</v>
      </c>
      <c r="BH129" s="246">
        <f>IF(O129="sníž. přenesená",K129,0)</f>
        <v>0</v>
      </c>
      <c r="BI129" s="246">
        <f>IF(O129="nulová",K129,0)</f>
        <v>0</v>
      </c>
      <c r="BJ129" s="18" t="s">
        <v>82</v>
      </c>
      <c r="BK129" s="246">
        <f>ROUND(P129*H129,2)</f>
        <v>0</v>
      </c>
      <c r="BL129" s="18" t="s">
        <v>190</v>
      </c>
      <c r="BM129" s="245" t="s">
        <v>2632</v>
      </c>
    </row>
    <row r="130" s="2" customFormat="1">
      <c r="A130" s="39"/>
      <c r="B130" s="40"/>
      <c r="C130" s="41"/>
      <c r="D130" s="247" t="s">
        <v>192</v>
      </c>
      <c r="E130" s="41"/>
      <c r="F130" s="248" t="s">
        <v>245</v>
      </c>
      <c r="G130" s="41"/>
      <c r="H130" s="41"/>
      <c r="I130" s="249"/>
      <c r="J130" s="249"/>
      <c r="K130" s="41"/>
      <c r="L130" s="41"/>
      <c r="M130" s="45"/>
      <c r="N130" s="250"/>
      <c r="O130" s="251"/>
      <c r="P130" s="92"/>
      <c r="Q130" s="92"/>
      <c r="R130" s="92"/>
      <c r="S130" s="92"/>
      <c r="T130" s="92"/>
      <c r="U130" s="92"/>
      <c r="V130" s="92"/>
      <c r="W130" s="92"/>
      <c r="X130" s="93"/>
      <c r="Y130" s="39"/>
      <c r="Z130" s="39"/>
      <c r="AA130" s="39"/>
      <c r="AB130" s="39"/>
      <c r="AC130" s="39"/>
      <c r="AD130" s="39"/>
      <c r="AE130" s="39"/>
      <c r="AT130" s="18" t="s">
        <v>192</v>
      </c>
      <c r="AU130" s="18" t="s">
        <v>84</v>
      </c>
    </row>
    <row r="131" s="2" customFormat="1">
      <c r="A131" s="39"/>
      <c r="B131" s="40"/>
      <c r="C131" s="41"/>
      <c r="D131" s="252" t="s">
        <v>194</v>
      </c>
      <c r="E131" s="41"/>
      <c r="F131" s="253" t="s">
        <v>246</v>
      </c>
      <c r="G131" s="41"/>
      <c r="H131" s="41"/>
      <c r="I131" s="249"/>
      <c r="J131" s="249"/>
      <c r="K131" s="41"/>
      <c r="L131" s="41"/>
      <c r="M131" s="45"/>
      <c r="N131" s="250"/>
      <c r="O131" s="251"/>
      <c r="P131" s="92"/>
      <c r="Q131" s="92"/>
      <c r="R131" s="92"/>
      <c r="S131" s="92"/>
      <c r="T131" s="92"/>
      <c r="U131" s="92"/>
      <c r="V131" s="92"/>
      <c r="W131" s="92"/>
      <c r="X131" s="93"/>
      <c r="Y131" s="39"/>
      <c r="Z131" s="39"/>
      <c r="AA131" s="39"/>
      <c r="AB131" s="39"/>
      <c r="AC131" s="39"/>
      <c r="AD131" s="39"/>
      <c r="AE131" s="39"/>
      <c r="AT131" s="18" t="s">
        <v>194</v>
      </c>
      <c r="AU131" s="18" t="s">
        <v>84</v>
      </c>
    </row>
    <row r="132" s="2" customFormat="1" ht="24.15" customHeight="1">
      <c r="A132" s="39"/>
      <c r="B132" s="40"/>
      <c r="C132" s="233" t="s">
        <v>84</v>
      </c>
      <c r="D132" s="233" t="s">
        <v>185</v>
      </c>
      <c r="E132" s="234" t="s">
        <v>247</v>
      </c>
      <c r="F132" s="235" t="s">
        <v>248</v>
      </c>
      <c r="G132" s="236" t="s">
        <v>243</v>
      </c>
      <c r="H132" s="237">
        <v>0.247</v>
      </c>
      <c r="I132" s="238"/>
      <c r="J132" s="238"/>
      <c r="K132" s="239">
        <f>ROUND(P132*H132,2)</f>
        <v>0</v>
      </c>
      <c r="L132" s="235" t="s">
        <v>189</v>
      </c>
      <c r="M132" s="45"/>
      <c r="N132" s="240" t="s">
        <v>1</v>
      </c>
      <c r="O132" s="241" t="s">
        <v>38</v>
      </c>
      <c r="P132" s="242">
        <f>I132+J132</f>
        <v>0</v>
      </c>
      <c r="Q132" s="242">
        <f>ROUND(I132*H132,2)</f>
        <v>0</v>
      </c>
      <c r="R132" s="242">
        <f>ROUND(J132*H132,2)</f>
        <v>0</v>
      </c>
      <c r="S132" s="92"/>
      <c r="T132" s="243">
        <f>S132*H132</f>
        <v>0</v>
      </c>
      <c r="U132" s="243">
        <v>0</v>
      </c>
      <c r="V132" s="243">
        <f>U132*H132</f>
        <v>0</v>
      </c>
      <c r="W132" s="243">
        <v>0</v>
      </c>
      <c r="X132" s="244">
        <f>W132*H132</f>
        <v>0</v>
      </c>
      <c r="Y132" s="39"/>
      <c r="Z132" s="39"/>
      <c r="AA132" s="39"/>
      <c r="AB132" s="39"/>
      <c r="AC132" s="39"/>
      <c r="AD132" s="39"/>
      <c r="AE132" s="39"/>
      <c r="AR132" s="245" t="s">
        <v>190</v>
      </c>
      <c r="AT132" s="245" t="s">
        <v>185</v>
      </c>
      <c r="AU132" s="245" t="s">
        <v>84</v>
      </c>
      <c r="AY132" s="18" t="s">
        <v>182</v>
      </c>
      <c r="BE132" s="246">
        <f>IF(O132="základní",K132,0)</f>
        <v>0</v>
      </c>
      <c r="BF132" s="246">
        <f>IF(O132="snížená",K132,0)</f>
        <v>0</v>
      </c>
      <c r="BG132" s="246">
        <f>IF(O132="zákl. přenesená",K132,0)</f>
        <v>0</v>
      </c>
      <c r="BH132" s="246">
        <f>IF(O132="sníž. přenesená",K132,0)</f>
        <v>0</v>
      </c>
      <c r="BI132" s="246">
        <f>IF(O132="nulová",K132,0)</f>
        <v>0</v>
      </c>
      <c r="BJ132" s="18" t="s">
        <v>82</v>
      </c>
      <c r="BK132" s="246">
        <f>ROUND(P132*H132,2)</f>
        <v>0</v>
      </c>
      <c r="BL132" s="18" t="s">
        <v>190</v>
      </c>
      <c r="BM132" s="245" t="s">
        <v>2633</v>
      </c>
    </row>
    <row r="133" s="2" customFormat="1">
      <c r="A133" s="39"/>
      <c r="B133" s="40"/>
      <c r="C133" s="41"/>
      <c r="D133" s="247" t="s">
        <v>192</v>
      </c>
      <c r="E133" s="41"/>
      <c r="F133" s="248" t="s">
        <v>250</v>
      </c>
      <c r="G133" s="41"/>
      <c r="H133" s="41"/>
      <c r="I133" s="249"/>
      <c r="J133" s="249"/>
      <c r="K133" s="41"/>
      <c r="L133" s="41"/>
      <c r="M133" s="45"/>
      <c r="N133" s="250"/>
      <c r="O133" s="251"/>
      <c r="P133" s="92"/>
      <c r="Q133" s="92"/>
      <c r="R133" s="92"/>
      <c r="S133" s="92"/>
      <c r="T133" s="92"/>
      <c r="U133" s="92"/>
      <c r="V133" s="92"/>
      <c r="W133" s="92"/>
      <c r="X133" s="93"/>
      <c r="Y133" s="39"/>
      <c r="Z133" s="39"/>
      <c r="AA133" s="39"/>
      <c r="AB133" s="39"/>
      <c r="AC133" s="39"/>
      <c r="AD133" s="39"/>
      <c r="AE133" s="39"/>
      <c r="AT133" s="18" t="s">
        <v>192</v>
      </c>
      <c r="AU133" s="18" t="s">
        <v>84</v>
      </c>
    </row>
    <row r="134" s="2" customFormat="1">
      <c r="A134" s="39"/>
      <c r="B134" s="40"/>
      <c r="C134" s="41"/>
      <c r="D134" s="252" t="s">
        <v>194</v>
      </c>
      <c r="E134" s="41"/>
      <c r="F134" s="253" t="s">
        <v>251</v>
      </c>
      <c r="G134" s="41"/>
      <c r="H134" s="41"/>
      <c r="I134" s="249"/>
      <c r="J134" s="249"/>
      <c r="K134" s="41"/>
      <c r="L134" s="41"/>
      <c r="M134" s="45"/>
      <c r="N134" s="250"/>
      <c r="O134" s="251"/>
      <c r="P134" s="92"/>
      <c r="Q134" s="92"/>
      <c r="R134" s="92"/>
      <c r="S134" s="92"/>
      <c r="T134" s="92"/>
      <c r="U134" s="92"/>
      <c r="V134" s="92"/>
      <c r="W134" s="92"/>
      <c r="X134" s="93"/>
      <c r="Y134" s="39"/>
      <c r="Z134" s="39"/>
      <c r="AA134" s="39"/>
      <c r="AB134" s="39"/>
      <c r="AC134" s="39"/>
      <c r="AD134" s="39"/>
      <c r="AE134" s="39"/>
      <c r="AT134" s="18" t="s">
        <v>194</v>
      </c>
      <c r="AU134" s="18" t="s">
        <v>84</v>
      </c>
    </row>
    <row r="135" s="2" customFormat="1" ht="24.15" customHeight="1">
      <c r="A135" s="39"/>
      <c r="B135" s="40"/>
      <c r="C135" s="233" t="s">
        <v>120</v>
      </c>
      <c r="D135" s="233" t="s">
        <v>185</v>
      </c>
      <c r="E135" s="234" t="s">
        <v>253</v>
      </c>
      <c r="F135" s="235" t="s">
        <v>254</v>
      </c>
      <c r="G135" s="236" t="s">
        <v>243</v>
      </c>
      <c r="H135" s="237">
        <v>2.2229999999999999</v>
      </c>
      <c r="I135" s="238"/>
      <c r="J135" s="238"/>
      <c r="K135" s="239">
        <f>ROUND(P135*H135,2)</f>
        <v>0</v>
      </c>
      <c r="L135" s="235" t="s">
        <v>189</v>
      </c>
      <c r="M135" s="45"/>
      <c r="N135" s="240" t="s">
        <v>1</v>
      </c>
      <c r="O135" s="241" t="s">
        <v>38</v>
      </c>
      <c r="P135" s="242">
        <f>I135+J135</f>
        <v>0</v>
      </c>
      <c r="Q135" s="242">
        <f>ROUND(I135*H135,2)</f>
        <v>0</v>
      </c>
      <c r="R135" s="242">
        <f>ROUND(J135*H135,2)</f>
        <v>0</v>
      </c>
      <c r="S135" s="92"/>
      <c r="T135" s="243">
        <f>S135*H135</f>
        <v>0</v>
      </c>
      <c r="U135" s="243">
        <v>0</v>
      </c>
      <c r="V135" s="243">
        <f>U135*H135</f>
        <v>0</v>
      </c>
      <c r="W135" s="243">
        <v>0</v>
      </c>
      <c r="X135" s="244">
        <f>W135*H135</f>
        <v>0</v>
      </c>
      <c r="Y135" s="39"/>
      <c r="Z135" s="39"/>
      <c r="AA135" s="39"/>
      <c r="AB135" s="39"/>
      <c r="AC135" s="39"/>
      <c r="AD135" s="39"/>
      <c r="AE135" s="39"/>
      <c r="AR135" s="245" t="s">
        <v>190</v>
      </c>
      <c r="AT135" s="245" t="s">
        <v>185</v>
      </c>
      <c r="AU135" s="245" t="s">
        <v>84</v>
      </c>
      <c r="AY135" s="18" t="s">
        <v>182</v>
      </c>
      <c r="BE135" s="246">
        <f>IF(O135="základní",K135,0)</f>
        <v>0</v>
      </c>
      <c r="BF135" s="246">
        <f>IF(O135="snížená",K135,0)</f>
        <v>0</v>
      </c>
      <c r="BG135" s="246">
        <f>IF(O135="zákl. přenesená",K135,0)</f>
        <v>0</v>
      </c>
      <c r="BH135" s="246">
        <f>IF(O135="sníž. přenesená",K135,0)</f>
        <v>0</v>
      </c>
      <c r="BI135" s="246">
        <f>IF(O135="nulová",K135,0)</f>
        <v>0</v>
      </c>
      <c r="BJ135" s="18" t="s">
        <v>82</v>
      </c>
      <c r="BK135" s="246">
        <f>ROUND(P135*H135,2)</f>
        <v>0</v>
      </c>
      <c r="BL135" s="18" t="s">
        <v>190</v>
      </c>
      <c r="BM135" s="245" t="s">
        <v>2634</v>
      </c>
    </row>
    <row r="136" s="2" customFormat="1">
      <c r="A136" s="39"/>
      <c r="B136" s="40"/>
      <c r="C136" s="41"/>
      <c r="D136" s="247" t="s">
        <v>192</v>
      </c>
      <c r="E136" s="41"/>
      <c r="F136" s="248" t="s">
        <v>256</v>
      </c>
      <c r="G136" s="41"/>
      <c r="H136" s="41"/>
      <c r="I136" s="249"/>
      <c r="J136" s="249"/>
      <c r="K136" s="41"/>
      <c r="L136" s="41"/>
      <c r="M136" s="45"/>
      <c r="N136" s="250"/>
      <c r="O136" s="251"/>
      <c r="P136" s="92"/>
      <c r="Q136" s="92"/>
      <c r="R136" s="92"/>
      <c r="S136" s="92"/>
      <c r="T136" s="92"/>
      <c r="U136" s="92"/>
      <c r="V136" s="92"/>
      <c r="W136" s="92"/>
      <c r="X136" s="93"/>
      <c r="Y136" s="39"/>
      <c r="Z136" s="39"/>
      <c r="AA136" s="39"/>
      <c r="AB136" s="39"/>
      <c r="AC136" s="39"/>
      <c r="AD136" s="39"/>
      <c r="AE136" s="39"/>
      <c r="AT136" s="18" t="s">
        <v>192</v>
      </c>
      <c r="AU136" s="18" t="s">
        <v>84</v>
      </c>
    </row>
    <row r="137" s="2" customFormat="1">
      <c r="A137" s="39"/>
      <c r="B137" s="40"/>
      <c r="C137" s="41"/>
      <c r="D137" s="252" t="s">
        <v>194</v>
      </c>
      <c r="E137" s="41"/>
      <c r="F137" s="253" t="s">
        <v>257</v>
      </c>
      <c r="G137" s="41"/>
      <c r="H137" s="41"/>
      <c r="I137" s="249"/>
      <c r="J137" s="249"/>
      <c r="K137" s="41"/>
      <c r="L137" s="41"/>
      <c r="M137" s="45"/>
      <c r="N137" s="250"/>
      <c r="O137" s="251"/>
      <c r="P137" s="92"/>
      <c r="Q137" s="92"/>
      <c r="R137" s="92"/>
      <c r="S137" s="92"/>
      <c r="T137" s="92"/>
      <c r="U137" s="92"/>
      <c r="V137" s="92"/>
      <c r="W137" s="92"/>
      <c r="X137" s="93"/>
      <c r="Y137" s="39"/>
      <c r="Z137" s="39"/>
      <c r="AA137" s="39"/>
      <c r="AB137" s="39"/>
      <c r="AC137" s="39"/>
      <c r="AD137" s="39"/>
      <c r="AE137" s="39"/>
      <c r="AT137" s="18" t="s">
        <v>194</v>
      </c>
      <c r="AU137" s="18" t="s">
        <v>84</v>
      </c>
    </row>
    <row r="138" s="13" customFormat="1">
      <c r="A138" s="13"/>
      <c r="B138" s="254"/>
      <c r="C138" s="255"/>
      <c r="D138" s="247" t="s">
        <v>196</v>
      </c>
      <c r="E138" s="255"/>
      <c r="F138" s="257" t="s">
        <v>2635</v>
      </c>
      <c r="G138" s="255"/>
      <c r="H138" s="258">
        <v>2.2229999999999999</v>
      </c>
      <c r="I138" s="259"/>
      <c r="J138" s="259"/>
      <c r="K138" s="255"/>
      <c r="L138" s="255"/>
      <c r="M138" s="260"/>
      <c r="N138" s="261"/>
      <c r="O138" s="262"/>
      <c r="P138" s="262"/>
      <c r="Q138" s="262"/>
      <c r="R138" s="262"/>
      <c r="S138" s="262"/>
      <c r="T138" s="262"/>
      <c r="U138" s="262"/>
      <c r="V138" s="262"/>
      <c r="W138" s="262"/>
      <c r="X138" s="263"/>
      <c r="Y138" s="13"/>
      <c r="Z138" s="13"/>
      <c r="AA138" s="13"/>
      <c r="AB138" s="13"/>
      <c r="AC138" s="13"/>
      <c r="AD138" s="13"/>
      <c r="AE138" s="13"/>
      <c r="AT138" s="264" t="s">
        <v>196</v>
      </c>
      <c r="AU138" s="264" t="s">
        <v>84</v>
      </c>
      <c r="AV138" s="13" t="s">
        <v>84</v>
      </c>
      <c r="AW138" s="13" t="s">
        <v>4</v>
      </c>
      <c r="AX138" s="13" t="s">
        <v>82</v>
      </c>
      <c r="AY138" s="264" t="s">
        <v>182</v>
      </c>
    </row>
    <row r="139" s="2" customFormat="1" ht="33" customHeight="1">
      <c r="A139" s="39"/>
      <c r="B139" s="40"/>
      <c r="C139" s="233" t="s">
        <v>190</v>
      </c>
      <c r="D139" s="233" t="s">
        <v>185</v>
      </c>
      <c r="E139" s="234" t="s">
        <v>260</v>
      </c>
      <c r="F139" s="235" t="s">
        <v>261</v>
      </c>
      <c r="G139" s="236" t="s">
        <v>243</v>
      </c>
      <c r="H139" s="237">
        <v>0.247</v>
      </c>
      <c r="I139" s="238"/>
      <c r="J139" s="238"/>
      <c r="K139" s="239">
        <f>ROUND(P139*H139,2)</f>
        <v>0</v>
      </c>
      <c r="L139" s="235" t="s">
        <v>189</v>
      </c>
      <c r="M139" s="45"/>
      <c r="N139" s="240" t="s">
        <v>1</v>
      </c>
      <c r="O139" s="241" t="s">
        <v>38</v>
      </c>
      <c r="P139" s="242">
        <f>I139+J139</f>
        <v>0</v>
      </c>
      <c r="Q139" s="242">
        <f>ROUND(I139*H139,2)</f>
        <v>0</v>
      </c>
      <c r="R139" s="242">
        <f>ROUND(J139*H139,2)</f>
        <v>0</v>
      </c>
      <c r="S139" s="92"/>
      <c r="T139" s="243">
        <f>S139*H139</f>
        <v>0</v>
      </c>
      <c r="U139" s="243">
        <v>0</v>
      </c>
      <c r="V139" s="243">
        <f>U139*H139</f>
        <v>0</v>
      </c>
      <c r="W139" s="243">
        <v>0</v>
      </c>
      <c r="X139" s="244">
        <f>W139*H139</f>
        <v>0</v>
      </c>
      <c r="Y139" s="39"/>
      <c r="Z139" s="39"/>
      <c r="AA139" s="39"/>
      <c r="AB139" s="39"/>
      <c r="AC139" s="39"/>
      <c r="AD139" s="39"/>
      <c r="AE139" s="39"/>
      <c r="AR139" s="245" t="s">
        <v>190</v>
      </c>
      <c r="AT139" s="245" t="s">
        <v>185</v>
      </c>
      <c r="AU139" s="245" t="s">
        <v>84</v>
      </c>
      <c r="AY139" s="18" t="s">
        <v>182</v>
      </c>
      <c r="BE139" s="246">
        <f>IF(O139="základní",K139,0)</f>
        <v>0</v>
      </c>
      <c r="BF139" s="246">
        <f>IF(O139="snížená",K139,0)</f>
        <v>0</v>
      </c>
      <c r="BG139" s="246">
        <f>IF(O139="zákl. přenesená",K139,0)</f>
        <v>0</v>
      </c>
      <c r="BH139" s="246">
        <f>IF(O139="sníž. přenesená",K139,0)</f>
        <v>0</v>
      </c>
      <c r="BI139" s="246">
        <f>IF(O139="nulová",K139,0)</f>
        <v>0</v>
      </c>
      <c r="BJ139" s="18" t="s">
        <v>82</v>
      </c>
      <c r="BK139" s="246">
        <f>ROUND(P139*H139,2)</f>
        <v>0</v>
      </c>
      <c r="BL139" s="18" t="s">
        <v>190</v>
      </c>
      <c r="BM139" s="245" t="s">
        <v>2636</v>
      </c>
    </row>
    <row r="140" s="2" customFormat="1">
      <c r="A140" s="39"/>
      <c r="B140" s="40"/>
      <c r="C140" s="41"/>
      <c r="D140" s="247" t="s">
        <v>192</v>
      </c>
      <c r="E140" s="41"/>
      <c r="F140" s="248" t="s">
        <v>263</v>
      </c>
      <c r="G140" s="41"/>
      <c r="H140" s="41"/>
      <c r="I140" s="249"/>
      <c r="J140" s="249"/>
      <c r="K140" s="41"/>
      <c r="L140" s="41"/>
      <c r="M140" s="45"/>
      <c r="N140" s="250"/>
      <c r="O140" s="251"/>
      <c r="P140" s="92"/>
      <c r="Q140" s="92"/>
      <c r="R140" s="92"/>
      <c r="S140" s="92"/>
      <c r="T140" s="92"/>
      <c r="U140" s="92"/>
      <c r="V140" s="92"/>
      <c r="W140" s="92"/>
      <c r="X140" s="93"/>
      <c r="Y140" s="39"/>
      <c r="Z140" s="39"/>
      <c r="AA140" s="39"/>
      <c r="AB140" s="39"/>
      <c r="AC140" s="39"/>
      <c r="AD140" s="39"/>
      <c r="AE140" s="39"/>
      <c r="AT140" s="18" t="s">
        <v>192</v>
      </c>
      <c r="AU140" s="18" t="s">
        <v>84</v>
      </c>
    </row>
    <row r="141" s="2" customFormat="1">
      <c r="A141" s="39"/>
      <c r="B141" s="40"/>
      <c r="C141" s="41"/>
      <c r="D141" s="252" t="s">
        <v>194</v>
      </c>
      <c r="E141" s="41"/>
      <c r="F141" s="253" t="s">
        <v>264</v>
      </c>
      <c r="G141" s="41"/>
      <c r="H141" s="41"/>
      <c r="I141" s="249"/>
      <c r="J141" s="249"/>
      <c r="K141" s="41"/>
      <c r="L141" s="41"/>
      <c r="M141" s="45"/>
      <c r="N141" s="250"/>
      <c r="O141" s="251"/>
      <c r="P141" s="92"/>
      <c r="Q141" s="92"/>
      <c r="R141" s="92"/>
      <c r="S141" s="92"/>
      <c r="T141" s="92"/>
      <c r="U141" s="92"/>
      <c r="V141" s="92"/>
      <c r="W141" s="92"/>
      <c r="X141" s="93"/>
      <c r="Y141" s="39"/>
      <c r="Z141" s="39"/>
      <c r="AA141" s="39"/>
      <c r="AB141" s="39"/>
      <c r="AC141" s="39"/>
      <c r="AD141" s="39"/>
      <c r="AE141" s="39"/>
      <c r="AT141" s="18" t="s">
        <v>194</v>
      </c>
      <c r="AU141" s="18" t="s">
        <v>84</v>
      </c>
    </row>
    <row r="142" s="12" customFormat="1" ht="25.92" customHeight="1">
      <c r="A142" s="12"/>
      <c r="B142" s="216"/>
      <c r="C142" s="217"/>
      <c r="D142" s="218" t="s">
        <v>74</v>
      </c>
      <c r="E142" s="219" t="s">
        <v>273</v>
      </c>
      <c r="F142" s="219" t="s">
        <v>274</v>
      </c>
      <c r="G142" s="217"/>
      <c r="H142" s="217"/>
      <c r="I142" s="220"/>
      <c r="J142" s="220"/>
      <c r="K142" s="221">
        <f>BK142</f>
        <v>0</v>
      </c>
      <c r="L142" s="217"/>
      <c r="M142" s="222"/>
      <c r="N142" s="223"/>
      <c r="O142" s="224"/>
      <c r="P142" s="224"/>
      <c r="Q142" s="225">
        <f>Q143+Q171+Q185+Q189+Q203+Q284+Q290</f>
        <v>0</v>
      </c>
      <c r="R142" s="225">
        <f>R143+R171+R185+R189+R203+R284+R290</f>
        <v>0</v>
      </c>
      <c r="S142" s="224"/>
      <c r="T142" s="226">
        <f>T143+T171+T185+T189+T203+T284+T290</f>
        <v>0</v>
      </c>
      <c r="U142" s="224"/>
      <c r="V142" s="226">
        <f>V143+V171+V185+V189+V203+V284+V290</f>
        <v>2.3728186199999999</v>
      </c>
      <c r="W142" s="224"/>
      <c r="X142" s="227">
        <f>X143+X171+X185+X189+X203+X284+X290</f>
        <v>0.24712409999999999</v>
      </c>
      <c r="Y142" s="12"/>
      <c r="Z142" s="12"/>
      <c r="AA142" s="12"/>
      <c r="AB142" s="12"/>
      <c r="AC142" s="12"/>
      <c r="AD142" s="12"/>
      <c r="AE142" s="12"/>
      <c r="AR142" s="228" t="s">
        <v>84</v>
      </c>
      <c r="AT142" s="229" t="s">
        <v>74</v>
      </c>
      <c r="AU142" s="229" t="s">
        <v>75</v>
      </c>
      <c r="AY142" s="228" t="s">
        <v>182</v>
      </c>
      <c r="BK142" s="230">
        <f>BK143+BK171+BK185+BK189+BK203+BK284+BK290</f>
        <v>0</v>
      </c>
    </row>
    <row r="143" s="12" customFormat="1" ht="22.8" customHeight="1">
      <c r="A143" s="12"/>
      <c r="B143" s="216"/>
      <c r="C143" s="217"/>
      <c r="D143" s="218" t="s">
        <v>74</v>
      </c>
      <c r="E143" s="231" t="s">
        <v>2330</v>
      </c>
      <c r="F143" s="231" t="s">
        <v>2331</v>
      </c>
      <c r="G143" s="217"/>
      <c r="H143" s="217"/>
      <c r="I143" s="220"/>
      <c r="J143" s="220"/>
      <c r="K143" s="232">
        <f>BK143</f>
        <v>0</v>
      </c>
      <c r="L143" s="217"/>
      <c r="M143" s="222"/>
      <c r="N143" s="223"/>
      <c r="O143" s="224"/>
      <c r="P143" s="224"/>
      <c r="Q143" s="225">
        <f>SUM(Q144:Q170)</f>
        <v>0</v>
      </c>
      <c r="R143" s="225">
        <f>SUM(R144:R170)</f>
        <v>0</v>
      </c>
      <c r="S143" s="224"/>
      <c r="T143" s="226">
        <f>SUM(T144:T170)</f>
        <v>0</v>
      </c>
      <c r="U143" s="224"/>
      <c r="V143" s="226">
        <f>SUM(V144:V170)</f>
        <v>1.83993414</v>
      </c>
      <c r="W143" s="224"/>
      <c r="X143" s="227">
        <f>SUM(X144:X170)</f>
        <v>0</v>
      </c>
      <c r="Y143" s="12"/>
      <c r="Z143" s="12"/>
      <c r="AA143" s="12"/>
      <c r="AB143" s="12"/>
      <c r="AC143" s="12"/>
      <c r="AD143" s="12"/>
      <c r="AE143" s="12"/>
      <c r="AR143" s="228" t="s">
        <v>84</v>
      </c>
      <c r="AT143" s="229" t="s">
        <v>74</v>
      </c>
      <c r="AU143" s="229" t="s">
        <v>82</v>
      </c>
      <c r="AY143" s="228" t="s">
        <v>182</v>
      </c>
      <c r="BK143" s="230">
        <f>SUM(BK144:BK170)</f>
        <v>0</v>
      </c>
    </row>
    <row r="144" s="2" customFormat="1" ht="33" customHeight="1">
      <c r="A144" s="39"/>
      <c r="B144" s="40"/>
      <c r="C144" s="233" t="s">
        <v>226</v>
      </c>
      <c r="D144" s="233" t="s">
        <v>185</v>
      </c>
      <c r="E144" s="234" t="s">
        <v>2637</v>
      </c>
      <c r="F144" s="235" t="s">
        <v>2638</v>
      </c>
      <c r="G144" s="236" t="s">
        <v>188</v>
      </c>
      <c r="H144" s="237">
        <v>73.442999999999998</v>
      </c>
      <c r="I144" s="238"/>
      <c r="J144" s="238"/>
      <c r="K144" s="239">
        <f>ROUND(P144*H144,2)</f>
        <v>0</v>
      </c>
      <c r="L144" s="235" t="s">
        <v>189</v>
      </c>
      <c r="M144" s="45"/>
      <c r="N144" s="240" t="s">
        <v>1</v>
      </c>
      <c r="O144" s="241" t="s">
        <v>38</v>
      </c>
      <c r="P144" s="242">
        <f>I144+J144</f>
        <v>0</v>
      </c>
      <c r="Q144" s="242">
        <f>ROUND(I144*H144,2)</f>
        <v>0</v>
      </c>
      <c r="R144" s="242">
        <f>ROUND(J144*H144,2)</f>
        <v>0</v>
      </c>
      <c r="S144" s="92"/>
      <c r="T144" s="243">
        <f>S144*H144</f>
        <v>0</v>
      </c>
      <c r="U144" s="243">
        <v>0.01959</v>
      </c>
      <c r="V144" s="243">
        <f>U144*H144</f>
        <v>1.4387483699999999</v>
      </c>
      <c r="W144" s="243">
        <v>0</v>
      </c>
      <c r="X144" s="244">
        <f>W144*H144</f>
        <v>0</v>
      </c>
      <c r="Y144" s="39"/>
      <c r="Z144" s="39"/>
      <c r="AA144" s="39"/>
      <c r="AB144" s="39"/>
      <c r="AC144" s="39"/>
      <c r="AD144" s="39"/>
      <c r="AE144" s="39"/>
      <c r="AR144" s="245" t="s">
        <v>223</v>
      </c>
      <c r="AT144" s="245" t="s">
        <v>185</v>
      </c>
      <c r="AU144" s="245" t="s">
        <v>84</v>
      </c>
      <c r="AY144" s="18" t="s">
        <v>182</v>
      </c>
      <c r="BE144" s="246">
        <f>IF(O144="základní",K144,0)</f>
        <v>0</v>
      </c>
      <c r="BF144" s="246">
        <f>IF(O144="snížená",K144,0)</f>
        <v>0</v>
      </c>
      <c r="BG144" s="246">
        <f>IF(O144="zákl. přenesená",K144,0)</f>
        <v>0</v>
      </c>
      <c r="BH144" s="246">
        <f>IF(O144="sníž. přenesená",K144,0)</f>
        <v>0</v>
      </c>
      <c r="BI144" s="246">
        <f>IF(O144="nulová",K144,0)</f>
        <v>0</v>
      </c>
      <c r="BJ144" s="18" t="s">
        <v>82</v>
      </c>
      <c r="BK144" s="246">
        <f>ROUND(P144*H144,2)</f>
        <v>0</v>
      </c>
      <c r="BL144" s="18" t="s">
        <v>223</v>
      </c>
      <c r="BM144" s="245" t="s">
        <v>2639</v>
      </c>
    </row>
    <row r="145" s="2" customFormat="1">
      <c r="A145" s="39"/>
      <c r="B145" s="40"/>
      <c r="C145" s="41"/>
      <c r="D145" s="247" t="s">
        <v>192</v>
      </c>
      <c r="E145" s="41"/>
      <c r="F145" s="248" t="s">
        <v>2640</v>
      </c>
      <c r="G145" s="41"/>
      <c r="H145" s="41"/>
      <c r="I145" s="249"/>
      <c r="J145" s="249"/>
      <c r="K145" s="41"/>
      <c r="L145" s="41"/>
      <c r="M145" s="45"/>
      <c r="N145" s="250"/>
      <c r="O145" s="251"/>
      <c r="P145" s="92"/>
      <c r="Q145" s="92"/>
      <c r="R145" s="92"/>
      <c r="S145" s="92"/>
      <c r="T145" s="92"/>
      <c r="U145" s="92"/>
      <c r="V145" s="92"/>
      <c r="W145" s="92"/>
      <c r="X145" s="93"/>
      <c r="Y145" s="39"/>
      <c r="Z145" s="39"/>
      <c r="AA145" s="39"/>
      <c r="AB145" s="39"/>
      <c r="AC145" s="39"/>
      <c r="AD145" s="39"/>
      <c r="AE145" s="39"/>
      <c r="AT145" s="18" t="s">
        <v>192</v>
      </c>
      <c r="AU145" s="18" t="s">
        <v>84</v>
      </c>
    </row>
    <row r="146" s="2" customFormat="1">
      <c r="A146" s="39"/>
      <c r="B146" s="40"/>
      <c r="C146" s="41"/>
      <c r="D146" s="252" t="s">
        <v>194</v>
      </c>
      <c r="E146" s="41"/>
      <c r="F146" s="253" t="s">
        <v>2641</v>
      </c>
      <c r="G146" s="41"/>
      <c r="H146" s="41"/>
      <c r="I146" s="249"/>
      <c r="J146" s="249"/>
      <c r="K146" s="41"/>
      <c r="L146" s="41"/>
      <c r="M146" s="45"/>
      <c r="N146" s="250"/>
      <c r="O146" s="251"/>
      <c r="P146" s="92"/>
      <c r="Q146" s="92"/>
      <c r="R146" s="92"/>
      <c r="S146" s="92"/>
      <c r="T146" s="92"/>
      <c r="U146" s="92"/>
      <c r="V146" s="92"/>
      <c r="W146" s="92"/>
      <c r="X146" s="93"/>
      <c r="Y146" s="39"/>
      <c r="Z146" s="39"/>
      <c r="AA146" s="39"/>
      <c r="AB146" s="39"/>
      <c r="AC146" s="39"/>
      <c r="AD146" s="39"/>
      <c r="AE146" s="39"/>
      <c r="AT146" s="18" t="s">
        <v>194</v>
      </c>
      <c r="AU146" s="18" t="s">
        <v>84</v>
      </c>
    </row>
    <row r="147" s="13" customFormat="1">
      <c r="A147" s="13"/>
      <c r="B147" s="254"/>
      <c r="C147" s="255"/>
      <c r="D147" s="247" t="s">
        <v>196</v>
      </c>
      <c r="E147" s="256" t="s">
        <v>1</v>
      </c>
      <c r="F147" s="257" t="s">
        <v>2642</v>
      </c>
      <c r="G147" s="255"/>
      <c r="H147" s="258">
        <v>1.0029999999999999</v>
      </c>
      <c r="I147" s="259"/>
      <c r="J147" s="259"/>
      <c r="K147" s="255"/>
      <c r="L147" s="255"/>
      <c r="M147" s="260"/>
      <c r="N147" s="261"/>
      <c r="O147" s="262"/>
      <c r="P147" s="262"/>
      <c r="Q147" s="262"/>
      <c r="R147" s="262"/>
      <c r="S147" s="262"/>
      <c r="T147" s="262"/>
      <c r="U147" s="262"/>
      <c r="V147" s="262"/>
      <c r="W147" s="262"/>
      <c r="X147" s="263"/>
      <c r="Y147" s="13"/>
      <c r="Z147" s="13"/>
      <c r="AA147" s="13"/>
      <c r="AB147" s="13"/>
      <c r="AC147" s="13"/>
      <c r="AD147" s="13"/>
      <c r="AE147" s="13"/>
      <c r="AT147" s="264" t="s">
        <v>196</v>
      </c>
      <c r="AU147" s="264" t="s">
        <v>84</v>
      </c>
      <c r="AV147" s="13" t="s">
        <v>84</v>
      </c>
      <c r="AW147" s="13" t="s">
        <v>5</v>
      </c>
      <c r="AX147" s="13" t="s">
        <v>75</v>
      </c>
      <c r="AY147" s="264" t="s">
        <v>182</v>
      </c>
    </row>
    <row r="148" s="13" customFormat="1">
      <c r="A148" s="13"/>
      <c r="B148" s="254"/>
      <c r="C148" s="255"/>
      <c r="D148" s="247" t="s">
        <v>196</v>
      </c>
      <c r="E148" s="256" t="s">
        <v>1</v>
      </c>
      <c r="F148" s="257" t="s">
        <v>2643</v>
      </c>
      <c r="G148" s="255"/>
      <c r="H148" s="258">
        <v>72.439999999999998</v>
      </c>
      <c r="I148" s="259"/>
      <c r="J148" s="259"/>
      <c r="K148" s="255"/>
      <c r="L148" s="255"/>
      <c r="M148" s="260"/>
      <c r="N148" s="261"/>
      <c r="O148" s="262"/>
      <c r="P148" s="262"/>
      <c r="Q148" s="262"/>
      <c r="R148" s="262"/>
      <c r="S148" s="262"/>
      <c r="T148" s="262"/>
      <c r="U148" s="262"/>
      <c r="V148" s="262"/>
      <c r="W148" s="262"/>
      <c r="X148" s="263"/>
      <c r="Y148" s="13"/>
      <c r="Z148" s="13"/>
      <c r="AA148" s="13"/>
      <c r="AB148" s="13"/>
      <c r="AC148" s="13"/>
      <c r="AD148" s="13"/>
      <c r="AE148" s="13"/>
      <c r="AT148" s="264" t="s">
        <v>196</v>
      </c>
      <c r="AU148" s="264" t="s">
        <v>84</v>
      </c>
      <c r="AV148" s="13" t="s">
        <v>84</v>
      </c>
      <c r="AW148" s="13" t="s">
        <v>5</v>
      </c>
      <c r="AX148" s="13" t="s">
        <v>75</v>
      </c>
      <c r="AY148" s="264" t="s">
        <v>182</v>
      </c>
    </row>
    <row r="149" s="15" customFormat="1">
      <c r="A149" s="15"/>
      <c r="B149" s="275"/>
      <c r="C149" s="276"/>
      <c r="D149" s="247" t="s">
        <v>196</v>
      </c>
      <c r="E149" s="277" t="s">
        <v>1</v>
      </c>
      <c r="F149" s="278" t="s">
        <v>208</v>
      </c>
      <c r="G149" s="276"/>
      <c r="H149" s="279">
        <v>73.442999999999998</v>
      </c>
      <c r="I149" s="280"/>
      <c r="J149" s="280"/>
      <c r="K149" s="276"/>
      <c r="L149" s="276"/>
      <c r="M149" s="281"/>
      <c r="N149" s="282"/>
      <c r="O149" s="283"/>
      <c r="P149" s="283"/>
      <c r="Q149" s="283"/>
      <c r="R149" s="283"/>
      <c r="S149" s="283"/>
      <c r="T149" s="283"/>
      <c r="U149" s="283"/>
      <c r="V149" s="283"/>
      <c r="W149" s="283"/>
      <c r="X149" s="284"/>
      <c r="Y149" s="15"/>
      <c r="Z149" s="15"/>
      <c r="AA149" s="15"/>
      <c r="AB149" s="15"/>
      <c r="AC149" s="15"/>
      <c r="AD149" s="15"/>
      <c r="AE149" s="15"/>
      <c r="AT149" s="285" t="s">
        <v>196</v>
      </c>
      <c r="AU149" s="285" t="s">
        <v>84</v>
      </c>
      <c r="AV149" s="15" t="s">
        <v>190</v>
      </c>
      <c r="AW149" s="15" t="s">
        <v>5</v>
      </c>
      <c r="AX149" s="15" t="s">
        <v>82</v>
      </c>
      <c r="AY149" s="285" t="s">
        <v>182</v>
      </c>
    </row>
    <row r="150" s="2" customFormat="1" ht="37.8" customHeight="1">
      <c r="A150" s="39"/>
      <c r="B150" s="40"/>
      <c r="C150" s="233" t="s">
        <v>183</v>
      </c>
      <c r="D150" s="233" t="s">
        <v>185</v>
      </c>
      <c r="E150" s="234" t="s">
        <v>2644</v>
      </c>
      <c r="F150" s="235" t="s">
        <v>2645</v>
      </c>
      <c r="G150" s="236" t="s">
        <v>188</v>
      </c>
      <c r="H150" s="237">
        <v>72.439999999999998</v>
      </c>
      <c r="I150" s="238"/>
      <c r="J150" s="238"/>
      <c r="K150" s="239">
        <f>ROUND(P150*H150,2)</f>
        <v>0</v>
      </c>
      <c r="L150" s="235" t="s">
        <v>189</v>
      </c>
      <c r="M150" s="45"/>
      <c r="N150" s="240" t="s">
        <v>1</v>
      </c>
      <c r="O150" s="241" t="s">
        <v>38</v>
      </c>
      <c r="P150" s="242">
        <f>I150+J150</f>
        <v>0</v>
      </c>
      <c r="Q150" s="242">
        <f>ROUND(I150*H150,2)</f>
        <v>0</v>
      </c>
      <c r="R150" s="242">
        <f>ROUND(J150*H150,2)</f>
        <v>0</v>
      </c>
      <c r="S150" s="92"/>
      <c r="T150" s="243">
        <f>S150*H150</f>
        <v>0</v>
      </c>
      <c r="U150" s="243">
        <v>0.00012999999999999999</v>
      </c>
      <c r="V150" s="243">
        <f>U150*H150</f>
        <v>0.0094171999999999988</v>
      </c>
      <c r="W150" s="243">
        <v>0</v>
      </c>
      <c r="X150" s="244">
        <f>W150*H150</f>
        <v>0</v>
      </c>
      <c r="Y150" s="39"/>
      <c r="Z150" s="39"/>
      <c r="AA150" s="39"/>
      <c r="AB150" s="39"/>
      <c r="AC150" s="39"/>
      <c r="AD150" s="39"/>
      <c r="AE150" s="39"/>
      <c r="AR150" s="245" t="s">
        <v>223</v>
      </c>
      <c r="AT150" s="245" t="s">
        <v>185</v>
      </c>
      <c r="AU150" s="245" t="s">
        <v>84</v>
      </c>
      <c r="AY150" s="18" t="s">
        <v>182</v>
      </c>
      <c r="BE150" s="246">
        <f>IF(O150="základní",K150,0)</f>
        <v>0</v>
      </c>
      <c r="BF150" s="246">
        <f>IF(O150="snížená",K150,0)</f>
        <v>0</v>
      </c>
      <c r="BG150" s="246">
        <f>IF(O150="zákl. přenesená",K150,0)</f>
        <v>0</v>
      </c>
      <c r="BH150" s="246">
        <f>IF(O150="sníž. přenesená",K150,0)</f>
        <v>0</v>
      </c>
      <c r="BI150" s="246">
        <f>IF(O150="nulová",K150,0)</f>
        <v>0</v>
      </c>
      <c r="BJ150" s="18" t="s">
        <v>82</v>
      </c>
      <c r="BK150" s="246">
        <f>ROUND(P150*H150,2)</f>
        <v>0</v>
      </c>
      <c r="BL150" s="18" t="s">
        <v>223</v>
      </c>
      <c r="BM150" s="245" t="s">
        <v>2646</v>
      </c>
    </row>
    <row r="151" s="2" customFormat="1">
      <c r="A151" s="39"/>
      <c r="B151" s="40"/>
      <c r="C151" s="41"/>
      <c r="D151" s="247" t="s">
        <v>192</v>
      </c>
      <c r="E151" s="41"/>
      <c r="F151" s="248" t="s">
        <v>2647</v>
      </c>
      <c r="G151" s="41"/>
      <c r="H151" s="41"/>
      <c r="I151" s="249"/>
      <c r="J151" s="249"/>
      <c r="K151" s="41"/>
      <c r="L151" s="41"/>
      <c r="M151" s="45"/>
      <c r="N151" s="250"/>
      <c r="O151" s="251"/>
      <c r="P151" s="92"/>
      <c r="Q151" s="92"/>
      <c r="R151" s="92"/>
      <c r="S151" s="92"/>
      <c r="T151" s="92"/>
      <c r="U151" s="92"/>
      <c r="V151" s="92"/>
      <c r="W151" s="92"/>
      <c r="X151" s="93"/>
      <c r="Y151" s="39"/>
      <c r="Z151" s="39"/>
      <c r="AA151" s="39"/>
      <c r="AB151" s="39"/>
      <c r="AC151" s="39"/>
      <c r="AD151" s="39"/>
      <c r="AE151" s="39"/>
      <c r="AT151" s="18" t="s">
        <v>192</v>
      </c>
      <c r="AU151" s="18" t="s">
        <v>84</v>
      </c>
    </row>
    <row r="152" s="2" customFormat="1">
      <c r="A152" s="39"/>
      <c r="B152" s="40"/>
      <c r="C152" s="41"/>
      <c r="D152" s="252" t="s">
        <v>194</v>
      </c>
      <c r="E152" s="41"/>
      <c r="F152" s="253" t="s">
        <v>2648</v>
      </c>
      <c r="G152" s="41"/>
      <c r="H152" s="41"/>
      <c r="I152" s="249"/>
      <c r="J152" s="249"/>
      <c r="K152" s="41"/>
      <c r="L152" s="41"/>
      <c r="M152" s="45"/>
      <c r="N152" s="250"/>
      <c r="O152" s="251"/>
      <c r="P152" s="92"/>
      <c r="Q152" s="92"/>
      <c r="R152" s="92"/>
      <c r="S152" s="92"/>
      <c r="T152" s="92"/>
      <c r="U152" s="92"/>
      <c r="V152" s="92"/>
      <c r="W152" s="92"/>
      <c r="X152" s="93"/>
      <c r="Y152" s="39"/>
      <c r="Z152" s="39"/>
      <c r="AA152" s="39"/>
      <c r="AB152" s="39"/>
      <c r="AC152" s="39"/>
      <c r="AD152" s="39"/>
      <c r="AE152" s="39"/>
      <c r="AT152" s="18" t="s">
        <v>194</v>
      </c>
      <c r="AU152" s="18" t="s">
        <v>84</v>
      </c>
    </row>
    <row r="153" s="13" customFormat="1">
      <c r="A153" s="13"/>
      <c r="B153" s="254"/>
      <c r="C153" s="255"/>
      <c r="D153" s="247" t="s">
        <v>196</v>
      </c>
      <c r="E153" s="256" t="s">
        <v>1</v>
      </c>
      <c r="F153" s="257" t="s">
        <v>2626</v>
      </c>
      <c r="G153" s="255"/>
      <c r="H153" s="258">
        <v>72.439999999999998</v>
      </c>
      <c r="I153" s="259"/>
      <c r="J153" s="259"/>
      <c r="K153" s="255"/>
      <c r="L153" s="255"/>
      <c r="M153" s="260"/>
      <c r="N153" s="261"/>
      <c r="O153" s="262"/>
      <c r="P153" s="262"/>
      <c r="Q153" s="262"/>
      <c r="R153" s="262"/>
      <c r="S153" s="262"/>
      <c r="T153" s="262"/>
      <c r="U153" s="262"/>
      <c r="V153" s="262"/>
      <c r="W153" s="262"/>
      <c r="X153" s="263"/>
      <c r="Y153" s="13"/>
      <c r="Z153" s="13"/>
      <c r="AA153" s="13"/>
      <c r="AB153" s="13"/>
      <c r="AC153" s="13"/>
      <c r="AD153" s="13"/>
      <c r="AE153" s="13"/>
      <c r="AT153" s="264" t="s">
        <v>196</v>
      </c>
      <c r="AU153" s="264" t="s">
        <v>84</v>
      </c>
      <c r="AV153" s="13" t="s">
        <v>84</v>
      </c>
      <c r="AW153" s="13" t="s">
        <v>5</v>
      </c>
      <c r="AX153" s="13" t="s">
        <v>82</v>
      </c>
      <c r="AY153" s="264" t="s">
        <v>182</v>
      </c>
    </row>
    <row r="154" s="2" customFormat="1" ht="24.15" customHeight="1">
      <c r="A154" s="39"/>
      <c r="B154" s="40"/>
      <c r="C154" s="233" t="s">
        <v>233</v>
      </c>
      <c r="D154" s="233" t="s">
        <v>185</v>
      </c>
      <c r="E154" s="234" t="s">
        <v>2649</v>
      </c>
      <c r="F154" s="235" t="s">
        <v>2650</v>
      </c>
      <c r="G154" s="236" t="s">
        <v>416</v>
      </c>
      <c r="H154" s="237">
        <v>142.93700000000001</v>
      </c>
      <c r="I154" s="238"/>
      <c r="J154" s="238"/>
      <c r="K154" s="239">
        <f>ROUND(P154*H154,2)</f>
        <v>0</v>
      </c>
      <c r="L154" s="235" t="s">
        <v>189</v>
      </c>
      <c r="M154" s="45"/>
      <c r="N154" s="240" t="s">
        <v>1</v>
      </c>
      <c r="O154" s="241" t="s">
        <v>38</v>
      </c>
      <c r="P154" s="242">
        <f>I154+J154</f>
        <v>0</v>
      </c>
      <c r="Q154" s="242">
        <f>ROUND(I154*H154,2)</f>
        <v>0</v>
      </c>
      <c r="R154" s="242">
        <f>ROUND(J154*H154,2)</f>
        <v>0</v>
      </c>
      <c r="S154" s="92"/>
      <c r="T154" s="243">
        <f>S154*H154</f>
        <v>0</v>
      </c>
      <c r="U154" s="243">
        <v>1.0000000000000001E-05</v>
      </c>
      <c r="V154" s="243">
        <f>U154*H154</f>
        <v>0.0014293700000000003</v>
      </c>
      <c r="W154" s="243">
        <v>0</v>
      </c>
      <c r="X154" s="244">
        <f>W154*H154</f>
        <v>0</v>
      </c>
      <c r="Y154" s="39"/>
      <c r="Z154" s="39"/>
      <c r="AA154" s="39"/>
      <c r="AB154" s="39"/>
      <c r="AC154" s="39"/>
      <c r="AD154" s="39"/>
      <c r="AE154" s="39"/>
      <c r="AR154" s="245" t="s">
        <v>223</v>
      </c>
      <c r="AT154" s="245" t="s">
        <v>185</v>
      </c>
      <c r="AU154" s="245" t="s">
        <v>84</v>
      </c>
      <c r="AY154" s="18" t="s">
        <v>182</v>
      </c>
      <c r="BE154" s="246">
        <f>IF(O154="základní",K154,0)</f>
        <v>0</v>
      </c>
      <c r="BF154" s="246">
        <f>IF(O154="snížená",K154,0)</f>
        <v>0</v>
      </c>
      <c r="BG154" s="246">
        <f>IF(O154="zákl. přenesená",K154,0)</f>
        <v>0</v>
      </c>
      <c r="BH154" s="246">
        <f>IF(O154="sníž. přenesená",K154,0)</f>
        <v>0</v>
      </c>
      <c r="BI154" s="246">
        <f>IF(O154="nulová",K154,0)</f>
        <v>0</v>
      </c>
      <c r="BJ154" s="18" t="s">
        <v>82</v>
      </c>
      <c r="BK154" s="246">
        <f>ROUND(P154*H154,2)</f>
        <v>0</v>
      </c>
      <c r="BL154" s="18" t="s">
        <v>223</v>
      </c>
      <c r="BM154" s="245" t="s">
        <v>2651</v>
      </c>
    </row>
    <row r="155" s="2" customFormat="1">
      <c r="A155" s="39"/>
      <c r="B155" s="40"/>
      <c r="C155" s="41"/>
      <c r="D155" s="247" t="s">
        <v>192</v>
      </c>
      <c r="E155" s="41"/>
      <c r="F155" s="248" t="s">
        <v>2652</v>
      </c>
      <c r="G155" s="41"/>
      <c r="H155" s="41"/>
      <c r="I155" s="249"/>
      <c r="J155" s="249"/>
      <c r="K155" s="41"/>
      <c r="L155" s="41"/>
      <c r="M155" s="45"/>
      <c r="N155" s="250"/>
      <c r="O155" s="251"/>
      <c r="P155" s="92"/>
      <c r="Q155" s="92"/>
      <c r="R155" s="92"/>
      <c r="S155" s="92"/>
      <c r="T155" s="92"/>
      <c r="U155" s="92"/>
      <c r="V155" s="92"/>
      <c r="W155" s="92"/>
      <c r="X155" s="93"/>
      <c r="Y155" s="39"/>
      <c r="Z155" s="39"/>
      <c r="AA155" s="39"/>
      <c r="AB155" s="39"/>
      <c r="AC155" s="39"/>
      <c r="AD155" s="39"/>
      <c r="AE155" s="39"/>
      <c r="AT155" s="18" t="s">
        <v>192</v>
      </c>
      <c r="AU155" s="18" t="s">
        <v>84</v>
      </c>
    </row>
    <row r="156" s="2" customFormat="1">
      <c r="A156" s="39"/>
      <c r="B156" s="40"/>
      <c r="C156" s="41"/>
      <c r="D156" s="252" t="s">
        <v>194</v>
      </c>
      <c r="E156" s="41"/>
      <c r="F156" s="253" t="s">
        <v>2653</v>
      </c>
      <c r="G156" s="41"/>
      <c r="H156" s="41"/>
      <c r="I156" s="249"/>
      <c r="J156" s="249"/>
      <c r="K156" s="41"/>
      <c r="L156" s="41"/>
      <c r="M156" s="45"/>
      <c r="N156" s="250"/>
      <c r="O156" s="251"/>
      <c r="P156" s="92"/>
      <c r="Q156" s="92"/>
      <c r="R156" s="92"/>
      <c r="S156" s="92"/>
      <c r="T156" s="92"/>
      <c r="U156" s="92"/>
      <c r="V156" s="92"/>
      <c r="W156" s="92"/>
      <c r="X156" s="93"/>
      <c r="Y156" s="39"/>
      <c r="Z156" s="39"/>
      <c r="AA156" s="39"/>
      <c r="AB156" s="39"/>
      <c r="AC156" s="39"/>
      <c r="AD156" s="39"/>
      <c r="AE156" s="39"/>
      <c r="AT156" s="18" t="s">
        <v>194</v>
      </c>
      <c r="AU156" s="18" t="s">
        <v>84</v>
      </c>
    </row>
    <row r="157" s="13" customFormat="1">
      <c r="A157" s="13"/>
      <c r="B157" s="254"/>
      <c r="C157" s="255"/>
      <c r="D157" s="247" t="s">
        <v>196</v>
      </c>
      <c r="E157" s="256" t="s">
        <v>1</v>
      </c>
      <c r="F157" s="257" t="s">
        <v>2654</v>
      </c>
      <c r="G157" s="255"/>
      <c r="H157" s="258">
        <v>142.93700000000001</v>
      </c>
      <c r="I157" s="259"/>
      <c r="J157" s="259"/>
      <c r="K157" s="255"/>
      <c r="L157" s="255"/>
      <c r="M157" s="260"/>
      <c r="N157" s="261"/>
      <c r="O157" s="262"/>
      <c r="P157" s="262"/>
      <c r="Q157" s="262"/>
      <c r="R157" s="262"/>
      <c r="S157" s="262"/>
      <c r="T157" s="262"/>
      <c r="U157" s="262"/>
      <c r="V157" s="262"/>
      <c r="W157" s="262"/>
      <c r="X157" s="263"/>
      <c r="Y157" s="13"/>
      <c r="Z157" s="13"/>
      <c r="AA157" s="13"/>
      <c r="AB157" s="13"/>
      <c r="AC157" s="13"/>
      <c r="AD157" s="13"/>
      <c r="AE157" s="13"/>
      <c r="AT157" s="264" t="s">
        <v>196</v>
      </c>
      <c r="AU157" s="264" t="s">
        <v>84</v>
      </c>
      <c r="AV157" s="13" t="s">
        <v>84</v>
      </c>
      <c r="AW157" s="13" t="s">
        <v>5</v>
      </c>
      <c r="AX157" s="13" t="s">
        <v>82</v>
      </c>
      <c r="AY157" s="264" t="s">
        <v>182</v>
      </c>
    </row>
    <row r="158" s="2" customFormat="1">
      <c r="A158" s="39"/>
      <c r="B158" s="40"/>
      <c r="C158" s="286" t="s">
        <v>240</v>
      </c>
      <c r="D158" s="286" t="s">
        <v>290</v>
      </c>
      <c r="E158" s="287" t="s">
        <v>2655</v>
      </c>
      <c r="F158" s="288" t="s">
        <v>2656</v>
      </c>
      <c r="G158" s="289" t="s">
        <v>664</v>
      </c>
      <c r="H158" s="290">
        <v>0.68600000000000005</v>
      </c>
      <c r="I158" s="291"/>
      <c r="J158" s="292"/>
      <c r="K158" s="293">
        <f>ROUND(P158*H158,2)</f>
        <v>0</v>
      </c>
      <c r="L158" s="288" t="s">
        <v>189</v>
      </c>
      <c r="M158" s="294"/>
      <c r="N158" s="295" t="s">
        <v>1</v>
      </c>
      <c r="O158" s="241" t="s">
        <v>38</v>
      </c>
      <c r="P158" s="242">
        <f>I158+J158</f>
        <v>0</v>
      </c>
      <c r="Q158" s="242">
        <f>ROUND(I158*H158,2)</f>
        <v>0</v>
      </c>
      <c r="R158" s="242">
        <f>ROUND(J158*H158,2)</f>
        <v>0</v>
      </c>
      <c r="S158" s="92"/>
      <c r="T158" s="243">
        <f>S158*H158</f>
        <v>0</v>
      </c>
      <c r="U158" s="243">
        <v>0.55000000000000004</v>
      </c>
      <c r="V158" s="243">
        <f>U158*H158</f>
        <v>0.37730000000000008</v>
      </c>
      <c r="W158" s="243">
        <v>0</v>
      </c>
      <c r="X158" s="244">
        <f>W158*H158</f>
        <v>0</v>
      </c>
      <c r="Y158" s="39"/>
      <c r="Z158" s="39"/>
      <c r="AA158" s="39"/>
      <c r="AB158" s="39"/>
      <c r="AC158" s="39"/>
      <c r="AD158" s="39"/>
      <c r="AE158" s="39"/>
      <c r="AR158" s="245" t="s">
        <v>293</v>
      </c>
      <c r="AT158" s="245" t="s">
        <v>290</v>
      </c>
      <c r="AU158" s="245" t="s">
        <v>84</v>
      </c>
      <c r="AY158" s="18" t="s">
        <v>182</v>
      </c>
      <c r="BE158" s="246">
        <f>IF(O158="základní",K158,0)</f>
        <v>0</v>
      </c>
      <c r="BF158" s="246">
        <f>IF(O158="snížená",K158,0)</f>
        <v>0</v>
      </c>
      <c r="BG158" s="246">
        <f>IF(O158="zákl. přenesená",K158,0)</f>
        <v>0</v>
      </c>
      <c r="BH158" s="246">
        <f>IF(O158="sníž. přenesená",K158,0)</f>
        <v>0</v>
      </c>
      <c r="BI158" s="246">
        <f>IF(O158="nulová",K158,0)</f>
        <v>0</v>
      </c>
      <c r="BJ158" s="18" t="s">
        <v>82</v>
      </c>
      <c r="BK158" s="246">
        <f>ROUND(P158*H158,2)</f>
        <v>0</v>
      </c>
      <c r="BL158" s="18" t="s">
        <v>223</v>
      </c>
      <c r="BM158" s="245" t="s">
        <v>2657</v>
      </c>
    </row>
    <row r="159" s="2" customFormat="1">
      <c r="A159" s="39"/>
      <c r="B159" s="40"/>
      <c r="C159" s="41"/>
      <c r="D159" s="247" t="s">
        <v>192</v>
      </c>
      <c r="E159" s="41"/>
      <c r="F159" s="248" t="s">
        <v>2656</v>
      </c>
      <c r="G159" s="41"/>
      <c r="H159" s="41"/>
      <c r="I159" s="249"/>
      <c r="J159" s="249"/>
      <c r="K159" s="41"/>
      <c r="L159" s="41"/>
      <c r="M159" s="45"/>
      <c r="N159" s="250"/>
      <c r="O159" s="251"/>
      <c r="P159" s="92"/>
      <c r="Q159" s="92"/>
      <c r="R159" s="92"/>
      <c r="S159" s="92"/>
      <c r="T159" s="92"/>
      <c r="U159" s="92"/>
      <c r="V159" s="92"/>
      <c r="W159" s="92"/>
      <c r="X159" s="93"/>
      <c r="Y159" s="39"/>
      <c r="Z159" s="39"/>
      <c r="AA159" s="39"/>
      <c r="AB159" s="39"/>
      <c r="AC159" s="39"/>
      <c r="AD159" s="39"/>
      <c r="AE159" s="39"/>
      <c r="AT159" s="18" t="s">
        <v>192</v>
      </c>
      <c r="AU159" s="18" t="s">
        <v>84</v>
      </c>
    </row>
    <row r="160" s="13" customFormat="1">
      <c r="A160" s="13"/>
      <c r="B160" s="254"/>
      <c r="C160" s="255"/>
      <c r="D160" s="247" t="s">
        <v>196</v>
      </c>
      <c r="E160" s="256" t="s">
        <v>1</v>
      </c>
      <c r="F160" s="257" t="s">
        <v>2658</v>
      </c>
      <c r="G160" s="255"/>
      <c r="H160" s="258">
        <v>0.68600000000000005</v>
      </c>
      <c r="I160" s="259"/>
      <c r="J160" s="259"/>
      <c r="K160" s="255"/>
      <c r="L160" s="255"/>
      <c r="M160" s="260"/>
      <c r="N160" s="261"/>
      <c r="O160" s="262"/>
      <c r="P160" s="262"/>
      <c r="Q160" s="262"/>
      <c r="R160" s="262"/>
      <c r="S160" s="262"/>
      <c r="T160" s="262"/>
      <c r="U160" s="262"/>
      <c r="V160" s="262"/>
      <c r="W160" s="262"/>
      <c r="X160" s="263"/>
      <c r="Y160" s="13"/>
      <c r="Z160" s="13"/>
      <c r="AA160" s="13"/>
      <c r="AB160" s="13"/>
      <c r="AC160" s="13"/>
      <c r="AD160" s="13"/>
      <c r="AE160" s="13"/>
      <c r="AT160" s="264" t="s">
        <v>196</v>
      </c>
      <c r="AU160" s="264" t="s">
        <v>84</v>
      </c>
      <c r="AV160" s="13" t="s">
        <v>84</v>
      </c>
      <c r="AW160" s="13" t="s">
        <v>5</v>
      </c>
      <c r="AX160" s="13" t="s">
        <v>82</v>
      </c>
      <c r="AY160" s="264" t="s">
        <v>182</v>
      </c>
    </row>
    <row r="161" s="2" customFormat="1" ht="24.15" customHeight="1">
      <c r="A161" s="39"/>
      <c r="B161" s="40"/>
      <c r="C161" s="233" t="s">
        <v>209</v>
      </c>
      <c r="D161" s="233" t="s">
        <v>185</v>
      </c>
      <c r="E161" s="234" t="s">
        <v>2659</v>
      </c>
      <c r="F161" s="235" t="s">
        <v>2660</v>
      </c>
      <c r="G161" s="236" t="s">
        <v>188</v>
      </c>
      <c r="H161" s="237">
        <v>72.439999999999998</v>
      </c>
      <c r="I161" s="238"/>
      <c r="J161" s="238"/>
      <c r="K161" s="239">
        <f>ROUND(P161*H161,2)</f>
        <v>0</v>
      </c>
      <c r="L161" s="235" t="s">
        <v>189</v>
      </c>
      <c r="M161" s="45"/>
      <c r="N161" s="240" t="s">
        <v>1</v>
      </c>
      <c r="O161" s="241" t="s">
        <v>38</v>
      </c>
      <c r="P161" s="242">
        <f>I161+J161</f>
        <v>0</v>
      </c>
      <c r="Q161" s="242">
        <f>ROUND(I161*H161,2)</f>
        <v>0</v>
      </c>
      <c r="R161" s="242">
        <f>ROUND(J161*H161,2)</f>
        <v>0</v>
      </c>
      <c r="S161" s="92"/>
      <c r="T161" s="243">
        <f>S161*H161</f>
        <v>0</v>
      </c>
      <c r="U161" s="243">
        <v>0.00018000000000000001</v>
      </c>
      <c r="V161" s="243">
        <f>U161*H161</f>
        <v>0.013039200000000001</v>
      </c>
      <c r="W161" s="243">
        <v>0</v>
      </c>
      <c r="X161" s="244">
        <f>W161*H161</f>
        <v>0</v>
      </c>
      <c r="Y161" s="39"/>
      <c r="Z161" s="39"/>
      <c r="AA161" s="39"/>
      <c r="AB161" s="39"/>
      <c r="AC161" s="39"/>
      <c r="AD161" s="39"/>
      <c r="AE161" s="39"/>
      <c r="AR161" s="245" t="s">
        <v>223</v>
      </c>
      <c r="AT161" s="245" t="s">
        <v>185</v>
      </c>
      <c r="AU161" s="245" t="s">
        <v>84</v>
      </c>
      <c r="AY161" s="18" t="s">
        <v>182</v>
      </c>
      <c r="BE161" s="246">
        <f>IF(O161="základní",K161,0)</f>
        <v>0</v>
      </c>
      <c r="BF161" s="246">
        <f>IF(O161="snížená",K161,0)</f>
        <v>0</v>
      </c>
      <c r="BG161" s="246">
        <f>IF(O161="zákl. přenesená",K161,0)</f>
        <v>0</v>
      </c>
      <c r="BH161" s="246">
        <f>IF(O161="sníž. přenesená",K161,0)</f>
        <v>0</v>
      </c>
      <c r="BI161" s="246">
        <f>IF(O161="nulová",K161,0)</f>
        <v>0</v>
      </c>
      <c r="BJ161" s="18" t="s">
        <v>82</v>
      </c>
      <c r="BK161" s="246">
        <f>ROUND(P161*H161,2)</f>
        <v>0</v>
      </c>
      <c r="BL161" s="18" t="s">
        <v>223</v>
      </c>
      <c r="BM161" s="245" t="s">
        <v>2661</v>
      </c>
    </row>
    <row r="162" s="2" customFormat="1">
      <c r="A162" s="39"/>
      <c r="B162" s="40"/>
      <c r="C162" s="41"/>
      <c r="D162" s="247" t="s">
        <v>192</v>
      </c>
      <c r="E162" s="41"/>
      <c r="F162" s="248" t="s">
        <v>2662</v>
      </c>
      <c r="G162" s="41"/>
      <c r="H162" s="41"/>
      <c r="I162" s="249"/>
      <c r="J162" s="249"/>
      <c r="K162" s="41"/>
      <c r="L162" s="41"/>
      <c r="M162" s="45"/>
      <c r="N162" s="250"/>
      <c r="O162" s="251"/>
      <c r="P162" s="92"/>
      <c r="Q162" s="92"/>
      <c r="R162" s="92"/>
      <c r="S162" s="92"/>
      <c r="T162" s="92"/>
      <c r="U162" s="92"/>
      <c r="V162" s="92"/>
      <c r="W162" s="92"/>
      <c r="X162" s="93"/>
      <c r="Y162" s="39"/>
      <c r="Z162" s="39"/>
      <c r="AA162" s="39"/>
      <c r="AB162" s="39"/>
      <c r="AC162" s="39"/>
      <c r="AD162" s="39"/>
      <c r="AE162" s="39"/>
      <c r="AT162" s="18" t="s">
        <v>192</v>
      </c>
      <c r="AU162" s="18" t="s">
        <v>84</v>
      </c>
    </row>
    <row r="163" s="2" customFormat="1">
      <c r="A163" s="39"/>
      <c r="B163" s="40"/>
      <c r="C163" s="41"/>
      <c r="D163" s="252" t="s">
        <v>194</v>
      </c>
      <c r="E163" s="41"/>
      <c r="F163" s="253" t="s">
        <v>2663</v>
      </c>
      <c r="G163" s="41"/>
      <c r="H163" s="41"/>
      <c r="I163" s="249"/>
      <c r="J163" s="249"/>
      <c r="K163" s="41"/>
      <c r="L163" s="41"/>
      <c r="M163" s="45"/>
      <c r="N163" s="250"/>
      <c r="O163" s="251"/>
      <c r="P163" s="92"/>
      <c r="Q163" s="92"/>
      <c r="R163" s="92"/>
      <c r="S163" s="92"/>
      <c r="T163" s="92"/>
      <c r="U163" s="92"/>
      <c r="V163" s="92"/>
      <c r="W163" s="92"/>
      <c r="X163" s="93"/>
      <c r="Y163" s="39"/>
      <c r="Z163" s="39"/>
      <c r="AA163" s="39"/>
      <c r="AB163" s="39"/>
      <c r="AC163" s="39"/>
      <c r="AD163" s="39"/>
      <c r="AE163" s="39"/>
      <c r="AT163" s="18" t="s">
        <v>194</v>
      </c>
      <c r="AU163" s="18" t="s">
        <v>84</v>
      </c>
    </row>
    <row r="164" s="13" customFormat="1">
      <c r="A164" s="13"/>
      <c r="B164" s="254"/>
      <c r="C164" s="255"/>
      <c r="D164" s="247" t="s">
        <v>196</v>
      </c>
      <c r="E164" s="256" t="s">
        <v>1</v>
      </c>
      <c r="F164" s="257" t="s">
        <v>2626</v>
      </c>
      <c r="G164" s="255"/>
      <c r="H164" s="258">
        <v>72.439999999999998</v>
      </c>
      <c r="I164" s="259"/>
      <c r="J164" s="259"/>
      <c r="K164" s="255"/>
      <c r="L164" s="255"/>
      <c r="M164" s="260"/>
      <c r="N164" s="261"/>
      <c r="O164" s="262"/>
      <c r="P164" s="262"/>
      <c r="Q164" s="262"/>
      <c r="R164" s="262"/>
      <c r="S164" s="262"/>
      <c r="T164" s="262"/>
      <c r="U164" s="262"/>
      <c r="V164" s="262"/>
      <c r="W164" s="262"/>
      <c r="X164" s="263"/>
      <c r="Y164" s="13"/>
      <c r="Z164" s="13"/>
      <c r="AA164" s="13"/>
      <c r="AB164" s="13"/>
      <c r="AC164" s="13"/>
      <c r="AD164" s="13"/>
      <c r="AE164" s="13"/>
      <c r="AT164" s="264" t="s">
        <v>196</v>
      </c>
      <c r="AU164" s="264" t="s">
        <v>84</v>
      </c>
      <c r="AV164" s="13" t="s">
        <v>84</v>
      </c>
      <c r="AW164" s="13" t="s">
        <v>5</v>
      </c>
      <c r="AX164" s="13" t="s">
        <v>82</v>
      </c>
      <c r="AY164" s="264" t="s">
        <v>182</v>
      </c>
    </row>
    <row r="165" s="2" customFormat="1" ht="24.15" customHeight="1">
      <c r="A165" s="39"/>
      <c r="B165" s="40"/>
      <c r="C165" s="233" t="s">
        <v>252</v>
      </c>
      <c r="D165" s="233" t="s">
        <v>185</v>
      </c>
      <c r="E165" s="234" t="s">
        <v>2352</v>
      </c>
      <c r="F165" s="235" t="s">
        <v>2353</v>
      </c>
      <c r="G165" s="236" t="s">
        <v>243</v>
      </c>
      <c r="H165" s="237">
        <v>1.8400000000000001</v>
      </c>
      <c r="I165" s="238"/>
      <c r="J165" s="238"/>
      <c r="K165" s="239">
        <f>ROUND(P165*H165,2)</f>
        <v>0</v>
      </c>
      <c r="L165" s="235" t="s">
        <v>189</v>
      </c>
      <c r="M165" s="45"/>
      <c r="N165" s="240" t="s">
        <v>1</v>
      </c>
      <c r="O165" s="241" t="s">
        <v>38</v>
      </c>
      <c r="P165" s="242">
        <f>I165+J165</f>
        <v>0</v>
      </c>
      <c r="Q165" s="242">
        <f>ROUND(I165*H165,2)</f>
        <v>0</v>
      </c>
      <c r="R165" s="242">
        <f>ROUND(J165*H165,2)</f>
        <v>0</v>
      </c>
      <c r="S165" s="92"/>
      <c r="T165" s="243">
        <f>S165*H165</f>
        <v>0</v>
      </c>
      <c r="U165" s="243">
        <v>0</v>
      </c>
      <c r="V165" s="243">
        <f>U165*H165</f>
        <v>0</v>
      </c>
      <c r="W165" s="243">
        <v>0</v>
      </c>
      <c r="X165" s="244">
        <f>W165*H165</f>
        <v>0</v>
      </c>
      <c r="Y165" s="39"/>
      <c r="Z165" s="39"/>
      <c r="AA165" s="39"/>
      <c r="AB165" s="39"/>
      <c r="AC165" s="39"/>
      <c r="AD165" s="39"/>
      <c r="AE165" s="39"/>
      <c r="AR165" s="245" t="s">
        <v>223</v>
      </c>
      <c r="AT165" s="245" t="s">
        <v>185</v>
      </c>
      <c r="AU165" s="245" t="s">
        <v>84</v>
      </c>
      <c r="AY165" s="18" t="s">
        <v>182</v>
      </c>
      <c r="BE165" s="246">
        <f>IF(O165="základní",K165,0)</f>
        <v>0</v>
      </c>
      <c r="BF165" s="246">
        <f>IF(O165="snížená",K165,0)</f>
        <v>0</v>
      </c>
      <c r="BG165" s="246">
        <f>IF(O165="zákl. přenesená",K165,0)</f>
        <v>0</v>
      </c>
      <c r="BH165" s="246">
        <f>IF(O165="sníž. přenesená",K165,0)</f>
        <v>0</v>
      </c>
      <c r="BI165" s="246">
        <f>IF(O165="nulová",K165,0)</f>
        <v>0</v>
      </c>
      <c r="BJ165" s="18" t="s">
        <v>82</v>
      </c>
      <c r="BK165" s="246">
        <f>ROUND(P165*H165,2)</f>
        <v>0</v>
      </c>
      <c r="BL165" s="18" t="s">
        <v>223</v>
      </c>
      <c r="BM165" s="245" t="s">
        <v>2664</v>
      </c>
    </row>
    <row r="166" s="2" customFormat="1">
      <c r="A166" s="39"/>
      <c r="B166" s="40"/>
      <c r="C166" s="41"/>
      <c r="D166" s="247" t="s">
        <v>192</v>
      </c>
      <c r="E166" s="41"/>
      <c r="F166" s="248" t="s">
        <v>2355</v>
      </c>
      <c r="G166" s="41"/>
      <c r="H166" s="41"/>
      <c r="I166" s="249"/>
      <c r="J166" s="249"/>
      <c r="K166" s="41"/>
      <c r="L166" s="41"/>
      <c r="M166" s="45"/>
      <c r="N166" s="250"/>
      <c r="O166" s="251"/>
      <c r="P166" s="92"/>
      <c r="Q166" s="92"/>
      <c r="R166" s="92"/>
      <c r="S166" s="92"/>
      <c r="T166" s="92"/>
      <c r="U166" s="92"/>
      <c r="V166" s="92"/>
      <c r="W166" s="92"/>
      <c r="X166" s="93"/>
      <c r="Y166" s="39"/>
      <c r="Z166" s="39"/>
      <c r="AA166" s="39"/>
      <c r="AB166" s="39"/>
      <c r="AC166" s="39"/>
      <c r="AD166" s="39"/>
      <c r="AE166" s="39"/>
      <c r="AT166" s="18" t="s">
        <v>192</v>
      </c>
      <c r="AU166" s="18" t="s">
        <v>84</v>
      </c>
    </row>
    <row r="167" s="2" customFormat="1">
      <c r="A167" s="39"/>
      <c r="B167" s="40"/>
      <c r="C167" s="41"/>
      <c r="D167" s="252" t="s">
        <v>194</v>
      </c>
      <c r="E167" s="41"/>
      <c r="F167" s="253" t="s">
        <v>2356</v>
      </c>
      <c r="G167" s="41"/>
      <c r="H167" s="41"/>
      <c r="I167" s="249"/>
      <c r="J167" s="249"/>
      <c r="K167" s="41"/>
      <c r="L167" s="41"/>
      <c r="M167" s="45"/>
      <c r="N167" s="250"/>
      <c r="O167" s="251"/>
      <c r="P167" s="92"/>
      <c r="Q167" s="92"/>
      <c r="R167" s="92"/>
      <c r="S167" s="92"/>
      <c r="T167" s="92"/>
      <c r="U167" s="92"/>
      <c r="V167" s="92"/>
      <c r="W167" s="92"/>
      <c r="X167" s="93"/>
      <c r="Y167" s="39"/>
      <c r="Z167" s="39"/>
      <c r="AA167" s="39"/>
      <c r="AB167" s="39"/>
      <c r="AC167" s="39"/>
      <c r="AD167" s="39"/>
      <c r="AE167" s="39"/>
      <c r="AT167" s="18" t="s">
        <v>194</v>
      </c>
      <c r="AU167" s="18" t="s">
        <v>84</v>
      </c>
    </row>
    <row r="168" s="2" customFormat="1" ht="24.15" customHeight="1">
      <c r="A168" s="39"/>
      <c r="B168" s="40"/>
      <c r="C168" s="233" t="s">
        <v>259</v>
      </c>
      <c r="D168" s="233" t="s">
        <v>185</v>
      </c>
      <c r="E168" s="234" t="s">
        <v>2665</v>
      </c>
      <c r="F168" s="235" t="s">
        <v>2666</v>
      </c>
      <c r="G168" s="236" t="s">
        <v>243</v>
      </c>
      <c r="H168" s="237">
        <v>1.8400000000000001</v>
      </c>
      <c r="I168" s="238"/>
      <c r="J168" s="238"/>
      <c r="K168" s="239">
        <f>ROUND(P168*H168,2)</f>
        <v>0</v>
      </c>
      <c r="L168" s="235" t="s">
        <v>189</v>
      </c>
      <c r="M168" s="45"/>
      <c r="N168" s="240" t="s">
        <v>1</v>
      </c>
      <c r="O168" s="241" t="s">
        <v>38</v>
      </c>
      <c r="P168" s="242">
        <f>I168+J168</f>
        <v>0</v>
      </c>
      <c r="Q168" s="242">
        <f>ROUND(I168*H168,2)</f>
        <v>0</v>
      </c>
      <c r="R168" s="242">
        <f>ROUND(J168*H168,2)</f>
        <v>0</v>
      </c>
      <c r="S168" s="92"/>
      <c r="T168" s="243">
        <f>S168*H168</f>
        <v>0</v>
      </c>
      <c r="U168" s="243">
        <v>0</v>
      </c>
      <c r="V168" s="243">
        <f>U168*H168</f>
        <v>0</v>
      </c>
      <c r="W168" s="243">
        <v>0</v>
      </c>
      <c r="X168" s="244">
        <f>W168*H168</f>
        <v>0</v>
      </c>
      <c r="Y168" s="39"/>
      <c r="Z168" s="39"/>
      <c r="AA168" s="39"/>
      <c r="AB168" s="39"/>
      <c r="AC168" s="39"/>
      <c r="AD168" s="39"/>
      <c r="AE168" s="39"/>
      <c r="AR168" s="245" t="s">
        <v>223</v>
      </c>
      <c r="AT168" s="245" t="s">
        <v>185</v>
      </c>
      <c r="AU168" s="245" t="s">
        <v>84</v>
      </c>
      <c r="AY168" s="18" t="s">
        <v>182</v>
      </c>
      <c r="BE168" s="246">
        <f>IF(O168="základní",K168,0)</f>
        <v>0</v>
      </c>
      <c r="BF168" s="246">
        <f>IF(O168="snížená",K168,0)</f>
        <v>0</v>
      </c>
      <c r="BG168" s="246">
        <f>IF(O168="zákl. přenesená",K168,0)</f>
        <v>0</v>
      </c>
      <c r="BH168" s="246">
        <f>IF(O168="sníž. přenesená",K168,0)</f>
        <v>0</v>
      </c>
      <c r="BI168" s="246">
        <f>IF(O168="nulová",K168,0)</f>
        <v>0</v>
      </c>
      <c r="BJ168" s="18" t="s">
        <v>82</v>
      </c>
      <c r="BK168" s="246">
        <f>ROUND(P168*H168,2)</f>
        <v>0</v>
      </c>
      <c r="BL168" s="18" t="s">
        <v>223</v>
      </c>
      <c r="BM168" s="245" t="s">
        <v>2667</v>
      </c>
    </row>
    <row r="169" s="2" customFormat="1">
      <c r="A169" s="39"/>
      <c r="B169" s="40"/>
      <c r="C169" s="41"/>
      <c r="D169" s="247" t="s">
        <v>192</v>
      </c>
      <c r="E169" s="41"/>
      <c r="F169" s="248" t="s">
        <v>2668</v>
      </c>
      <c r="G169" s="41"/>
      <c r="H169" s="41"/>
      <c r="I169" s="249"/>
      <c r="J169" s="249"/>
      <c r="K169" s="41"/>
      <c r="L169" s="41"/>
      <c r="M169" s="45"/>
      <c r="N169" s="250"/>
      <c r="O169" s="251"/>
      <c r="P169" s="92"/>
      <c r="Q169" s="92"/>
      <c r="R169" s="92"/>
      <c r="S169" s="92"/>
      <c r="T169" s="92"/>
      <c r="U169" s="92"/>
      <c r="V169" s="92"/>
      <c r="W169" s="92"/>
      <c r="X169" s="93"/>
      <c r="Y169" s="39"/>
      <c r="Z169" s="39"/>
      <c r="AA169" s="39"/>
      <c r="AB169" s="39"/>
      <c r="AC169" s="39"/>
      <c r="AD169" s="39"/>
      <c r="AE169" s="39"/>
      <c r="AT169" s="18" t="s">
        <v>192</v>
      </c>
      <c r="AU169" s="18" t="s">
        <v>84</v>
      </c>
    </row>
    <row r="170" s="2" customFormat="1">
      <c r="A170" s="39"/>
      <c r="B170" s="40"/>
      <c r="C170" s="41"/>
      <c r="D170" s="252" t="s">
        <v>194</v>
      </c>
      <c r="E170" s="41"/>
      <c r="F170" s="253" t="s">
        <v>2669</v>
      </c>
      <c r="G170" s="41"/>
      <c r="H170" s="41"/>
      <c r="I170" s="249"/>
      <c r="J170" s="249"/>
      <c r="K170" s="41"/>
      <c r="L170" s="41"/>
      <c r="M170" s="45"/>
      <c r="N170" s="250"/>
      <c r="O170" s="251"/>
      <c r="P170" s="92"/>
      <c r="Q170" s="92"/>
      <c r="R170" s="92"/>
      <c r="S170" s="92"/>
      <c r="T170" s="92"/>
      <c r="U170" s="92"/>
      <c r="V170" s="92"/>
      <c r="W170" s="92"/>
      <c r="X170" s="93"/>
      <c r="Y170" s="39"/>
      <c r="Z170" s="39"/>
      <c r="AA170" s="39"/>
      <c r="AB170" s="39"/>
      <c r="AC170" s="39"/>
      <c r="AD170" s="39"/>
      <c r="AE170" s="39"/>
      <c r="AT170" s="18" t="s">
        <v>194</v>
      </c>
      <c r="AU170" s="18" t="s">
        <v>84</v>
      </c>
    </row>
    <row r="171" s="12" customFormat="1" ht="22.8" customHeight="1">
      <c r="A171" s="12"/>
      <c r="B171" s="216"/>
      <c r="C171" s="217"/>
      <c r="D171" s="218" t="s">
        <v>74</v>
      </c>
      <c r="E171" s="231" t="s">
        <v>275</v>
      </c>
      <c r="F171" s="231" t="s">
        <v>276</v>
      </c>
      <c r="G171" s="217"/>
      <c r="H171" s="217"/>
      <c r="I171" s="220"/>
      <c r="J171" s="220"/>
      <c r="K171" s="232">
        <f>BK171</f>
        <v>0</v>
      </c>
      <c r="L171" s="217"/>
      <c r="M171" s="222"/>
      <c r="N171" s="223"/>
      <c r="O171" s="224"/>
      <c r="P171" s="224"/>
      <c r="Q171" s="225">
        <f>SUM(Q172:Q184)</f>
        <v>0</v>
      </c>
      <c r="R171" s="225">
        <f>SUM(R172:R184)</f>
        <v>0</v>
      </c>
      <c r="S171" s="224"/>
      <c r="T171" s="226">
        <f>SUM(T172:T184)</f>
        <v>0</v>
      </c>
      <c r="U171" s="224"/>
      <c r="V171" s="226">
        <f>SUM(V172:V184)</f>
        <v>0.011181449999999999</v>
      </c>
      <c r="W171" s="224"/>
      <c r="X171" s="227">
        <f>SUM(X172:X184)</f>
        <v>0</v>
      </c>
      <c r="Y171" s="12"/>
      <c r="Z171" s="12"/>
      <c r="AA171" s="12"/>
      <c r="AB171" s="12"/>
      <c r="AC171" s="12"/>
      <c r="AD171" s="12"/>
      <c r="AE171" s="12"/>
      <c r="AR171" s="228" t="s">
        <v>84</v>
      </c>
      <c r="AT171" s="229" t="s">
        <v>74</v>
      </c>
      <c r="AU171" s="229" t="s">
        <v>82</v>
      </c>
      <c r="AY171" s="228" t="s">
        <v>182</v>
      </c>
      <c r="BK171" s="230">
        <f>SUM(BK172:BK184)</f>
        <v>0</v>
      </c>
    </row>
    <row r="172" s="2" customFormat="1" ht="24.15" customHeight="1">
      <c r="A172" s="39"/>
      <c r="B172" s="40"/>
      <c r="C172" s="233" t="s">
        <v>267</v>
      </c>
      <c r="D172" s="233" t="s">
        <v>185</v>
      </c>
      <c r="E172" s="234" t="s">
        <v>2670</v>
      </c>
      <c r="F172" s="235" t="s">
        <v>2671</v>
      </c>
      <c r="G172" s="236" t="s">
        <v>416</v>
      </c>
      <c r="H172" s="237">
        <v>152.124</v>
      </c>
      <c r="I172" s="238"/>
      <c r="J172" s="238"/>
      <c r="K172" s="239">
        <f>ROUND(P172*H172,2)</f>
        <v>0</v>
      </c>
      <c r="L172" s="235" t="s">
        <v>189</v>
      </c>
      <c r="M172" s="45"/>
      <c r="N172" s="240" t="s">
        <v>1</v>
      </c>
      <c r="O172" s="241" t="s">
        <v>38</v>
      </c>
      <c r="P172" s="242">
        <f>I172+J172</f>
        <v>0</v>
      </c>
      <c r="Q172" s="242">
        <f>ROUND(I172*H172,2)</f>
        <v>0</v>
      </c>
      <c r="R172" s="242">
        <f>ROUND(J172*H172,2)</f>
        <v>0</v>
      </c>
      <c r="S172" s="92"/>
      <c r="T172" s="243">
        <f>S172*H172</f>
        <v>0</v>
      </c>
      <c r="U172" s="243">
        <v>0</v>
      </c>
      <c r="V172" s="243">
        <f>U172*H172</f>
        <v>0</v>
      </c>
      <c r="W172" s="243">
        <v>0</v>
      </c>
      <c r="X172" s="244">
        <f>W172*H172</f>
        <v>0</v>
      </c>
      <c r="Y172" s="39"/>
      <c r="Z172" s="39"/>
      <c r="AA172" s="39"/>
      <c r="AB172" s="39"/>
      <c r="AC172" s="39"/>
      <c r="AD172" s="39"/>
      <c r="AE172" s="39"/>
      <c r="AR172" s="245" t="s">
        <v>223</v>
      </c>
      <c r="AT172" s="245" t="s">
        <v>185</v>
      </c>
      <c r="AU172" s="245" t="s">
        <v>84</v>
      </c>
      <c r="AY172" s="18" t="s">
        <v>182</v>
      </c>
      <c r="BE172" s="246">
        <f>IF(O172="základní",K172,0)</f>
        <v>0</v>
      </c>
      <c r="BF172" s="246">
        <f>IF(O172="snížená",K172,0)</f>
        <v>0</v>
      </c>
      <c r="BG172" s="246">
        <f>IF(O172="zákl. přenesená",K172,0)</f>
        <v>0</v>
      </c>
      <c r="BH172" s="246">
        <f>IF(O172="sníž. přenesená",K172,0)</f>
        <v>0</v>
      </c>
      <c r="BI172" s="246">
        <f>IF(O172="nulová",K172,0)</f>
        <v>0</v>
      </c>
      <c r="BJ172" s="18" t="s">
        <v>82</v>
      </c>
      <c r="BK172" s="246">
        <f>ROUND(P172*H172,2)</f>
        <v>0</v>
      </c>
      <c r="BL172" s="18" t="s">
        <v>223</v>
      </c>
      <c r="BM172" s="245" t="s">
        <v>2672</v>
      </c>
    </row>
    <row r="173" s="2" customFormat="1">
      <c r="A173" s="39"/>
      <c r="B173" s="40"/>
      <c r="C173" s="41"/>
      <c r="D173" s="247" t="s">
        <v>192</v>
      </c>
      <c r="E173" s="41"/>
      <c r="F173" s="248" t="s">
        <v>2673</v>
      </c>
      <c r="G173" s="41"/>
      <c r="H173" s="41"/>
      <c r="I173" s="249"/>
      <c r="J173" s="249"/>
      <c r="K173" s="41"/>
      <c r="L173" s="41"/>
      <c r="M173" s="45"/>
      <c r="N173" s="250"/>
      <c r="O173" s="251"/>
      <c r="P173" s="92"/>
      <c r="Q173" s="92"/>
      <c r="R173" s="92"/>
      <c r="S173" s="92"/>
      <c r="T173" s="92"/>
      <c r="U173" s="92"/>
      <c r="V173" s="92"/>
      <c r="W173" s="92"/>
      <c r="X173" s="93"/>
      <c r="Y173" s="39"/>
      <c r="Z173" s="39"/>
      <c r="AA173" s="39"/>
      <c r="AB173" s="39"/>
      <c r="AC173" s="39"/>
      <c r="AD173" s="39"/>
      <c r="AE173" s="39"/>
      <c r="AT173" s="18" t="s">
        <v>192</v>
      </c>
      <c r="AU173" s="18" t="s">
        <v>84</v>
      </c>
    </row>
    <row r="174" s="2" customFormat="1">
      <c r="A174" s="39"/>
      <c r="B174" s="40"/>
      <c r="C174" s="41"/>
      <c r="D174" s="252" t="s">
        <v>194</v>
      </c>
      <c r="E174" s="41"/>
      <c r="F174" s="253" t="s">
        <v>2674</v>
      </c>
      <c r="G174" s="41"/>
      <c r="H174" s="41"/>
      <c r="I174" s="249"/>
      <c r="J174" s="249"/>
      <c r="K174" s="41"/>
      <c r="L174" s="41"/>
      <c r="M174" s="45"/>
      <c r="N174" s="250"/>
      <c r="O174" s="251"/>
      <c r="P174" s="92"/>
      <c r="Q174" s="92"/>
      <c r="R174" s="92"/>
      <c r="S174" s="92"/>
      <c r="T174" s="92"/>
      <c r="U174" s="92"/>
      <c r="V174" s="92"/>
      <c r="W174" s="92"/>
      <c r="X174" s="93"/>
      <c r="Y174" s="39"/>
      <c r="Z174" s="39"/>
      <c r="AA174" s="39"/>
      <c r="AB174" s="39"/>
      <c r="AC174" s="39"/>
      <c r="AD174" s="39"/>
      <c r="AE174" s="39"/>
      <c r="AT174" s="18" t="s">
        <v>194</v>
      </c>
      <c r="AU174" s="18" t="s">
        <v>84</v>
      </c>
    </row>
    <row r="175" s="13" customFormat="1">
      <c r="A175" s="13"/>
      <c r="B175" s="254"/>
      <c r="C175" s="255"/>
      <c r="D175" s="247" t="s">
        <v>196</v>
      </c>
      <c r="E175" s="256" t="s">
        <v>1</v>
      </c>
      <c r="F175" s="257" t="s">
        <v>2675</v>
      </c>
      <c r="G175" s="255"/>
      <c r="H175" s="258">
        <v>152.124</v>
      </c>
      <c r="I175" s="259"/>
      <c r="J175" s="259"/>
      <c r="K175" s="255"/>
      <c r="L175" s="255"/>
      <c r="M175" s="260"/>
      <c r="N175" s="261"/>
      <c r="O175" s="262"/>
      <c r="P175" s="262"/>
      <c r="Q175" s="262"/>
      <c r="R175" s="262"/>
      <c r="S175" s="262"/>
      <c r="T175" s="262"/>
      <c r="U175" s="262"/>
      <c r="V175" s="262"/>
      <c r="W175" s="262"/>
      <c r="X175" s="263"/>
      <c r="Y175" s="13"/>
      <c r="Z175" s="13"/>
      <c r="AA175" s="13"/>
      <c r="AB175" s="13"/>
      <c r="AC175" s="13"/>
      <c r="AD175" s="13"/>
      <c r="AE175" s="13"/>
      <c r="AT175" s="264" t="s">
        <v>196</v>
      </c>
      <c r="AU175" s="264" t="s">
        <v>84</v>
      </c>
      <c r="AV175" s="13" t="s">
        <v>84</v>
      </c>
      <c r="AW175" s="13" t="s">
        <v>5</v>
      </c>
      <c r="AX175" s="13" t="s">
        <v>82</v>
      </c>
      <c r="AY175" s="264" t="s">
        <v>182</v>
      </c>
    </row>
    <row r="176" s="2" customFormat="1" ht="24.15" customHeight="1">
      <c r="A176" s="39"/>
      <c r="B176" s="40"/>
      <c r="C176" s="286" t="s">
        <v>277</v>
      </c>
      <c r="D176" s="286" t="s">
        <v>290</v>
      </c>
      <c r="E176" s="287" t="s">
        <v>2676</v>
      </c>
      <c r="F176" s="288" t="s">
        <v>2677</v>
      </c>
      <c r="G176" s="289" t="s">
        <v>2678</v>
      </c>
      <c r="H176" s="290">
        <v>10.648999999999999</v>
      </c>
      <c r="I176" s="291"/>
      <c r="J176" s="292"/>
      <c r="K176" s="293">
        <f>ROUND(P176*H176,2)</f>
        <v>0</v>
      </c>
      <c r="L176" s="288" t="s">
        <v>189</v>
      </c>
      <c r="M176" s="294"/>
      <c r="N176" s="295" t="s">
        <v>1</v>
      </c>
      <c r="O176" s="241" t="s">
        <v>38</v>
      </c>
      <c r="P176" s="242">
        <f>I176+J176</f>
        <v>0</v>
      </c>
      <c r="Q176" s="242">
        <f>ROUND(I176*H176,2)</f>
        <v>0</v>
      </c>
      <c r="R176" s="242">
        <f>ROUND(J176*H176,2)</f>
        <v>0</v>
      </c>
      <c r="S176" s="92"/>
      <c r="T176" s="243">
        <f>S176*H176</f>
        <v>0</v>
      </c>
      <c r="U176" s="243">
        <v>0.0010499999999999999</v>
      </c>
      <c r="V176" s="243">
        <f>U176*H176</f>
        <v>0.011181449999999999</v>
      </c>
      <c r="W176" s="243">
        <v>0</v>
      </c>
      <c r="X176" s="244">
        <f>W176*H176</f>
        <v>0</v>
      </c>
      <c r="Y176" s="39"/>
      <c r="Z176" s="39"/>
      <c r="AA176" s="39"/>
      <c r="AB176" s="39"/>
      <c r="AC176" s="39"/>
      <c r="AD176" s="39"/>
      <c r="AE176" s="39"/>
      <c r="AR176" s="245" t="s">
        <v>293</v>
      </c>
      <c r="AT176" s="245" t="s">
        <v>290</v>
      </c>
      <c r="AU176" s="245" t="s">
        <v>84</v>
      </c>
      <c r="AY176" s="18" t="s">
        <v>182</v>
      </c>
      <c r="BE176" s="246">
        <f>IF(O176="základní",K176,0)</f>
        <v>0</v>
      </c>
      <c r="BF176" s="246">
        <f>IF(O176="snížená",K176,0)</f>
        <v>0</v>
      </c>
      <c r="BG176" s="246">
        <f>IF(O176="zákl. přenesená",K176,0)</f>
        <v>0</v>
      </c>
      <c r="BH176" s="246">
        <f>IF(O176="sníž. přenesená",K176,0)</f>
        <v>0</v>
      </c>
      <c r="BI176" s="246">
        <f>IF(O176="nulová",K176,0)</f>
        <v>0</v>
      </c>
      <c r="BJ176" s="18" t="s">
        <v>82</v>
      </c>
      <c r="BK176" s="246">
        <f>ROUND(P176*H176,2)</f>
        <v>0</v>
      </c>
      <c r="BL176" s="18" t="s">
        <v>223</v>
      </c>
      <c r="BM176" s="245" t="s">
        <v>2679</v>
      </c>
    </row>
    <row r="177" s="2" customFormat="1">
      <c r="A177" s="39"/>
      <c r="B177" s="40"/>
      <c r="C177" s="41"/>
      <c r="D177" s="247" t="s">
        <v>192</v>
      </c>
      <c r="E177" s="41"/>
      <c r="F177" s="248" t="s">
        <v>2677</v>
      </c>
      <c r="G177" s="41"/>
      <c r="H177" s="41"/>
      <c r="I177" s="249"/>
      <c r="J177" s="249"/>
      <c r="K177" s="41"/>
      <c r="L177" s="41"/>
      <c r="M177" s="45"/>
      <c r="N177" s="250"/>
      <c r="O177" s="251"/>
      <c r="P177" s="92"/>
      <c r="Q177" s="92"/>
      <c r="R177" s="92"/>
      <c r="S177" s="92"/>
      <c r="T177" s="92"/>
      <c r="U177" s="92"/>
      <c r="V177" s="92"/>
      <c r="W177" s="92"/>
      <c r="X177" s="93"/>
      <c r="Y177" s="39"/>
      <c r="Z177" s="39"/>
      <c r="AA177" s="39"/>
      <c r="AB177" s="39"/>
      <c r="AC177" s="39"/>
      <c r="AD177" s="39"/>
      <c r="AE177" s="39"/>
      <c r="AT177" s="18" t="s">
        <v>192</v>
      </c>
      <c r="AU177" s="18" t="s">
        <v>84</v>
      </c>
    </row>
    <row r="178" s="13" customFormat="1">
      <c r="A178" s="13"/>
      <c r="B178" s="254"/>
      <c r="C178" s="255"/>
      <c r="D178" s="247" t="s">
        <v>196</v>
      </c>
      <c r="E178" s="255"/>
      <c r="F178" s="257" t="s">
        <v>2680</v>
      </c>
      <c r="G178" s="255"/>
      <c r="H178" s="258">
        <v>10.648999999999999</v>
      </c>
      <c r="I178" s="259"/>
      <c r="J178" s="259"/>
      <c r="K178" s="255"/>
      <c r="L178" s="255"/>
      <c r="M178" s="260"/>
      <c r="N178" s="261"/>
      <c r="O178" s="262"/>
      <c r="P178" s="262"/>
      <c r="Q178" s="262"/>
      <c r="R178" s="262"/>
      <c r="S178" s="262"/>
      <c r="T178" s="262"/>
      <c r="U178" s="262"/>
      <c r="V178" s="262"/>
      <c r="W178" s="262"/>
      <c r="X178" s="263"/>
      <c r="Y178" s="13"/>
      <c r="Z178" s="13"/>
      <c r="AA178" s="13"/>
      <c r="AB178" s="13"/>
      <c r="AC178" s="13"/>
      <c r="AD178" s="13"/>
      <c r="AE178" s="13"/>
      <c r="AT178" s="264" t="s">
        <v>196</v>
      </c>
      <c r="AU178" s="264" t="s">
        <v>84</v>
      </c>
      <c r="AV178" s="13" t="s">
        <v>84</v>
      </c>
      <c r="AW178" s="13" t="s">
        <v>4</v>
      </c>
      <c r="AX178" s="13" t="s">
        <v>82</v>
      </c>
      <c r="AY178" s="264" t="s">
        <v>182</v>
      </c>
    </row>
    <row r="179" s="2" customFormat="1" ht="24.15" customHeight="1">
      <c r="A179" s="39"/>
      <c r="B179" s="40"/>
      <c r="C179" s="233" t="s">
        <v>284</v>
      </c>
      <c r="D179" s="233" t="s">
        <v>185</v>
      </c>
      <c r="E179" s="234" t="s">
        <v>295</v>
      </c>
      <c r="F179" s="235" t="s">
        <v>296</v>
      </c>
      <c r="G179" s="236" t="s">
        <v>243</v>
      </c>
      <c r="H179" s="237">
        <v>0.010999999999999999</v>
      </c>
      <c r="I179" s="238"/>
      <c r="J179" s="238"/>
      <c r="K179" s="239">
        <f>ROUND(P179*H179,2)</f>
        <v>0</v>
      </c>
      <c r="L179" s="235" t="s">
        <v>189</v>
      </c>
      <c r="M179" s="45"/>
      <c r="N179" s="240" t="s">
        <v>1</v>
      </c>
      <c r="O179" s="241" t="s">
        <v>38</v>
      </c>
      <c r="P179" s="242">
        <f>I179+J179</f>
        <v>0</v>
      </c>
      <c r="Q179" s="242">
        <f>ROUND(I179*H179,2)</f>
        <v>0</v>
      </c>
      <c r="R179" s="242">
        <f>ROUND(J179*H179,2)</f>
        <v>0</v>
      </c>
      <c r="S179" s="92"/>
      <c r="T179" s="243">
        <f>S179*H179</f>
        <v>0</v>
      </c>
      <c r="U179" s="243">
        <v>0</v>
      </c>
      <c r="V179" s="243">
        <f>U179*H179</f>
        <v>0</v>
      </c>
      <c r="W179" s="243">
        <v>0</v>
      </c>
      <c r="X179" s="244">
        <f>W179*H179</f>
        <v>0</v>
      </c>
      <c r="Y179" s="39"/>
      <c r="Z179" s="39"/>
      <c r="AA179" s="39"/>
      <c r="AB179" s="39"/>
      <c r="AC179" s="39"/>
      <c r="AD179" s="39"/>
      <c r="AE179" s="39"/>
      <c r="AR179" s="245" t="s">
        <v>223</v>
      </c>
      <c r="AT179" s="245" t="s">
        <v>185</v>
      </c>
      <c r="AU179" s="245" t="s">
        <v>84</v>
      </c>
      <c r="AY179" s="18" t="s">
        <v>182</v>
      </c>
      <c r="BE179" s="246">
        <f>IF(O179="základní",K179,0)</f>
        <v>0</v>
      </c>
      <c r="BF179" s="246">
        <f>IF(O179="snížená",K179,0)</f>
        <v>0</v>
      </c>
      <c r="BG179" s="246">
        <f>IF(O179="zákl. přenesená",K179,0)</f>
        <v>0</v>
      </c>
      <c r="BH179" s="246">
        <f>IF(O179="sníž. přenesená",K179,0)</f>
        <v>0</v>
      </c>
      <c r="BI179" s="246">
        <f>IF(O179="nulová",K179,0)</f>
        <v>0</v>
      </c>
      <c r="BJ179" s="18" t="s">
        <v>82</v>
      </c>
      <c r="BK179" s="246">
        <f>ROUND(P179*H179,2)</f>
        <v>0</v>
      </c>
      <c r="BL179" s="18" t="s">
        <v>223</v>
      </c>
      <c r="BM179" s="245" t="s">
        <v>2681</v>
      </c>
    </row>
    <row r="180" s="2" customFormat="1">
      <c r="A180" s="39"/>
      <c r="B180" s="40"/>
      <c r="C180" s="41"/>
      <c r="D180" s="247" t="s">
        <v>192</v>
      </c>
      <c r="E180" s="41"/>
      <c r="F180" s="248" t="s">
        <v>298</v>
      </c>
      <c r="G180" s="41"/>
      <c r="H180" s="41"/>
      <c r="I180" s="249"/>
      <c r="J180" s="249"/>
      <c r="K180" s="41"/>
      <c r="L180" s="41"/>
      <c r="M180" s="45"/>
      <c r="N180" s="250"/>
      <c r="O180" s="251"/>
      <c r="P180" s="92"/>
      <c r="Q180" s="92"/>
      <c r="R180" s="92"/>
      <c r="S180" s="92"/>
      <c r="T180" s="92"/>
      <c r="U180" s="92"/>
      <c r="V180" s="92"/>
      <c r="W180" s="92"/>
      <c r="X180" s="93"/>
      <c r="Y180" s="39"/>
      <c r="Z180" s="39"/>
      <c r="AA180" s="39"/>
      <c r="AB180" s="39"/>
      <c r="AC180" s="39"/>
      <c r="AD180" s="39"/>
      <c r="AE180" s="39"/>
      <c r="AT180" s="18" t="s">
        <v>192</v>
      </c>
      <c r="AU180" s="18" t="s">
        <v>84</v>
      </c>
    </row>
    <row r="181" s="2" customFormat="1">
      <c r="A181" s="39"/>
      <c r="B181" s="40"/>
      <c r="C181" s="41"/>
      <c r="D181" s="252" t="s">
        <v>194</v>
      </c>
      <c r="E181" s="41"/>
      <c r="F181" s="253" t="s">
        <v>299</v>
      </c>
      <c r="G181" s="41"/>
      <c r="H181" s="41"/>
      <c r="I181" s="249"/>
      <c r="J181" s="249"/>
      <c r="K181" s="41"/>
      <c r="L181" s="41"/>
      <c r="M181" s="45"/>
      <c r="N181" s="250"/>
      <c r="O181" s="251"/>
      <c r="P181" s="92"/>
      <c r="Q181" s="92"/>
      <c r="R181" s="92"/>
      <c r="S181" s="92"/>
      <c r="T181" s="92"/>
      <c r="U181" s="92"/>
      <c r="V181" s="92"/>
      <c r="W181" s="92"/>
      <c r="X181" s="93"/>
      <c r="Y181" s="39"/>
      <c r="Z181" s="39"/>
      <c r="AA181" s="39"/>
      <c r="AB181" s="39"/>
      <c r="AC181" s="39"/>
      <c r="AD181" s="39"/>
      <c r="AE181" s="39"/>
      <c r="AT181" s="18" t="s">
        <v>194</v>
      </c>
      <c r="AU181" s="18" t="s">
        <v>84</v>
      </c>
    </row>
    <row r="182" s="2" customFormat="1" ht="24.15" customHeight="1">
      <c r="A182" s="39"/>
      <c r="B182" s="40"/>
      <c r="C182" s="233" t="s">
        <v>9</v>
      </c>
      <c r="D182" s="233" t="s">
        <v>185</v>
      </c>
      <c r="E182" s="234" t="s">
        <v>2682</v>
      </c>
      <c r="F182" s="235" t="s">
        <v>2683</v>
      </c>
      <c r="G182" s="236" t="s">
        <v>243</v>
      </c>
      <c r="H182" s="237">
        <v>0.010999999999999999</v>
      </c>
      <c r="I182" s="238"/>
      <c r="J182" s="238"/>
      <c r="K182" s="239">
        <f>ROUND(P182*H182,2)</f>
        <v>0</v>
      </c>
      <c r="L182" s="235" t="s">
        <v>189</v>
      </c>
      <c r="M182" s="45"/>
      <c r="N182" s="240" t="s">
        <v>1</v>
      </c>
      <c r="O182" s="241" t="s">
        <v>38</v>
      </c>
      <c r="P182" s="242">
        <f>I182+J182</f>
        <v>0</v>
      </c>
      <c r="Q182" s="242">
        <f>ROUND(I182*H182,2)</f>
        <v>0</v>
      </c>
      <c r="R182" s="242">
        <f>ROUND(J182*H182,2)</f>
        <v>0</v>
      </c>
      <c r="S182" s="92"/>
      <c r="T182" s="243">
        <f>S182*H182</f>
        <v>0</v>
      </c>
      <c r="U182" s="243">
        <v>0</v>
      </c>
      <c r="V182" s="243">
        <f>U182*H182</f>
        <v>0</v>
      </c>
      <c r="W182" s="243">
        <v>0</v>
      </c>
      <c r="X182" s="244">
        <f>W182*H182</f>
        <v>0</v>
      </c>
      <c r="Y182" s="39"/>
      <c r="Z182" s="39"/>
      <c r="AA182" s="39"/>
      <c r="AB182" s="39"/>
      <c r="AC182" s="39"/>
      <c r="AD182" s="39"/>
      <c r="AE182" s="39"/>
      <c r="AR182" s="245" t="s">
        <v>223</v>
      </c>
      <c r="AT182" s="245" t="s">
        <v>185</v>
      </c>
      <c r="AU182" s="245" t="s">
        <v>84</v>
      </c>
      <c r="AY182" s="18" t="s">
        <v>182</v>
      </c>
      <c r="BE182" s="246">
        <f>IF(O182="základní",K182,0)</f>
        <v>0</v>
      </c>
      <c r="BF182" s="246">
        <f>IF(O182="snížená",K182,0)</f>
        <v>0</v>
      </c>
      <c r="BG182" s="246">
        <f>IF(O182="zákl. přenesená",K182,0)</f>
        <v>0</v>
      </c>
      <c r="BH182" s="246">
        <f>IF(O182="sníž. přenesená",K182,0)</f>
        <v>0</v>
      </c>
      <c r="BI182" s="246">
        <f>IF(O182="nulová",K182,0)</f>
        <v>0</v>
      </c>
      <c r="BJ182" s="18" t="s">
        <v>82</v>
      </c>
      <c r="BK182" s="246">
        <f>ROUND(P182*H182,2)</f>
        <v>0</v>
      </c>
      <c r="BL182" s="18" t="s">
        <v>223</v>
      </c>
      <c r="BM182" s="245" t="s">
        <v>2684</v>
      </c>
    </row>
    <row r="183" s="2" customFormat="1">
      <c r="A183" s="39"/>
      <c r="B183" s="40"/>
      <c r="C183" s="41"/>
      <c r="D183" s="247" t="s">
        <v>192</v>
      </c>
      <c r="E183" s="41"/>
      <c r="F183" s="248" t="s">
        <v>2685</v>
      </c>
      <c r="G183" s="41"/>
      <c r="H183" s="41"/>
      <c r="I183" s="249"/>
      <c r="J183" s="249"/>
      <c r="K183" s="41"/>
      <c r="L183" s="41"/>
      <c r="M183" s="45"/>
      <c r="N183" s="250"/>
      <c r="O183" s="251"/>
      <c r="P183" s="92"/>
      <c r="Q183" s="92"/>
      <c r="R183" s="92"/>
      <c r="S183" s="92"/>
      <c r="T183" s="92"/>
      <c r="U183" s="92"/>
      <c r="V183" s="92"/>
      <c r="W183" s="92"/>
      <c r="X183" s="93"/>
      <c r="Y183" s="39"/>
      <c r="Z183" s="39"/>
      <c r="AA183" s="39"/>
      <c r="AB183" s="39"/>
      <c r="AC183" s="39"/>
      <c r="AD183" s="39"/>
      <c r="AE183" s="39"/>
      <c r="AT183" s="18" t="s">
        <v>192</v>
      </c>
      <c r="AU183" s="18" t="s">
        <v>84</v>
      </c>
    </row>
    <row r="184" s="2" customFormat="1">
      <c r="A184" s="39"/>
      <c r="B184" s="40"/>
      <c r="C184" s="41"/>
      <c r="D184" s="252" t="s">
        <v>194</v>
      </c>
      <c r="E184" s="41"/>
      <c r="F184" s="253" t="s">
        <v>2686</v>
      </c>
      <c r="G184" s="41"/>
      <c r="H184" s="41"/>
      <c r="I184" s="249"/>
      <c r="J184" s="249"/>
      <c r="K184" s="41"/>
      <c r="L184" s="41"/>
      <c r="M184" s="45"/>
      <c r="N184" s="250"/>
      <c r="O184" s="251"/>
      <c r="P184" s="92"/>
      <c r="Q184" s="92"/>
      <c r="R184" s="92"/>
      <c r="S184" s="92"/>
      <c r="T184" s="92"/>
      <c r="U184" s="92"/>
      <c r="V184" s="92"/>
      <c r="W184" s="92"/>
      <c r="X184" s="93"/>
      <c r="Y184" s="39"/>
      <c r="Z184" s="39"/>
      <c r="AA184" s="39"/>
      <c r="AB184" s="39"/>
      <c r="AC184" s="39"/>
      <c r="AD184" s="39"/>
      <c r="AE184" s="39"/>
      <c r="AT184" s="18" t="s">
        <v>194</v>
      </c>
      <c r="AU184" s="18" t="s">
        <v>84</v>
      </c>
    </row>
    <row r="185" s="12" customFormat="1" ht="22.8" customHeight="1">
      <c r="A185" s="12"/>
      <c r="B185" s="216"/>
      <c r="C185" s="217"/>
      <c r="D185" s="218" t="s">
        <v>74</v>
      </c>
      <c r="E185" s="231" t="s">
        <v>300</v>
      </c>
      <c r="F185" s="231" t="s">
        <v>301</v>
      </c>
      <c r="G185" s="217"/>
      <c r="H185" s="217"/>
      <c r="I185" s="220"/>
      <c r="J185" s="220"/>
      <c r="K185" s="232">
        <f>BK185</f>
        <v>0</v>
      </c>
      <c r="L185" s="217"/>
      <c r="M185" s="222"/>
      <c r="N185" s="223"/>
      <c r="O185" s="224"/>
      <c r="P185" s="224"/>
      <c r="Q185" s="225">
        <f>SUM(Q186:Q188)</f>
        <v>0</v>
      </c>
      <c r="R185" s="225">
        <f>SUM(R186:R188)</f>
        <v>0</v>
      </c>
      <c r="S185" s="224"/>
      <c r="T185" s="226">
        <f>SUM(T186:T188)</f>
        <v>0</v>
      </c>
      <c r="U185" s="224"/>
      <c r="V185" s="226">
        <f>SUM(V186:V188)</f>
        <v>0</v>
      </c>
      <c r="W185" s="224"/>
      <c r="X185" s="227">
        <f>SUM(X186:X188)</f>
        <v>0</v>
      </c>
      <c r="Y185" s="12"/>
      <c r="Z185" s="12"/>
      <c r="AA185" s="12"/>
      <c r="AB185" s="12"/>
      <c r="AC185" s="12"/>
      <c r="AD185" s="12"/>
      <c r="AE185" s="12"/>
      <c r="AR185" s="228" t="s">
        <v>84</v>
      </c>
      <c r="AT185" s="229" t="s">
        <v>74</v>
      </c>
      <c r="AU185" s="229" t="s">
        <v>82</v>
      </c>
      <c r="AY185" s="228" t="s">
        <v>182</v>
      </c>
      <c r="BK185" s="230">
        <f>SUM(BK186:BK188)</f>
        <v>0</v>
      </c>
    </row>
    <row r="186" s="2" customFormat="1" ht="16.5" customHeight="1">
      <c r="A186" s="39"/>
      <c r="B186" s="40"/>
      <c r="C186" s="233" t="s">
        <v>223</v>
      </c>
      <c r="D186" s="233" t="s">
        <v>185</v>
      </c>
      <c r="E186" s="234" t="s">
        <v>2687</v>
      </c>
      <c r="F186" s="235" t="s">
        <v>2688</v>
      </c>
      <c r="G186" s="236" t="s">
        <v>416</v>
      </c>
      <c r="H186" s="237">
        <v>9</v>
      </c>
      <c r="I186" s="238"/>
      <c r="J186" s="238"/>
      <c r="K186" s="239">
        <f>ROUND(P186*H186,2)</f>
        <v>0</v>
      </c>
      <c r="L186" s="235" t="s">
        <v>1</v>
      </c>
      <c r="M186" s="45"/>
      <c r="N186" s="240" t="s">
        <v>1</v>
      </c>
      <c r="O186" s="241" t="s">
        <v>38</v>
      </c>
      <c r="P186" s="242">
        <f>I186+J186</f>
        <v>0</v>
      </c>
      <c r="Q186" s="242">
        <f>ROUND(I186*H186,2)</f>
        <v>0</v>
      </c>
      <c r="R186" s="242">
        <f>ROUND(J186*H186,2)</f>
        <v>0</v>
      </c>
      <c r="S186" s="92"/>
      <c r="T186" s="243">
        <f>S186*H186</f>
        <v>0</v>
      </c>
      <c r="U186" s="243">
        <v>0</v>
      </c>
      <c r="V186" s="243">
        <f>U186*H186</f>
        <v>0</v>
      </c>
      <c r="W186" s="243">
        <v>0</v>
      </c>
      <c r="X186" s="244">
        <f>W186*H186</f>
        <v>0</v>
      </c>
      <c r="Y186" s="39"/>
      <c r="Z186" s="39"/>
      <c r="AA186" s="39"/>
      <c r="AB186" s="39"/>
      <c r="AC186" s="39"/>
      <c r="AD186" s="39"/>
      <c r="AE186" s="39"/>
      <c r="AR186" s="245" t="s">
        <v>223</v>
      </c>
      <c r="AT186" s="245" t="s">
        <v>185</v>
      </c>
      <c r="AU186" s="245" t="s">
        <v>84</v>
      </c>
      <c r="AY186" s="18" t="s">
        <v>182</v>
      </c>
      <c r="BE186" s="246">
        <f>IF(O186="základní",K186,0)</f>
        <v>0</v>
      </c>
      <c r="BF186" s="246">
        <f>IF(O186="snížená",K186,0)</f>
        <v>0</v>
      </c>
      <c r="BG186" s="246">
        <f>IF(O186="zákl. přenesená",K186,0)</f>
        <v>0</v>
      </c>
      <c r="BH186" s="246">
        <f>IF(O186="sníž. přenesená",K186,0)</f>
        <v>0</v>
      </c>
      <c r="BI186" s="246">
        <f>IF(O186="nulová",K186,0)</f>
        <v>0</v>
      </c>
      <c r="BJ186" s="18" t="s">
        <v>82</v>
      </c>
      <c r="BK186" s="246">
        <f>ROUND(P186*H186,2)</f>
        <v>0</v>
      </c>
      <c r="BL186" s="18" t="s">
        <v>223</v>
      </c>
      <c r="BM186" s="245" t="s">
        <v>2689</v>
      </c>
    </row>
    <row r="187" s="2" customFormat="1">
      <c r="A187" s="39"/>
      <c r="B187" s="40"/>
      <c r="C187" s="41"/>
      <c r="D187" s="247" t="s">
        <v>192</v>
      </c>
      <c r="E187" s="41"/>
      <c r="F187" s="248" t="s">
        <v>2688</v>
      </c>
      <c r="G187" s="41"/>
      <c r="H187" s="41"/>
      <c r="I187" s="249"/>
      <c r="J187" s="249"/>
      <c r="K187" s="41"/>
      <c r="L187" s="41"/>
      <c r="M187" s="45"/>
      <c r="N187" s="250"/>
      <c r="O187" s="251"/>
      <c r="P187" s="92"/>
      <c r="Q187" s="92"/>
      <c r="R187" s="92"/>
      <c r="S187" s="92"/>
      <c r="T187" s="92"/>
      <c r="U187" s="92"/>
      <c r="V187" s="92"/>
      <c r="W187" s="92"/>
      <c r="X187" s="93"/>
      <c r="Y187" s="39"/>
      <c r="Z187" s="39"/>
      <c r="AA187" s="39"/>
      <c r="AB187" s="39"/>
      <c r="AC187" s="39"/>
      <c r="AD187" s="39"/>
      <c r="AE187" s="39"/>
      <c r="AT187" s="18" t="s">
        <v>192</v>
      </c>
      <c r="AU187" s="18" t="s">
        <v>84</v>
      </c>
    </row>
    <row r="188" s="13" customFormat="1">
      <c r="A188" s="13"/>
      <c r="B188" s="254"/>
      <c r="C188" s="255"/>
      <c r="D188" s="247" t="s">
        <v>196</v>
      </c>
      <c r="E188" s="256" t="s">
        <v>1</v>
      </c>
      <c r="F188" s="257" t="s">
        <v>2690</v>
      </c>
      <c r="G188" s="255"/>
      <c r="H188" s="258">
        <v>9</v>
      </c>
      <c r="I188" s="259"/>
      <c r="J188" s="259"/>
      <c r="K188" s="255"/>
      <c r="L188" s="255"/>
      <c r="M188" s="260"/>
      <c r="N188" s="261"/>
      <c r="O188" s="262"/>
      <c r="P188" s="262"/>
      <c r="Q188" s="262"/>
      <c r="R188" s="262"/>
      <c r="S188" s="262"/>
      <c r="T188" s="262"/>
      <c r="U188" s="262"/>
      <c r="V188" s="262"/>
      <c r="W188" s="262"/>
      <c r="X188" s="263"/>
      <c r="Y188" s="13"/>
      <c r="Z188" s="13"/>
      <c r="AA188" s="13"/>
      <c r="AB188" s="13"/>
      <c r="AC188" s="13"/>
      <c r="AD188" s="13"/>
      <c r="AE188" s="13"/>
      <c r="AT188" s="264" t="s">
        <v>196</v>
      </c>
      <c r="AU188" s="264" t="s">
        <v>84</v>
      </c>
      <c r="AV188" s="13" t="s">
        <v>84</v>
      </c>
      <c r="AW188" s="13" t="s">
        <v>5</v>
      </c>
      <c r="AX188" s="13" t="s">
        <v>82</v>
      </c>
      <c r="AY188" s="264" t="s">
        <v>182</v>
      </c>
    </row>
    <row r="189" s="12" customFormat="1" ht="22.8" customHeight="1">
      <c r="A189" s="12"/>
      <c r="B189" s="216"/>
      <c r="C189" s="217"/>
      <c r="D189" s="218" t="s">
        <v>74</v>
      </c>
      <c r="E189" s="231" t="s">
        <v>2691</v>
      </c>
      <c r="F189" s="231" t="s">
        <v>2692</v>
      </c>
      <c r="G189" s="217"/>
      <c r="H189" s="217"/>
      <c r="I189" s="220"/>
      <c r="J189" s="220"/>
      <c r="K189" s="232">
        <f>BK189</f>
        <v>0</v>
      </c>
      <c r="L189" s="217"/>
      <c r="M189" s="222"/>
      <c r="N189" s="223"/>
      <c r="O189" s="224"/>
      <c r="P189" s="224"/>
      <c r="Q189" s="225">
        <f>SUM(Q190:Q202)</f>
        <v>0</v>
      </c>
      <c r="R189" s="225">
        <f>SUM(R190:R202)</f>
        <v>0</v>
      </c>
      <c r="S189" s="224"/>
      <c r="T189" s="226">
        <f>SUM(T190:T202)</f>
        <v>0</v>
      </c>
      <c r="U189" s="224"/>
      <c r="V189" s="226">
        <f>SUM(V190:V202)</f>
        <v>0.078240000000000004</v>
      </c>
      <c r="W189" s="224"/>
      <c r="X189" s="227">
        <f>SUM(X190:X202)</f>
        <v>0</v>
      </c>
      <c r="Y189" s="12"/>
      <c r="Z189" s="12"/>
      <c r="AA189" s="12"/>
      <c r="AB189" s="12"/>
      <c r="AC189" s="12"/>
      <c r="AD189" s="12"/>
      <c r="AE189" s="12"/>
      <c r="AR189" s="228" t="s">
        <v>84</v>
      </c>
      <c r="AT189" s="229" t="s">
        <v>74</v>
      </c>
      <c r="AU189" s="229" t="s">
        <v>82</v>
      </c>
      <c r="AY189" s="228" t="s">
        <v>182</v>
      </c>
      <c r="BK189" s="230">
        <f>SUM(BK190:BK202)</f>
        <v>0</v>
      </c>
    </row>
    <row r="190" s="2" customFormat="1" ht="24.15" customHeight="1">
      <c r="A190" s="39"/>
      <c r="B190" s="40"/>
      <c r="C190" s="233" t="s">
        <v>302</v>
      </c>
      <c r="D190" s="233" t="s">
        <v>185</v>
      </c>
      <c r="E190" s="234" t="s">
        <v>2693</v>
      </c>
      <c r="F190" s="235" t="s">
        <v>2694</v>
      </c>
      <c r="G190" s="236" t="s">
        <v>188</v>
      </c>
      <c r="H190" s="237">
        <v>7.2439999999999998</v>
      </c>
      <c r="I190" s="238"/>
      <c r="J190" s="238"/>
      <c r="K190" s="239">
        <f>ROUND(P190*H190,2)</f>
        <v>0</v>
      </c>
      <c r="L190" s="235" t="s">
        <v>189</v>
      </c>
      <c r="M190" s="45"/>
      <c r="N190" s="240" t="s">
        <v>1</v>
      </c>
      <c r="O190" s="241" t="s">
        <v>38</v>
      </c>
      <c r="P190" s="242">
        <f>I190+J190</f>
        <v>0</v>
      </c>
      <c r="Q190" s="242">
        <f>ROUND(I190*H190,2)</f>
        <v>0</v>
      </c>
      <c r="R190" s="242">
        <f>ROUND(J190*H190,2)</f>
        <v>0</v>
      </c>
      <c r="S190" s="92"/>
      <c r="T190" s="243">
        <f>S190*H190</f>
        <v>0</v>
      </c>
      <c r="U190" s="243">
        <v>0</v>
      </c>
      <c r="V190" s="243">
        <f>U190*H190</f>
        <v>0</v>
      </c>
      <c r="W190" s="243">
        <v>0</v>
      </c>
      <c r="X190" s="244">
        <f>W190*H190</f>
        <v>0</v>
      </c>
      <c r="Y190" s="39"/>
      <c r="Z190" s="39"/>
      <c r="AA190" s="39"/>
      <c r="AB190" s="39"/>
      <c r="AC190" s="39"/>
      <c r="AD190" s="39"/>
      <c r="AE190" s="39"/>
      <c r="AR190" s="245" t="s">
        <v>223</v>
      </c>
      <c r="AT190" s="245" t="s">
        <v>185</v>
      </c>
      <c r="AU190" s="245" t="s">
        <v>84</v>
      </c>
      <c r="AY190" s="18" t="s">
        <v>182</v>
      </c>
      <c r="BE190" s="246">
        <f>IF(O190="základní",K190,0)</f>
        <v>0</v>
      </c>
      <c r="BF190" s="246">
        <f>IF(O190="snížená",K190,0)</f>
        <v>0</v>
      </c>
      <c r="BG190" s="246">
        <f>IF(O190="zákl. přenesená",K190,0)</f>
        <v>0</v>
      </c>
      <c r="BH190" s="246">
        <f>IF(O190="sníž. přenesená",K190,0)</f>
        <v>0</v>
      </c>
      <c r="BI190" s="246">
        <f>IF(O190="nulová",K190,0)</f>
        <v>0</v>
      </c>
      <c r="BJ190" s="18" t="s">
        <v>82</v>
      </c>
      <c r="BK190" s="246">
        <f>ROUND(P190*H190,2)</f>
        <v>0</v>
      </c>
      <c r="BL190" s="18" t="s">
        <v>223</v>
      </c>
      <c r="BM190" s="245" t="s">
        <v>2695</v>
      </c>
    </row>
    <row r="191" s="2" customFormat="1">
      <c r="A191" s="39"/>
      <c r="B191" s="40"/>
      <c r="C191" s="41"/>
      <c r="D191" s="247" t="s">
        <v>192</v>
      </c>
      <c r="E191" s="41"/>
      <c r="F191" s="248" t="s">
        <v>2696</v>
      </c>
      <c r="G191" s="41"/>
      <c r="H191" s="41"/>
      <c r="I191" s="249"/>
      <c r="J191" s="249"/>
      <c r="K191" s="41"/>
      <c r="L191" s="41"/>
      <c r="M191" s="45"/>
      <c r="N191" s="250"/>
      <c r="O191" s="251"/>
      <c r="P191" s="92"/>
      <c r="Q191" s="92"/>
      <c r="R191" s="92"/>
      <c r="S191" s="92"/>
      <c r="T191" s="92"/>
      <c r="U191" s="92"/>
      <c r="V191" s="92"/>
      <c r="W191" s="92"/>
      <c r="X191" s="93"/>
      <c r="Y191" s="39"/>
      <c r="Z191" s="39"/>
      <c r="AA191" s="39"/>
      <c r="AB191" s="39"/>
      <c r="AC191" s="39"/>
      <c r="AD191" s="39"/>
      <c r="AE191" s="39"/>
      <c r="AT191" s="18" t="s">
        <v>192</v>
      </c>
      <c r="AU191" s="18" t="s">
        <v>84</v>
      </c>
    </row>
    <row r="192" s="2" customFormat="1">
      <c r="A192" s="39"/>
      <c r="B192" s="40"/>
      <c r="C192" s="41"/>
      <c r="D192" s="252" t="s">
        <v>194</v>
      </c>
      <c r="E192" s="41"/>
      <c r="F192" s="253" t="s">
        <v>2697</v>
      </c>
      <c r="G192" s="41"/>
      <c r="H192" s="41"/>
      <c r="I192" s="249"/>
      <c r="J192" s="249"/>
      <c r="K192" s="41"/>
      <c r="L192" s="41"/>
      <c r="M192" s="45"/>
      <c r="N192" s="250"/>
      <c r="O192" s="251"/>
      <c r="P192" s="92"/>
      <c r="Q192" s="92"/>
      <c r="R192" s="92"/>
      <c r="S192" s="92"/>
      <c r="T192" s="92"/>
      <c r="U192" s="92"/>
      <c r="V192" s="92"/>
      <c r="W192" s="92"/>
      <c r="X192" s="93"/>
      <c r="Y192" s="39"/>
      <c r="Z192" s="39"/>
      <c r="AA192" s="39"/>
      <c r="AB192" s="39"/>
      <c r="AC192" s="39"/>
      <c r="AD192" s="39"/>
      <c r="AE192" s="39"/>
      <c r="AT192" s="18" t="s">
        <v>194</v>
      </c>
      <c r="AU192" s="18" t="s">
        <v>84</v>
      </c>
    </row>
    <row r="193" s="13" customFormat="1">
      <c r="A193" s="13"/>
      <c r="B193" s="254"/>
      <c r="C193" s="255"/>
      <c r="D193" s="247" t="s">
        <v>196</v>
      </c>
      <c r="E193" s="256" t="s">
        <v>1</v>
      </c>
      <c r="F193" s="257" t="s">
        <v>2698</v>
      </c>
      <c r="G193" s="255"/>
      <c r="H193" s="258">
        <v>7.2439999999999998</v>
      </c>
      <c r="I193" s="259"/>
      <c r="J193" s="259"/>
      <c r="K193" s="255"/>
      <c r="L193" s="255"/>
      <c r="M193" s="260"/>
      <c r="N193" s="261"/>
      <c r="O193" s="262"/>
      <c r="P193" s="262"/>
      <c r="Q193" s="262"/>
      <c r="R193" s="262"/>
      <c r="S193" s="262"/>
      <c r="T193" s="262"/>
      <c r="U193" s="262"/>
      <c r="V193" s="262"/>
      <c r="W193" s="262"/>
      <c r="X193" s="263"/>
      <c r="Y193" s="13"/>
      <c r="Z193" s="13"/>
      <c r="AA193" s="13"/>
      <c r="AB193" s="13"/>
      <c r="AC193" s="13"/>
      <c r="AD193" s="13"/>
      <c r="AE193" s="13"/>
      <c r="AT193" s="264" t="s">
        <v>196</v>
      </c>
      <c r="AU193" s="264" t="s">
        <v>84</v>
      </c>
      <c r="AV193" s="13" t="s">
        <v>84</v>
      </c>
      <c r="AW193" s="13" t="s">
        <v>5</v>
      </c>
      <c r="AX193" s="13" t="s">
        <v>82</v>
      </c>
      <c r="AY193" s="264" t="s">
        <v>182</v>
      </c>
    </row>
    <row r="194" s="2" customFormat="1" ht="24.15" customHeight="1">
      <c r="A194" s="39"/>
      <c r="B194" s="40"/>
      <c r="C194" s="286" t="s">
        <v>309</v>
      </c>
      <c r="D194" s="286" t="s">
        <v>290</v>
      </c>
      <c r="E194" s="287" t="s">
        <v>2699</v>
      </c>
      <c r="F194" s="288" t="s">
        <v>2700</v>
      </c>
      <c r="G194" s="289" t="s">
        <v>188</v>
      </c>
      <c r="H194" s="290">
        <v>7.8239999999999998</v>
      </c>
      <c r="I194" s="291"/>
      <c r="J194" s="292"/>
      <c r="K194" s="293">
        <f>ROUND(P194*H194,2)</f>
        <v>0</v>
      </c>
      <c r="L194" s="288" t="s">
        <v>189</v>
      </c>
      <c r="M194" s="294"/>
      <c r="N194" s="295" t="s">
        <v>1</v>
      </c>
      <c r="O194" s="241" t="s">
        <v>38</v>
      </c>
      <c r="P194" s="242">
        <f>I194+J194</f>
        <v>0</v>
      </c>
      <c r="Q194" s="242">
        <f>ROUND(I194*H194,2)</f>
        <v>0</v>
      </c>
      <c r="R194" s="242">
        <f>ROUND(J194*H194,2)</f>
        <v>0</v>
      </c>
      <c r="S194" s="92"/>
      <c r="T194" s="243">
        <f>S194*H194</f>
        <v>0</v>
      </c>
      <c r="U194" s="243">
        <v>0.01</v>
      </c>
      <c r="V194" s="243">
        <f>U194*H194</f>
        <v>0.078240000000000004</v>
      </c>
      <c r="W194" s="243">
        <v>0</v>
      </c>
      <c r="X194" s="244">
        <f>W194*H194</f>
        <v>0</v>
      </c>
      <c r="Y194" s="39"/>
      <c r="Z194" s="39"/>
      <c r="AA194" s="39"/>
      <c r="AB194" s="39"/>
      <c r="AC194" s="39"/>
      <c r="AD194" s="39"/>
      <c r="AE194" s="39"/>
      <c r="AR194" s="245" t="s">
        <v>293</v>
      </c>
      <c r="AT194" s="245" t="s">
        <v>290</v>
      </c>
      <c r="AU194" s="245" t="s">
        <v>84</v>
      </c>
      <c r="AY194" s="18" t="s">
        <v>182</v>
      </c>
      <c r="BE194" s="246">
        <f>IF(O194="základní",K194,0)</f>
        <v>0</v>
      </c>
      <c r="BF194" s="246">
        <f>IF(O194="snížená",K194,0)</f>
        <v>0</v>
      </c>
      <c r="BG194" s="246">
        <f>IF(O194="zákl. přenesená",K194,0)</f>
        <v>0</v>
      </c>
      <c r="BH194" s="246">
        <f>IF(O194="sníž. přenesená",K194,0)</f>
        <v>0</v>
      </c>
      <c r="BI194" s="246">
        <f>IF(O194="nulová",K194,0)</f>
        <v>0</v>
      </c>
      <c r="BJ194" s="18" t="s">
        <v>82</v>
      </c>
      <c r="BK194" s="246">
        <f>ROUND(P194*H194,2)</f>
        <v>0</v>
      </c>
      <c r="BL194" s="18" t="s">
        <v>223</v>
      </c>
      <c r="BM194" s="245" t="s">
        <v>2701</v>
      </c>
    </row>
    <row r="195" s="2" customFormat="1">
      <c r="A195" s="39"/>
      <c r="B195" s="40"/>
      <c r="C195" s="41"/>
      <c r="D195" s="247" t="s">
        <v>192</v>
      </c>
      <c r="E195" s="41"/>
      <c r="F195" s="248" t="s">
        <v>2700</v>
      </c>
      <c r="G195" s="41"/>
      <c r="H195" s="41"/>
      <c r="I195" s="249"/>
      <c r="J195" s="249"/>
      <c r="K195" s="41"/>
      <c r="L195" s="41"/>
      <c r="M195" s="45"/>
      <c r="N195" s="250"/>
      <c r="O195" s="251"/>
      <c r="P195" s="92"/>
      <c r="Q195" s="92"/>
      <c r="R195" s="92"/>
      <c r="S195" s="92"/>
      <c r="T195" s="92"/>
      <c r="U195" s="92"/>
      <c r="V195" s="92"/>
      <c r="W195" s="92"/>
      <c r="X195" s="93"/>
      <c r="Y195" s="39"/>
      <c r="Z195" s="39"/>
      <c r="AA195" s="39"/>
      <c r="AB195" s="39"/>
      <c r="AC195" s="39"/>
      <c r="AD195" s="39"/>
      <c r="AE195" s="39"/>
      <c r="AT195" s="18" t="s">
        <v>192</v>
      </c>
      <c r="AU195" s="18" t="s">
        <v>84</v>
      </c>
    </row>
    <row r="196" s="13" customFormat="1">
      <c r="A196" s="13"/>
      <c r="B196" s="254"/>
      <c r="C196" s="255"/>
      <c r="D196" s="247" t="s">
        <v>196</v>
      </c>
      <c r="E196" s="255"/>
      <c r="F196" s="257" t="s">
        <v>2702</v>
      </c>
      <c r="G196" s="255"/>
      <c r="H196" s="258">
        <v>7.8239999999999998</v>
      </c>
      <c r="I196" s="259"/>
      <c r="J196" s="259"/>
      <c r="K196" s="255"/>
      <c r="L196" s="255"/>
      <c r="M196" s="260"/>
      <c r="N196" s="261"/>
      <c r="O196" s="262"/>
      <c r="P196" s="262"/>
      <c r="Q196" s="262"/>
      <c r="R196" s="262"/>
      <c r="S196" s="262"/>
      <c r="T196" s="262"/>
      <c r="U196" s="262"/>
      <c r="V196" s="262"/>
      <c r="W196" s="262"/>
      <c r="X196" s="263"/>
      <c r="Y196" s="13"/>
      <c r="Z196" s="13"/>
      <c r="AA196" s="13"/>
      <c r="AB196" s="13"/>
      <c r="AC196" s="13"/>
      <c r="AD196" s="13"/>
      <c r="AE196" s="13"/>
      <c r="AT196" s="264" t="s">
        <v>196</v>
      </c>
      <c r="AU196" s="264" t="s">
        <v>84</v>
      </c>
      <c r="AV196" s="13" t="s">
        <v>84</v>
      </c>
      <c r="AW196" s="13" t="s">
        <v>4</v>
      </c>
      <c r="AX196" s="13" t="s">
        <v>82</v>
      </c>
      <c r="AY196" s="264" t="s">
        <v>182</v>
      </c>
    </row>
    <row r="197" s="2" customFormat="1" ht="24.15" customHeight="1">
      <c r="A197" s="39"/>
      <c r="B197" s="40"/>
      <c r="C197" s="233" t="s">
        <v>313</v>
      </c>
      <c r="D197" s="233" t="s">
        <v>185</v>
      </c>
      <c r="E197" s="234" t="s">
        <v>2703</v>
      </c>
      <c r="F197" s="235" t="s">
        <v>2704</v>
      </c>
      <c r="G197" s="236" t="s">
        <v>243</v>
      </c>
      <c r="H197" s="237">
        <v>0.078</v>
      </c>
      <c r="I197" s="238"/>
      <c r="J197" s="238"/>
      <c r="K197" s="239">
        <f>ROUND(P197*H197,2)</f>
        <v>0</v>
      </c>
      <c r="L197" s="235" t="s">
        <v>189</v>
      </c>
      <c r="M197" s="45"/>
      <c r="N197" s="240" t="s">
        <v>1</v>
      </c>
      <c r="O197" s="241" t="s">
        <v>38</v>
      </c>
      <c r="P197" s="242">
        <f>I197+J197</f>
        <v>0</v>
      </c>
      <c r="Q197" s="242">
        <f>ROUND(I197*H197,2)</f>
        <v>0</v>
      </c>
      <c r="R197" s="242">
        <f>ROUND(J197*H197,2)</f>
        <v>0</v>
      </c>
      <c r="S197" s="92"/>
      <c r="T197" s="243">
        <f>S197*H197</f>
        <v>0</v>
      </c>
      <c r="U197" s="243">
        <v>0</v>
      </c>
      <c r="V197" s="243">
        <f>U197*H197</f>
        <v>0</v>
      </c>
      <c r="W197" s="243">
        <v>0</v>
      </c>
      <c r="X197" s="244">
        <f>W197*H197</f>
        <v>0</v>
      </c>
      <c r="Y197" s="39"/>
      <c r="Z197" s="39"/>
      <c r="AA197" s="39"/>
      <c r="AB197" s="39"/>
      <c r="AC197" s="39"/>
      <c r="AD197" s="39"/>
      <c r="AE197" s="39"/>
      <c r="AR197" s="245" t="s">
        <v>223</v>
      </c>
      <c r="AT197" s="245" t="s">
        <v>185</v>
      </c>
      <c r="AU197" s="245" t="s">
        <v>84</v>
      </c>
      <c r="AY197" s="18" t="s">
        <v>182</v>
      </c>
      <c r="BE197" s="246">
        <f>IF(O197="základní",K197,0)</f>
        <v>0</v>
      </c>
      <c r="BF197" s="246">
        <f>IF(O197="snížená",K197,0)</f>
        <v>0</v>
      </c>
      <c r="BG197" s="246">
        <f>IF(O197="zákl. přenesená",K197,0)</f>
        <v>0</v>
      </c>
      <c r="BH197" s="246">
        <f>IF(O197="sníž. přenesená",K197,0)</f>
        <v>0</v>
      </c>
      <c r="BI197" s="246">
        <f>IF(O197="nulová",K197,0)</f>
        <v>0</v>
      </c>
      <c r="BJ197" s="18" t="s">
        <v>82</v>
      </c>
      <c r="BK197" s="246">
        <f>ROUND(P197*H197,2)</f>
        <v>0</v>
      </c>
      <c r="BL197" s="18" t="s">
        <v>223</v>
      </c>
      <c r="BM197" s="245" t="s">
        <v>2705</v>
      </c>
    </row>
    <row r="198" s="2" customFormat="1">
      <c r="A198" s="39"/>
      <c r="B198" s="40"/>
      <c r="C198" s="41"/>
      <c r="D198" s="247" t="s">
        <v>192</v>
      </c>
      <c r="E198" s="41"/>
      <c r="F198" s="248" t="s">
        <v>2706</v>
      </c>
      <c r="G198" s="41"/>
      <c r="H198" s="41"/>
      <c r="I198" s="249"/>
      <c r="J198" s="249"/>
      <c r="K198" s="41"/>
      <c r="L198" s="41"/>
      <c r="M198" s="45"/>
      <c r="N198" s="250"/>
      <c r="O198" s="251"/>
      <c r="P198" s="92"/>
      <c r="Q198" s="92"/>
      <c r="R198" s="92"/>
      <c r="S198" s="92"/>
      <c r="T198" s="92"/>
      <c r="U198" s="92"/>
      <c r="V198" s="92"/>
      <c r="W198" s="92"/>
      <c r="X198" s="93"/>
      <c r="Y198" s="39"/>
      <c r="Z198" s="39"/>
      <c r="AA198" s="39"/>
      <c r="AB198" s="39"/>
      <c r="AC198" s="39"/>
      <c r="AD198" s="39"/>
      <c r="AE198" s="39"/>
      <c r="AT198" s="18" t="s">
        <v>192</v>
      </c>
      <c r="AU198" s="18" t="s">
        <v>84</v>
      </c>
    </row>
    <row r="199" s="2" customFormat="1">
      <c r="A199" s="39"/>
      <c r="B199" s="40"/>
      <c r="C199" s="41"/>
      <c r="D199" s="252" t="s">
        <v>194</v>
      </c>
      <c r="E199" s="41"/>
      <c r="F199" s="253" t="s">
        <v>2707</v>
      </c>
      <c r="G199" s="41"/>
      <c r="H199" s="41"/>
      <c r="I199" s="249"/>
      <c r="J199" s="249"/>
      <c r="K199" s="41"/>
      <c r="L199" s="41"/>
      <c r="M199" s="45"/>
      <c r="N199" s="250"/>
      <c r="O199" s="251"/>
      <c r="P199" s="92"/>
      <c r="Q199" s="92"/>
      <c r="R199" s="92"/>
      <c r="S199" s="92"/>
      <c r="T199" s="92"/>
      <c r="U199" s="92"/>
      <c r="V199" s="92"/>
      <c r="W199" s="92"/>
      <c r="X199" s="93"/>
      <c r="Y199" s="39"/>
      <c r="Z199" s="39"/>
      <c r="AA199" s="39"/>
      <c r="AB199" s="39"/>
      <c r="AC199" s="39"/>
      <c r="AD199" s="39"/>
      <c r="AE199" s="39"/>
      <c r="AT199" s="18" t="s">
        <v>194</v>
      </c>
      <c r="AU199" s="18" t="s">
        <v>84</v>
      </c>
    </row>
    <row r="200" s="2" customFormat="1" ht="24.15" customHeight="1">
      <c r="A200" s="39"/>
      <c r="B200" s="40"/>
      <c r="C200" s="233" t="s">
        <v>321</v>
      </c>
      <c r="D200" s="233" t="s">
        <v>185</v>
      </c>
      <c r="E200" s="234" t="s">
        <v>2708</v>
      </c>
      <c r="F200" s="235" t="s">
        <v>2709</v>
      </c>
      <c r="G200" s="236" t="s">
        <v>243</v>
      </c>
      <c r="H200" s="237">
        <v>0.078</v>
      </c>
      <c r="I200" s="238"/>
      <c r="J200" s="238"/>
      <c r="K200" s="239">
        <f>ROUND(P200*H200,2)</f>
        <v>0</v>
      </c>
      <c r="L200" s="235" t="s">
        <v>189</v>
      </c>
      <c r="M200" s="45"/>
      <c r="N200" s="240" t="s">
        <v>1</v>
      </c>
      <c r="O200" s="241" t="s">
        <v>38</v>
      </c>
      <c r="P200" s="242">
        <f>I200+J200</f>
        <v>0</v>
      </c>
      <c r="Q200" s="242">
        <f>ROUND(I200*H200,2)</f>
        <v>0</v>
      </c>
      <c r="R200" s="242">
        <f>ROUND(J200*H200,2)</f>
        <v>0</v>
      </c>
      <c r="S200" s="92"/>
      <c r="T200" s="243">
        <f>S200*H200</f>
        <v>0</v>
      </c>
      <c r="U200" s="243">
        <v>0</v>
      </c>
      <c r="V200" s="243">
        <f>U200*H200</f>
        <v>0</v>
      </c>
      <c r="W200" s="243">
        <v>0</v>
      </c>
      <c r="X200" s="244">
        <f>W200*H200</f>
        <v>0</v>
      </c>
      <c r="Y200" s="39"/>
      <c r="Z200" s="39"/>
      <c r="AA200" s="39"/>
      <c r="AB200" s="39"/>
      <c r="AC200" s="39"/>
      <c r="AD200" s="39"/>
      <c r="AE200" s="39"/>
      <c r="AR200" s="245" t="s">
        <v>223</v>
      </c>
      <c r="AT200" s="245" t="s">
        <v>185</v>
      </c>
      <c r="AU200" s="245" t="s">
        <v>84</v>
      </c>
      <c r="AY200" s="18" t="s">
        <v>182</v>
      </c>
      <c r="BE200" s="246">
        <f>IF(O200="základní",K200,0)</f>
        <v>0</v>
      </c>
      <c r="BF200" s="246">
        <f>IF(O200="snížená",K200,0)</f>
        <v>0</v>
      </c>
      <c r="BG200" s="246">
        <f>IF(O200="zákl. přenesená",K200,0)</f>
        <v>0</v>
      </c>
      <c r="BH200" s="246">
        <f>IF(O200="sníž. přenesená",K200,0)</f>
        <v>0</v>
      </c>
      <c r="BI200" s="246">
        <f>IF(O200="nulová",K200,0)</f>
        <v>0</v>
      </c>
      <c r="BJ200" s="18" t="s">
        <v>82</v>
      </c>
      <c r="BK200" s="246">
        <f>ROUND(P200*H200,2)</f>
        <v>0</v>
      </c>
      <c r="BL200" s="18" t="s">
        <v>223</v>
      </c>
      <c r="BM200" s="245" t="s">
        <v>2710</v>
      </c>
    </row>
    <row r="201" s="2" customFormat="1">
      <c r="A201" s="39"/>
      <c r="B201" s="40"/>
      <c r="C201" s="41"/>
      <c r="D201" s="247" t="s">
        <v>192</v>
      </c>
      <c r="E201" s="41"/>
      <c r="F201" s="248" t="s">
        <v>2711</v>
      </c>
      <c r="G201" s="41"/>
      <c r="H201" s="41"/>
      <c r="I201" s="249"/>
      <c r="J201" s="249"/>
      <c r="K201" s="41"/>
      <c r="L201" s="41"/>
      <c r="M201" s="45"/>
      <c r="N201" s="250"/>
      <c r="O201" s="251"/>
      <c r="P201" s="92"/>
      <c r="Q201" s="92"/>
      <c r="R201" s="92"/>
      <c r="S201" s="92"/>
      <c r="T201" s="92"/>
      <c r="U201" s="92"/>
      <c r="V201" s="92"/>
      <c r="W201" s="92"/>
      <c r="X201" s="93"/>
      <c r="Y201" s="39"/>
      <c r="Z201" s="39"/>
      <c r="AA201" s="39"/>
      <c r="AB201" s="39"/>
      <c r="AC201" s="39"/>
      <c r="AD201" s="39"/>
      <c r="AE201" s="39"/>
      <c r="AT201" s="18" t="s">
        <v>192</v>
      </c>
      <c r="AU201" s="18" t="s">
        <v>84</v>
      </c>
    </row>
    <row r="202" s="2" customFormat="1">
      <c r="A202" s="39"/>
      <c r="B202" s="40"/>
      <c r="C202" s="41"/>
      <c r="D202" s="252" t="s">
        <v>194</v>
      </c>
      <c r="E202" s="41"/>
      <c r="F202" s="253" t="s">
        <v>2712</v>
      </c>
      <c r="G202" s="41"/>
      <c r="H202" s="41"/>
      <c r="I202" s="249"/>
      <c r="J202" s="249"/>
      <c r="K202" s="41"/>
      <c r="L202" s="41"/>
      <c r="M202" s="45"/>
      <c r="N202" s="250"/>
      <c r="O202" s="251"/>
      <c r="P202" s="92"/>
      <c r="Q202" s="92"/>
      <c r="R202" s="92"/>
      <c r="S202" s="92"/>
      <c r="T202" s="92"/>
      <c r="U202" s="92"/>
      <c r="V202" s="92"/>
      <c r="W202" s="92"/>
      <c r="X202" s="93"/>
      <c r="Y202" s="39"/>
      <c r="Z202" s="39"/>
      <c r="AA202" s="39"/>
      <c r="AB202" s="39"/>
      <c r="AC202" s="39"/>
      <c r="AD202" s="39"/>
      <c r="AE202" s="39"/>
      <c r="AT202" s="18" t="s">
        <v>194</v>
      </c>
      <c r="AU202" s="18" t="s">
        <v>84</v>
      </c>
    </row>
    <row r="203" s="12" customFormat="1" ht="22.8" customHeight="1">
      <c r="A203" s="12"/>
      <c r="B203" s="216"/>
      <c r="C203" s="217"/>
      <c r="D203" s="218" t="s">
        <v>74</v>
      </c>
      <c r="E203" s="231" t="s">
        <v>319</v>
      </c>
      <c r="F203" s="231" t="s">
        <v>320</v>
      </c>
      <c r="G203" s="217"/>
      <c r="H203" s="217"/>
      <c r="I203" s="220"/>
      <c r="J203" s="220"/>
      <c r="K203" s="232">
        <f>BK203</f>
        <v>0</v>
      </c>
      <c r="L203" s="217"/>
      <c r="M203" s="222"/>
      <c r="N203" s="223"/>
      <c r="O203" s="224"/>
      <c r="P203" s="224"/>
      <c r="Q203" s="225">
        <f>SUM(Q204:Q283)</f>
        <v>0</v>
      </c>
      <c r="R203" s="225">
        <f>SUM(R204:R283)</f>
        <v>0</v>
      </c>
      <c r="S203" s="224"/>
      <c r="T203" s="226">
        <f>SUM(T204:T283)</f>
        <v>0</v>
      </c>
      <c r="U203" s="224"/>
      <c r="V203" s="226">
        <f>SUM(V204:V283)</f>
        <v>0.43705942999999992</v>
      </c>
      <c r="W203" s="224"/>
      <c r="X203" s="227">
        <f>SUM(X204:X283)</f>
        <v>0.24712409999999999</v>
      </c>
      <c r="Y203" s="12"/>
      <c r="Z203" s="12"/>
      <c r="AA203" s="12"/>
      <c r="AB203" s="12"/>
      <c r="AC203" s="12"/>
      <c r="AD203" s="12"/>
      <c r="AE203" s="12"/>
      <c r="AR203" s="228" t="s">
        <v>84</v>
      </c>
      <c r="AT203" s="229" t="s">
        <v>74</v>
      </c>
      <c r="AU203" s="229" t="s">
        <v>82</v>
      </c>
      <c r="AY203" s="228" t="s">
        <v>182</v>
      </c>
      <c r="BK203" s="230">
        <f>SUM(BK204:BK283)</f>
        <v>0</v>
      </c>
    </row>
    <row r="204" s="2" customFormat="1" ht="24.15" customHeight="1">
      <c r="A204" s="39"/>
      <c r="B204" s="40"/>
      <c r="C204" s="233" t="s">
        <v>8</v>
      </c>
      <c r="D204" s="233" t="s">
        <v>185</v>
      </c>
      <c r="E204" s="234" t="s">
        <v>343</v>
      </c>
      <c r="F204" s="235" t="s">
        <v>344</v>
      </c>
      <c r="G204" s="236" t="s">
        <v>188</v>
      </c>
      <c r="H204" s="237">
        <v>72.439999999999998</v>
      </c>
      <c r="I204" s="238"/>
      <c r="J204" s="238"/>
      <c r="K204" s="239">
        <f>ROUND(P204*H204,2)</f>
        <v>0</v>
      </c>
      <c r="L204" s="235" t="s">
        <v>189</v>
      </c>
      <c r="M204" s="45"/>
      <c r="N204" s="240" t="s">
        <v>1</v>
      </c>
      <c r="O204" s="241" t="s">
        <v>38</v>
      </c>
      <c r="P204" s="242">
        <f>I204+J204</f>
        <v>0</v>
      </c>
      <c r="Q204" s="242">
        <f>ROUND(I204*H204,2)</f>
        <v>0</v>
      </c>
      <c r="R204" s="242">
        <f>ROUND(J204*H204,2)</f>
        <v>0</v>
      </c>
      <c r="S204" s="92"/>
      <c r="T204" s="243">
        <f>S204*H204</f>
        <v>0</v>
      </c>
      <c r="U204" s="243">
        <v>0</v>
      </c>
      <c r="V204" s="243">
        <f>U204*H204</f>
        <v>0</v>
      </c>
      <c r="W204" s="243">
        <v>0</v>
      </c>
      <c r="X204" s="244">
        <f>W204*H204</f>
        <v>0</v>
      </c>
      <c r="Y204" s="39"/>
      <c r="Z204" s="39"/>
      <c r="AA204" s="39"/>
      <c r="AB204" s="39"/>
      <c r="AC204" s="39"/>
      <c r="AD204" s="39"/>
      <c r="AE204" s="39"/>
      <c r="AR204" s="245" t="s">
        <v>223</v>
      </c>
      <c r="AT204" s="245" t="s">
        <v>185</v>
      </c>
      <c r="AU204" s="245" t="s">
        <v>84</v>
      </c>
      <c r="AY204" s="18" t="s">
        <v>182</v>
      </c>
      <c r="BE204" s="246">
        <f>IF(O204="základní",K204,0)</f>
        <v>0</v>
      </c>
      <c r="BF204" s="246">
        <f>IF(O204="snížená",K204,0)</f>
        <v>0</v>
      </c>
      <c r="BG204" s="246">
        <f>IF(O204="zákl. přenesená",K204,0)</f>
        <v>0</v>
      </c>
      <c r="BH204" s="246">
        <f>IF(O204="sníž. přenesená",K204,0)</f>
        <v>0</v>
      </c>
      <c r="BI204" s="246">
        <f>IF(O204="nulová",K204,0)</f>
        <v>0</v>
      </c>
      <c r="BJ204" s="18" t="s">
        <v>82</v>
      </c>
      <c r="BK204" s="246">
        <f>ROUND(P204*H204,2)</f>
        <v>0</v>
      </c>
      <c r="BL204" s="18" t="s">
        <v>223</v>
      </c>
      <c r="BM204" s="245" t="s">
        <v>2713</v>
      </c>
    </row>
    <row r="205" s="2" customFormat="1">
      <c r="A205" s="39"/>
      <c r="B205" s="40"/>
      <c r="C205" s="41"/>
      <c r="D205" s="247" t="s">
        <v>192</v>
      </c>
      <c r="E205" s="41"/>
      <c r="F205" s="248" t="s">
        <v>346</v>
      </c>
      <c r="G205" s="41"/>
      <c r="H205" s="41"/>
      <c r="I205" s="249"/>
      <c r="J205" s="249"/>
      <c r="K205" s="41"/>
      <c r="L205" s="41"/>
      <c r="M205" s="45"/>
      <c r="N205" s="250"/>
      <c r="O205" s="251"/>
      <c r="P205" s="92"/>
      <c r="Q205" s="92"/>
      <c r="R205" s="92"/>
      <c r="S205" s="92"/>
      <c r="T205" s="92"/>
      <c r="U205" s="92"/>
      <c r="V205" s="92"/>
      <c r="W205" s="92"/>
      <c r="X205" s="93"/>
      <c r="Y205" s="39"/>
      <c r="Z205" s="39"/>
      <c r="AA205" s="39"/>
      <c r="AB205" s="39"/>
      <c r="AC205" s="39"/>
      <c r="AD205" s="39"/>
      <c r="AE205" s="39"/>
      <c r="AT205" s="18" t="s">
        <v>192</v>
      </c>
      <c r="AU205" s="18" t="s">
        <v>84</v>
      </c>
    </row>
    <row r="206" s="2" customFormat="1">
      <c r="A206" s="39"/>
      <c r="B206" s="40"/>
      <c r="C206" s="41"/>
      <c r="D206" s="252" t="s">
        <v>194</v>
      </c>
      <c r="E206" s="41"/>
      <c r="F206" s="253" t="s">
        <v>347</v>
      </c>
      <c r="G206" s="41"/>
      <c r="H206" s="41"/>
      <c r="I206" s="249"/>
      <c r="J206" s="249"/>
      <c r="K206" s="41"/>
      <c r="L206" s="41"/>
      <c r="M206" s="45"/>
      <c r="N206" s="250"/>
      <c r="O206" s="251"/>
      <c r="P206" s="92"/>
      <c r="Q206" s="92"/>
      <c r="R206" s="92"/>
      <c r="S206" s="92"/>
      <c r="T206" s="92"/>
      <c r="U206" s="92"/>
      <c r="V206" s="92"/>
      <c r="W206" s="92"/>
      <c r="X206" s="93"/>
      <c r="Y206" s="39"/>
      <c r="Z206" s="39"/>
      <c r="AA206" s="39"/>
      <c r="AB206" s="39"/>
      <c r="AC206" s="39"/>
      <c r="AD206" s="39"/>
      <c r="AE206" s="39"/>
      <c r="AT206" s="18" t="s">
        <v>194</v>
      </c>
      <c r="AU206" s="18" t="s">
        <v>84</v>
      </c>
    </row>
    <row r="207" s="13" customFormat="1">
      <c r="A207" s="13"/>
      <c r="B207" s="254"/>
      <c r="C207" s="255"/>
      <c r="D207" s="247" t="s">
        <v>196</v>
      </c>
      <c r="E207" s="256" t="s">
        <v>1</v>
      </c>
      <c r="F207" s="257" t="s">
        <v>2626</v>
      </c>
      <c r="G207" s="255"/>
      <c r="H207" s="258">
        <v>72.439999999999998</v>
      </c>
      <c r="I207" s="259"/>
      <c r="J207" s="259"/>
      <c r="K207" s="255"/>
      <c r="L207" s="255"/>
      <c r="M207" s="260"/>
      <c r="N207" s="261"/>
      <c r="O207" s="262"/>
      <c r="P207" s="262"/>
      <c r="Q207" s="262"/>
      <c r="R207" s="262"/>
      <c r="S207" s="262"/>
      <c r="T207" s="262"/>
      <c r="U207" s="262"/>
      <c r="V207" s="262"/>
      <c r="W207" s="262"/>
      <c r="X207" s="263"/>
      <c r="Y207" s="13"/>
      <c r="Z207" s="13"/>
      <c r="AA207" s="13"/>
      <c r="AB207" s="13"/>
      <c r="AC207" s="13"/>
      <c r="AD207" s="13"/>
      <c r="AE207" s="13"/>
      <c r="AT207" s="264" t="s">
        <v>196</v>
      </c>
      <c r="AU207" s="264" t="s">
        <v>84</v>
      </c>
      <c r="AV207" s="13" t="s">
        <v>84</v>
      </c>
      <c r="AW207" s="13" t="s">
        <v>5</v>
      </c>
      <c r="AX207" s="13" t="s">
        <v>82</v>
      </c>
      <c r="AY207" s="264" t="s">
        <v>182</v>
      </c>
    </row>
    <row r="208" s="2" customFormat="1" ht="24.15" customHeight="1">
      <c r="A208" s="39"/>
      <c r="B208" s="40"/>
      <c r="C208" s="233" t="s">
        <v>335</v>
      </c>
      <c r="D208" s="233" t="s">
        <v>185</v>
      </c>
      <c r="E208" s="234" t="s">
        <v>381</v>
      </c>
      <c r="F208" s="235" t="s">
        <v>382</v>
      </c>
      <c r="G208" s="236" t="s">
        <v>188</v>
      </c>
      <c r="H208" s="237">
        <v>72.439999999999998</v>
      </c>
      <c r="I208" s="238"/>
      <c r="J208" s="238"/>
      <c r="K208" s="239">
        <f>ROUND(P208*H208,2)</f>
        <v>0</v>
      </c>
      <c r="L208" s="235" t="s">
        <v>189</v>
      </c>
      <c r="M208" s="45"/>
      <c r="N208" s="240" t="s">
        <v>1</v>
      </c>
      <c r="O208" s="241" t="s">
        <v>38</v>
      </c>
      <c r="P208" s="242">
        <f>I208+J208</f>
        <v>0</v>
      </c>
      <c r="Q208" s="242">
        <f>ROUND(I208*H208,2)</f>
        <v>0</v>
      </c>
      <c r="R208" s="242">
        <f>ROUND(J208*H208,2)</f>
        <v>0</v>
      </c>
      <c r="S208" s="92"/>
      <c r="T208" s="243">
        <f>S208*H208</f>
        <v>0</v>
      </c>
      <c r="U208" s="243">
        <v>0</v>
      </c>
      <c r="V208" s="243">
        <f>U208*H208</f>
        <v>0</v>
      </c>
      <c r="W208" s="243">
        <v>0.0030000000000000001</v>
      </c>
      <c r="X208" s="244">
        <f>W208*H208</f>
        <v>0.21731999999999999</v>
      </c>
      <c r="Y208" s="39"/>
      <c r="Z208" s="39"/>
      <c r="AA208" s="39"/>
      <c r="AB208" s="39"/>
      <c r="AC208" s="39"/>
      <c r="AD208" s="39"/>
      <c r="AE208" s="39"/>
      <c r="AR208" s="245" t="s">
        <v>223</v>
      </c>
      <c r="AT208" s="245" t="s">
        <v>185</v>
      </c>
      <c r="AU208" s="245" t="s">
        <v>84</v>
      </c>
      <c r="AY208" s="18" t="s">
        <v>182</v>
      </c>
      <c r="BE208" s="246">
        <f>IF(O208="základní",K208,0)</f>
        <v>0</v>
      </c>
      <c r="BF208" s="246">
        <f>IF(O208="snížená",K208,0)</f>
        <v>0</v>
      </c>
      <c r="BG208" s="246">
        <f>IF(O208="zákl. přenesená",K208,0)</f>
        <v>0</v>
      </c>
      <c r="BH208" s="246">
        <f>IF(O208="sníž. přenesená",K208,0)</f>
        <v>0</v>
      </c>
      <c r="BI208" s="246">
        <f>IF(O208="nulová",K208,0)</f>
        <v>0</v>
      </c>
      <c r="BJ208" s="18" t="s">
        <v>82</v>
      </c>
      <c r="BK208" s="246">
        <f>ROUND(P208*H208,2)</f>
        <v>0</v>
      </c>
      <c r="BL208" s="18" t="s">
        <v>223</v>
      </c>
      <c r="BM208" s="245" t="s">
        <v>2714</v>
      </c>
    </row>
    <row r="209" s="2" customFormat="1">
      <c r="A209" s="39"/>
      <c r="B209" s="40"/>
      <c r="C209" s="41"/>
      <c r="D209" s="247" t="s">
        <v>192</v>
      </c>
      <c r="E209" s="41"/>
      <c r="F209" s="248" t="s">
        <v>384</v>
      </c>
      <c r="G209" s="41"/>
      <c r="H209" s="41"/>
      <c r="I209" s="249"/>
      <c r="J209" s="249"/>
      <c r="K209" s="41"/>
      <c r="L209" s="41"/>
      <c r="M209" s="45"/>
      <c r="N209" s="250"/>
      <c r="O209" s="251"/>
      <c r="P209" s="92"/>
      <c r="Q209" s="92"/>
      <c r="R209" s="92"/>
      <c r="S209" s="92"/>
      <c r="T209" s="92"/>
      <c r="U209" s="92"/>
      <c r="V209" s="92"/>
      <c r="W209" s="92"/>
      <c r="X209" s="93"/>
      <c r="Y209" s="39"/>
      <c r="Z209" s="39"/>
      <c r="AA209" s="39"/>
      <c r="AB209" s="39"/>
      <c r="AC209" s="39"/>
      <c r="AD209" s="39"/>
      <c r="AE209" s="39"/>
      <c r="AT209" s="18" t="s">
        <v>192</v>
      </c>
      <c r="AU209" s="18" t="s">
        <v>84</v>
      </c>
    </row>
    <row r="210" s="2" customFormat="1">
      <c r="A210" s="39"/>
      <c r="B210" s="40"/>
      <c r="C210" s="41"/>
      <c r="D210" s="252" t="s">
        <v>194</v>
      </c>
      <c r="E210" s="41"/>
      <c r="F210" s="253" t="s">
        <v>385</v>
      </c>
      <c r="G210" s="41"/>
      <c r="H210" s="41"/>
      <c r="I210" s="249"/>
      <c r="J210" s="249"/>
      <c r="K210" s="41"/>
      <c r="L210" s="41"/>
      <c r="M210" s="45"/>
      <c r="N210" s="250"/>
      <c r="O210" s="251"/>
      <c r="P210" s="92"/>
      <c r="Q210" s="92"/>
      <c r="R210" s="92"/>
      <c r="S210" s="92"/>
      <c r="T210" s="92"/>
      <c r="U210" s="92"/>
      <c r="V210" s="92"/>
      <c r="W210" s="92"/>
      <c r="X210" s="93"/>
      <c r="Y210" s="39"/>
      <c r="Z210" s="39"/>
      <c r="AA210" s="39"/>
      <c r="AB210" s="39"/>
      <c r="AC210" s="39"/>
      <c r="AD210" s="39"/>
      <c r="AE210" s="39"/>
      <c r="AT210" s="18" t="s">
        <v>194</v>
      </c>
      <c r="AU210" s="18" t="s">
        <v>84</v>
      </c>
    </row>
    <row r="211" s="13" customFormat="1">
      <c r="A211" s="13"/>
      <c r="B211" s="254"/>
      <c r="C211" s="255"/>
      <c r="D211" s="247" t="s">
        <v>196</v>
      </c>
      <c r="E211" s="256" t="s">
        <v>1</v>
      </c>
      <c r="F211" s="257" t="s">
        <v>2626</v>
      </c>
      <c r="G211" s="255"/>
      <c r="H211" s="258">
        <v>72.439999999999998</v>
      </c>
      <c r="I211" s="259"/>
      <c r="J211" s="259"/>
      <c r="K211" s="255"/>
      <c r="L211" s="255"/>
      <c r="M211" s="260"/>
      <c r="N211" s="261"/>
      <c r="O211" s="262"/>
      <c r="P211" s="262"/>
      <c r="Q211" s="262"/>
      <c r="R211" s="262"/>
      <c r="S211" s="262"/>
      <c r="T211" s="262"/>
      <c r="U211" s="262"/>
      <c r="V211" s="262"/>
      <c r="W211" s="262"/>
      <c r="X211" s="263"/>
      <c r="Y211" s="13"/>
      <c r="Z211" s="13"/>
      <c r="AA211" s="13"/>
      <c r="AB211" s="13"/>
      <c r="AC211" s="13"/>
      <c r="AD211" s="13"/>
      <c r="AE211" s="13"/>
      <c r="AT211" s="264" t="s">
        <v>196</v>
      </c>
      <c r="AU211" s="264" t="s">
        <v>84</v>
      </c>
      <c r="AV211" s="13" t="s">
        <v>84</v>
      </c>
      <c r="AW211" s="13" t="s">
        <v>5</v>
      </c>
      <c r="AX211" s="13" t="s">
        <v>82</v>
      </c>
      <c r="AY211" s="264" t="s">
        <v>182</v>
      </c>
    </row>
    <row r="212" s="2" customFormat="1" ht="24.15" customHeight="1">
      <c r="A212" s="39"/>
      <c r="B212" s="40"/>
      <c r="C212" s="233" t="s">
        <v>342</v>
      </c>
      <c r="D212" s="233" t="s">
        <v>185</v>
      </c>
      <c r="E212" s="234" t="s">
        <v>403</v>
      </c>
      <c r="F212" s="235" t="s">
        <v>404</v>
      </c>
      <c r="G212" s="236" t="s">
        <v>188</v>
      </c>
      <c r="H212" s="237">
        <v>72.439999999999998</v>
      </c>
      <c r="I212" s="238"/>
      <c r="J212" s="238"/>
      <c r="K212" s="239">
        <f>ROUND(P212*H212,2)</f>
        <v>0</v>
      </c>
      <c r="L212" s="235" t="s">
        <v>189</v>
      </c>
      <c r="M212" s="45"/>
      <c r="N212" s="240" t="s">
        <v>1</v>
      </c>
      <c r="O212" s="241" t="s">
        <v>38</v>
      </c>
      <c r="P212" s="242">
        <f>I212+J212</f>
        <v>0</v>
      </c>
      <c r="Q212" s="242">
        <f>ROUND(I212*H212,2)</f>
        <v>0</v>
      </c>
      <c r="R212" s="242">
        <f>ROUND(J212*H212,2)</f>
        <v>0</v>
      </c>
      <c r="S212" s="92"/>
      <c r="T212" s="243">
        <f>S212*H212</f>
        <v>0</v>
      </c>
      <c r="U212" s="243">
        <v>0.00029999999999999997</v>
      </c>
      <c r="V212" s="243">
        <f>U212*H212</f>
        <v>0.021731999999999998</v>
      </c>
      <c r="W212" s="243">
        <v>0</v>
      </c>
      <c r="X212" s="244">
        <f>W212*H212</f>
        <v>0</v>
      </c>
      <c r="Y212" s="39"/>
      <c r="Z212" s="39"/>
      <c r="AA212" s="39"/>
      <c r="AB212" s="39"/>
      <c r="AC212" s="39"/>
      <c r="AD212" s="39"/>
      <c r="AE212" s="39"/>
      <c r="AR212" s="245" t="s">
        <v>223</v>
      </c>
      <c r="AT212" s="245" t="s">
        <v>185</v>
      </c>
      <c r="AU212" s="245" t="s">
        <v>84</v>
      </c>
      <c r="AY212" s="18" t="s">
        <v>182</v>
      </c>
      <c r="BE212" s="246">
        <f>IF(O212="základní",K212,0)</f>
        <v>0</v>
      </c>
      <c r="BF212" s="246">
        <f>IF(O212="snížená",K212,0)</f>
        <v>0</v>
      </c>
      <c r="BG212" s="246">
        <f>IF(O212="zákl. přenesená",K212,0)</f>
        <v>0</v>
      </c>
      <c r="BH212" s="246">
        <f>IF(O212="sníž. přenesená",K212,0)</f>
        <v>0</v>
      </c>
      <c r="BI212" s="246">
        <f>IF(O212="nulová",K212,0)</f>
        <v>0</v>
      </c>
      <c r="BJ212" s="18" t="s">
        <v>82</v>
      </c>
      <c r="BK212" s="246">
        <f>ROUND(P212*H212,2)</f>
        <v>0</v>
      </c>
      <c r="BL212" s="18" t="s">
        <v>223</v>
      </c>
      <c r="BM212" s="245" t="s">
        <v>2715</v>
      </c>
    </row>
    <row r="213" s="2" customFormat="1">
      <c r="A213" s="39"/>
      <c r="B213" s="40"/>
      <c r="C213" s="41"/>
      <c r="D213" s="247" t="s">
        <v>192</v>
      </c>
      <c r="E213" s="41"/>
      <c r="F213" s="248" t="s">
        <v>406</v>
      </c>
      <c r="G213" s="41"/>
      <c r="H213" s="41"/>
      <c r="I213" s="249"/>
      <c r="J213" s="249"/>
      <c r="K213" s="41"/>
      <c r="L213" s="41"/>
      <c r="M213" s="45"/>
      <c r="N213" s="250"/>
      <c r="O213" s="251"/>
      <c r="P213" s="92"/>
      <c r="Q213" s="92"/>
      <c r="R213" s="92"/>
      <c r="S213" s="92"/>
      <c r="T213" s="92"/>
      <c r="U213" s="92"/>
      <c r="V213" s="92"/>
      <c r="W213" s="92"/>
      <c r="X213" s="93"/>
      <c r="Y213" s="39"/>
      <c r="Z213" s="39"/>
      <c r="AA213" s="39"/>
      <c r="AB213" s="39"/>
      <c r="AC213" s="39"/>
      <c r="AD213" s="39"/>
      <c r="AE213" s="39"/>
      <c r="AT213" s="18" t="s">
        <v>192</v>
      </c>
      <c r="AU213" s="18" t="s">
        <v>84</v>
      </c>
    </row>
    <row r="214" s="2" customFormat="1">
      <c r="A214" s="39"/>
      <c r="B214" s="40"/>
      <c r="C214" s="41"/>
      <c r="D214" s="252" t="s">
        <v>194</v>
      </c>
      <c r="E214" s="41"/>
      <c r="F214" s="253" t="s">
        <v>407</v>
      </c>
      <c r="G214" s="41"/>
      <c r="H214" s="41"/>
      <c r="I214" s="249"/>
      <c r="J214" s="249"/>
      <c r="K214" s="41"/>
      <c r="L214" s="41"/>
      <c r="M214" s="45"/>
      <c r="N214" s="250"/>
      <c r="O214" s="251"/>
      <c r="P214" s="92"/>
      <c r="Q214" s="92"/>
      <c r="R214" s="92"/>
      <c r="S214" s="92"/>
      <c r="T214" s="92"/>
      <c r="U214" s="92"/>
      <c r="V214" s="92"/>
      <c r="W214" s="92"/>
      <c r="X214" s="93"/>
      <c r="Y214" s="39"/>
      <c r="Z214" s="39"/>
      <c r="AA214" s="39"/>
      <c r="AB214" s="39"/>
      <c r="AC214" s="39"/>
      <c r="AD214" s="39"/>
      <c r="AE214" s="39"/>
      <c r="AT214" s="18" t="s">
        <v>194</v>
      </c>
      <c r="AU214" s="18" t="s">
        <v>84</v>
      </c>
    </row>
    <row r="215" s="13" customFormat="1">
      <c r="A215" s="13"/>
      <c r="B215" s="254"/>
      <c r="C215" s="255"/>
      <c r="D215" s="247" t="s">
        <v>196</v>
      </c>
      <c r="E215" s="256" t="s">
        <v>1</v>
      </c>
      <c r="F215" s="257" t="s">
        <v>2626</v>
      </c>
      <c r="G215" s="255"/>
      <c r="H215" s="258">
        <v>72.439999999999998</v>
      </c>
      <c r="I215" s="259"/>
      <c r="J215" s="259"/>
      <c r="K215" s="255"/>
      <c r="L215" s="255"/>
      <c r="M215" s="260"/>
      <c r="N215" s="261"/>
      <c r="O215" s="262"/>
      <c r="P215" s="262"/>
      <c r="Q215" s="262"/>
      <c r="R215" s="262"/>
      <c r="S215" s="262"/>
      <c r="T215" s="262"/>
      <c r="U215" s="262"/>
      <c r="V215" s="262"/>
      <c r="W215" s="262"/>
      <c r="X215" s="263"/>
      <c r="Y215" s="13"/>
      <c r="Z215" s="13"/>
      <c r="AA215" s="13"/>
      <c r="AB215" s="13"/>
      <c r="AC215" s="13"/>
      <c r="AD215" s="13"/>
      <c r="AE215" s="13"/>
      <c r="AT215" s="264" t="s">
        <v>196</v>
      </c>
      <c r="AU215" s="264" t="s">
        <v>84</v>
      </c>
      <c r="AV215" s="13" t="s">
        <v>84</v>
      </c>
      <c r="AW215" s="13" t="s">
        <v>5</v>
      </c>
      <c r="AX215" s="13" t="s">
        <v>82</v>
      </c>
      <c r="AY215" s="264" t="s">
        <v>182</v>
      </c>
    </row>
    <row r="216" s="2" customFormat="1" ht="49.05" customHeight="1">
      <c r="A216" s="39"/>
      <c r="B216" s="40"/>
      <c r="C216" s="286" t="s">
        <v>349</v>
      </c>
      <c r="D216" s="286" t="s">
        <v>290</v>
      </c>
      <c r="E216" s="287" t="s">
        <v>2716</v>
      </c>
      <c r="F216" s="288" t="s">
        <v>2717</v>
      </c>
      <c r="G216" s="289" t="s">
        <v>188</v>
      </c>
      <c r="H216" s="290">
        <v>79.683999999999998</v>
      </c>
      <c r="I216" s="291"/>
      <c r="J216" s="292"/>
      <c r="K216" s="293">
        <f>ROUND(P216*H216,2)</f>
        <v>0</v>
      </c>
      <c r="L216" s="288" t="s">
        <v>189</v>
      </c>
      <c r="M216" s="294"/>
      <c r="N216" s="295" t="s">
        <v>1</v>
      </c>
      <c r="O216" s="241" t="s">
        <v>38</v>
      </c>
      <c r="P216" s="242">
        <f>I216+J216</f>
        <v>0</v>
      </c>
      <c r="Q216" s="242">
        <f>ROUND(I216*H216,2)</f>
        <v>0</v>
      </c>
      <c r="R216" s="242">
        <f>ROUND(J216*H216,2)</f>
        <v>0</v>
      </c>
      <c r="S216" s="92"/>
      <c r="T216" s="243">
        <f>S216*H216</f>
        <v>0</v>
      </c>
      <c r="U216" s="243">
        <v>0.0047000000000000002</v>
      </c>
      <c r="V216" s="243">
        <f>U216*H216</f>
        <v>0.37451479999999998</v>
      </c>
      <c r="W216" s="243">
        <v>0</v>
      </c>
      <c r="X216" s="244">
        <f>W216*H216</f>
        <v>0</v>
      </c>
      <c r="Y216" s="39"/>
      <c r="Z216" s="39"/>
      <c r="AA216" s="39"/>
      <c r="AB216" s="39"/>
      <c r="AC216" s="39"/>
      <c r="AD216" s="39"/>
      <c r="AE216" s="39"/>
      <c r="AR216" s="245" t="s">
        <v>293</v>
      </c>
      <c r="AT216" s="245" t="s">
        <v>290</v>
      </c>
      <c r="AU216" s="245" t="s">
        <v>84</v>
      </c>
      <c r="AY216" s="18" t="s">
        <v>182</v>
      </c>
      <c r="BE216" s="246">
        <f>IF(O216="základní",K216,0)</f>
        <v>0</v>
      </c>
      <c r="BF216" s="246">
        <f>IF(O216="snížená",K216,0)</f>
        <v>0</v>
      </c>
      <c r="BG216" s="246">
        <f>IF(O216="zákl. přenesená",K216,0)</f>
        <v>0</v>
      </c>
      <c r="BH216" s="246">
        <f>IF(O216="sníž. přenesená",K216,0)</f>
        <v>0</v>
      </c>
      <c r="BI216" s="246">
        <f>IF(O216="nulová",K216,0)</f>
        <v>0</v>
      </c>
      <c r="BJ216" s="18" t="s">
        <v>82</v>
      </c>
      <c r="BK216" s="246">
        <f>ROUND(P216*H216,2)</f>
        <v>0</v>
      </c>
      <c r="BL216" s="18" t="s">
        <v>223</v>
      </c>
      <c r="BM216" s="245" t="s">
        <v>2718</v>
      </c>
    </row>
    <row r="217" s="2" customFormat="1">
      <c r="A217" s="39"/>
      <c r="B217" s="40"/>
      <c r="C217" s="41"/>
      <c r="D217" s="247" t="s">
        <v>192</v>
      </c>
      <c r="E217" s="41"/>
      <c r="F217" s="248" t="s">
        <v>2717</v>
      </c>
      <c r="G217" s="41"/>
      <c r="H217" s="41"/>
      <c r="I217" s="249"/>
      <c r="J217" s="249"/>
      <c r="K217" s="41"/>
      <c r="L217" s="41"/>
      <c r="M217" s="45"/>
      <c r="N217" s="250"/>
      <c r="O217" s="251"/>
      <c r="P217" s="92"/>
      <c r="Q217" s="92"/>
      <c r="R217" s="92"/>
      <c r="S217" s="92"/>
      <c r="T217" s="92"/>
      <c r="U217" s="92"/>
      <c r="V217" s="92"/>
      <c r="W217" s="92"/>
      <c r="X217" s="93"/>
      <c r="Y217" s="39"/>
      <c r="Z217" s="39"/>
      <c r="AA217" s="39"/>
      <c r="AB217" s="39"/>
      <c r="AC217" s="39"/>
      <c r="AD217" s="39"/>
      <c r="AE217" s="39"/>
      <c r="AT217" s="18" t="s">
        <v>192</v>
      </c>
      <c r="AU217" s="18" t="s">
        <v>84</v>
      </c>
    </row>
    <row r="218" s="13" customFormat="1">
      <c r="A218" s="13"/>
      <c r="B218" s="254"/>
      <c r="C218" s="255"/>
      <c r="D218" s="247" t="s">
        <v>196</v>
      </c>
      <c r="E218" s="255"/>
      <c r="F218" s="257" t="s">
        <v>2719</v>
      </c>
      <c r="G218" s="255"/>
      <c r="H218" s="258">
        <v>79.683999999999998</v>
      </c>
      <c r="I218" s="259"/>
      <c r="J218" s="259"/>
      <c r="K218" s="255"/>
      <c r="L218" s="255"/>
      <c r="M218" s="260"/>
      <c r="N218" s="261"/>
      <c r="O218" s="262"/>
      <c r="P218" s="262"/>
      <c r="Q218" s="262"/>
      <c r="R218" s="262"/>
      <c r="S218" s="262"/>
      <c r="T218" s="262"/>
      <c r="U218" s="262"/>
      <c r="V218" s="262"/>
      <c r="W218" s="262"/>
      <c r="X218" s="263"/>
      <c r="Y218" s="13"/>
      <c r="Z218" s="13"/>
      <c r="AA218" s="13"/>
      <c r="AB218" s="13"/>
      <c r="AC218" s="13"/>
      <c r="AD218" s="13"/>
      <c r="AE218" s="13"/>
      <c r="AT218" s="264" t="s">
        <v>196</v>
      </c>
      <c r="AU218" s="264" t="s">
        <v>84</v>
      </c>
      <c r="AV218" s="13" t="s">
        <v>84</v>
      </c>
      <c r="AW218" s="13" t="s">
        <v>4</v>
      </c>
      <c r="AX218" s="13" t="s">
        <v>82</v>
      </c>
      <c r="AY218" s="264" t="s">
        <v>182</v>
      </c>
    </row>
    <row r="219" s="2" customFormat="1" ht="24.15" customHeight="1">
      <c r="A219" s="39"/>
      <c r="B219" s="40"/>
      <c r="C219" s="233" t="s">
        <v>355</v>
      </c>
      <c r="D219" s="233" t="s">
        <v>185</v>
      </c>
      <c r="E219" s="234" t="s">
        <v>414</v>
      </c>
      <c r="F219" s="235" t="s">
        <v>415</v>
      </c>
      <c r="G219" s="236" t="s">
        <v>416</v>
      </c>
      <c r="H219" s="237">
        <v>50.707999999999998</v>
      </c>
      <c r="I219" s="238"/>
      <c r="J219" s="238"/>
      <c r="K219" s="239">
        <f>ROUND(P219*H219,2)</f>
        <v>0</v>
      </c>
      <c r="L219" s="235" t="s">
        <v>189</v>
      </c>
      <c r="M219" s="45"/>
      <c r="N219" s="240" t="s">
        <v>1</v>
      </c>
      <c r="O219" s="241" t="s">
        <v>38</v>
      </c>
      <c r="P219" s="242">
        <f>I219+J219</f>
        <v>0</v>
      </c>
      <c r="Q219" s="242">
        <f>ROUND(I219*H219,2)</f>
        <v>0</v>
      </c>
      <c r="R219" s="242">
        <f>ROUND(J219*H219,2)</f>
        <v>0</v>
      </c>
      <c r="S219" s="92"/>
      <c r="T219" s="243">
        <f>S219*H219</f>
        <v>0</v>
      </c>
      <c r="U219" s="243">
        <v>2.0000000000000002E-05</v>
      </c>
      <c r="V219" s="243">
        <f>U219*H219</f>
        <v>0.0010141600000000001</v>
      </c>
      <c r="W219" s="243">
        <v>0</v>
      </c>
      <c r="X219" s="244">
        <f>W219*H219</f>
        <v>0</v>
      </c>
      <c r="Y219" s="39"/>
      <c r="Z219" s="39"/>
      <c r="AA219" s="39"/>
      <c r="AB219" s="39"/>
      <c r="AC219" s="39"/>
      <c r="AD219" s="39"/>
      <c r="AE219" s="39"/>
      <c r="AR219" s="245" t="s">
        <v>223</v>
      </c>
      <c r="AT219" s="245" t="s">
        <v>185</v>
      </c>
      <c r="AU219" s="245" t="s">
        <v>84</v>
      </c>
      <c r="AY219" s="18" t="s">
        <v>182</v>
      </c>
      <c r="BE219" s="246">
        <f>IF(O219="základní",K219,0)</f>
        <v>0</v>
      </c>
      <c r="BF219" s="246">
        <f>IF(O219="snížená",K219,0)</f>
        <v>0</v>
      </c>
      <c r="BG219" s="246">
        <f>IF(O219="zákl. přenesená",K219,0)</f>
        <v>0</v>
      </c>
      <c r="BH219" s="246">
        <f>IF(O219="sníž. přenesená",K219,0)</f>
        <v>0</v>
      </c>
      <c r="BI219" s="246">
        <f>IF(O219="nulová",K219,0)</f>
        <v>0</v>
      </c>
      <c r="BJ219" s="18" t="s">
        <v>82</v>
      </c>
      <c r="BK219" s="246">
        <f>ROUND(P219*H219,2)</f>
        <v>0</v>
      </c>
      <c r="BL219" s="18" t="s">
        <v>223</v>
      </c>
      <c r="BM219" s="245" t="s">
        <v>2720</v>
      </c>
    </row>
    <row r="220" s="2" customFormat="1">
      <c r="A220" s="39"/>
      <c r="B220" s="40"/>
      <c r="C220" s="41"/>
      <c r="D220" s="247" t="s">
        <v>192</v>
      </c>
      <c r="E220" s="41"/>
      <c r="F220" s="248" t="s">
        <v>418</v>
      </c>
      <c r="G220" s="41"/>
      <c r="H220" s="41"/>
      <c r="I220" s="249"/>
      <c r="J220" s="249"/>
      <c r="K220" s="41"/>
      <c r="L220" s="41"/>
      <c r="M220" s="45"/>
      <c r="N220" s="250"/>
      <c r="O220" s="251"/>
      <c r="P220" s="92"/>
      <c r="Q220" s="92"/>
      <c r="R220" s="92"/>
      <c r="S220" s="92"/>
      <c r="T220" s="92"/>
      <c r="U220" s="92"/>
      <c r="V220" s="92"/>
      <c r="W220" s="92"/>
      <c r="X220" s="93"/>
      <c r="Y220" s="39"/>
      <c r="Z220" s="39"/>
      <c r="AA220" s="39"/>
      <c r="AB220" s="39"/>
      <c r="AC220" s="39"/>
      <c r="AD220" s="39"/>
      <c r="AE220" s="39"/>
      <c r="AT220" s="18" t="s">
        <v>192</v>
      </c>
      <c r="AU220" s="18" t="s">
        <v>84</v>
      </c>
    </row>
    <row r="221" s="2" customFormat="1">
      <c r="A221" s="39"/>
      <c r="B221" s="40"/>
      <c r="C221" s="41"/>
      <c r="D221" s="252" t="s">
        <v>194</v>
      </c>
      <c r="E221" s="41"/>
      <c r="F221" s="253" t="s">
        <v>419</v>
      </c>
      <c r="G221" s="41"/>
      <c r="H221" s="41"/>
      <c r="I221" s="249"/>
      <c r="J221" s="249"/>
      <c r="K221" s="41"/>
      <c r="L221" s="41"/>
      <c r="M221" s="45"/>
      <c r="N221" s="250"/>
      <c r="O221" s="251"/>
      <c r="P221" s="92"/>
      <c r="Q221" s="92"/>
      <c r="R221" s="92"/>
      <c r="S221" s="92"/>
      <c r="T221" s="92"/>
      <c r="U221" s="92"/>
      <c r="V221" s="92"/>
      <c r="W221" s="92"/>
      <c r="X221" s="93"/>
      <c r="Y221" s="39"/>
      <c r="Z221" s="39"/>
      <c r="AA221" s="39"/>
      <c r="AB221" s="39"/>
      <c r="AC221" s="39"/>
      <c r="AD221" s="39"/>
      <c r="AE221" s="39"/>
      <c r="AT221" s="18" t="s">
        <v>194</v>
      </c>
      <c r="AU221" s="18" t="s">
        <v>84</v>
      </c>
    </row>
    <row r="222" s="13" customFormat="1">
      <c r="A222" s="13"/>
      <c r="B222" s="254"/>
      <c r="C222" s="255"/>
      <c r="D222" s="247" t="s">
        <v>196</v>
      </c>
      <c r="E222" s="256" t="s">
        <v>1</v>
      </c>
      <c r="F222" s="257" t="s">
        <v>2721</v>
      </c>
      <c r="G222" s="255"/>
      <c r="H222" s="258">
        <v>50.707999999999998</v>
      </c>
      <c r="I222" s="259"/>
      <c r="J222" s="259"/>
      <c r="K222" s="255"/>
      <c r="L222" s="255"/>
      <c r="M222" s="260"/>
      <c r="N222" s="261"/>
      <c r="O222" s="262"/>
      <c r="P222" s="262"/>
      <c r="Q222" s="262"/>
      <c r="R222" s="262"/>
      <c r="S222" s="262"/>
      <c r="T222" s="262"/>
      <c r="U222" s="262"/>
      <c r="V222" s="262"/>
      <c r="W222" s="262"/>
      <c r="X222" s="263"/>
      <c r="Y222" s="13"/>
      <c r="Z222" s="13"/>
      <c r="AA222" s="13"/>
      <c r="AB222" s="13"/>
      <c r="AC222" s="13"/>
      <c r="AD222" s="13"/>
      <c r="AE222" s="13"/>
      <c r="AT222" s="264" t="s">
        <v>196</v>
      </c>
      <c r="AU222" s="264" t="s">
        <v>84</v>
      </c>
      <c r="AV222" s="13" t="s">
        <v>84</v>
      </c>
      <c r="AW222" s="13" t="s">
        <v>5</v>
      </c>
      <c r="AX222" s="13" t="s">
        <v>82</v>
      </c>
      <c r="AY222" s="264" t="s">
        <v>182</v>
      </c>
    </row>
    <row r="223" s="2" customFormat="1" ht="24.15" customHeight="1">
      <c r="A223" s="39"/>
      <c r="B223" s="40"/>
      <c r="C223" s="233" t="s">
        <v>361</v>
      </c>
      <c r="D223" s="233" t="s">
        <v>185</v>
      </c>
      <c r="E223" s="234" t="s">
        <v>422</v>
      </c>
      <c r="F223" s="235" t="s">
        <v>423</v>
      </c>
      <c r="G223" s="236" t="s">
        <v>416</v>
      </c>
      <c r="H223" s="237">
        <v>4.2000000000000002</v>
      </c>
      <c r="I223" s="238"/>
      <c r="J223" s="238"/>
      <c r="K223" s="239">
        <f>ROUND(P223*H223,2)</f>
        <v>0</v>
      </c>
      <c r="L223" s="235" t="s">
        <v>189</v>
      </c>
      <c r="M223" s="45"/>
      <c r="N223" s="240" t="s">
        <v>1</v>
      </c>
      <c r="O223" s="241" t="s">
        <v>38</v>
      </c>
      <c r="P223" s="242">
        <f>I223+J223</f>
        <v>0</v>
      </c>
      <c r="Q223" s="242">
        <f>ROUND(I223*H223,2)</f>
        <v>0</v>
      </c>
      <c r="R223" s="242">
        <f>ROUND(J223*H223,2)</f>
        <v>0</v>
      </c>
      <c r="S223" s="92"/>
      <c r="T223" s="243">
        <f>S223*H223</f>
        <v>0</v>
      </c>
      <c r="U223" s="243">
        <v>0</v>
      </c>
      <c r="V223" s="243">
        <f>U223*H223</f>
        <v>0</v>
      </c>
      <c r="W223" s="243">
        <v>0.0030000000000000001</v>
      </c>
      <c r="X223" s="244">
        <f>W223*H223</f>
        <v>0.0126</v>
      </c>
      <c r="Y223" s="39"/>
      <c r="Z223" s="39"/>
      <c r="AA223" s="39"/>
      <c r="AB223" s="39"/>
      <c r="AC223" s="39"/>
      <c r="AD223" s="39"/>
      <c r="AE223" s="39"/>
      <c r="AR223" s="245" t="s">
        <v>223</v>
      </c>
      <c r="AT223" s="245" t="s">
        <v>185</v>
      </c>
      <c r="AU223" s="245" t="s">
        <v>84</v>
      </c>
      <c r="AY223" s="18" t="s">
        <v>182</v>
      </c>
      <c r="BE223" s="246">
        <f>IF(O223="základní",K223,0)</f>
        <v>0</v>
      </c>
      <c r="BF223" s="246">
        <f>IF(O223="snížená",K223,0)</f>
        <v>0</v>
      </c>
      <c r="BG223" s="246">
        <f>IF(O223="zákl. přenesená",K223,0)</f>
        <v>0</v>
      </c>
      <c r="BH223" s="246">
        <f>IF(O223="sníž. přenesená",K223,0)</f>
        <v>0</v>
      </c>
      <c r="BI223" s="246">
        <f>IF(O223="nulová",K223,0)</f>
        <v>0</v>
      </c>
      <c r="BJ223" s="18" t="s">
        <v>82</v>
      </c>
      <c r="BK223" s="246">
        <f>ROUND(P223*H223,2)</f>
        <v>0</v>
      </c>
      <c r="BL223" s="18" t="s">
        <v>223</v>
      </c>
      <c r="BM223" s="245" t="s">
        <v>2722</v>
      </c>
    </row>
    <row r="224" s="2" customFormat="1">
      <c r="A224" s="39"/>
      <c r="B224" s="40"/>
      <c r="C224" s="41"/>
      <c r="D224" s="247" t="s">
        <v>192</v>
      </c>
      <c r="E224" s="41"/>
      <c r="F224" s="248" t="s">
        <v>425</v>
      </c>
      <c r="G224" s="41"/>
      <c r="H224" s="41"/>
      <c r="I224" s="249"/>
      <c r="J224" s="249"/>
      <c r="K224" s="41"/>
      <c r="L224" s="41"/>
      <c r="M224" s="45"/>
      <c r="N224" s="250"/>
      <c r="O224" s="251"/>
      <c r="P224" s="92"/>
      <c r="Q224" s="92"/>
      <c r="R224" s="92"/>
      <c r="S224" s="92"/>
      <c r="T224" s="92"/>
      <c r="U224" s="92"/>
      <c r="V224" s="92"/>
      <c r="W224" s="92"/>
      <c r="X224" s="93"/>
      <c r="Y224" s="39"/>
      <c r="Z224" s="39"/>
      <c r="AA224" s="39"/>
      <c r="AB224" s="39"/>
      <c r="AC224" s="39"/>
      <c r="AD224" s="39"/>
      <c r="AE224" s="39"/>
      <c r="AT224" s="18" t="s">
        <v>192</v>
      </c>
      <c r="AU224" s="18" t="s">
        <v>84</v>
      </c>
    </row>
    <row r="225" s="2" customFormat="1">
      <c r="A225" s="39"/>
      <c r="B225" s="40"/>
      <c r="C225" s="41"/>
      <c r="D225" s="252" t="s">
        <v>194</v>
      </c>
      <c r="E225" s="41"/>
      <c r="F225" s="253" t="s">
        <v>426</v>
      </c>
      <c r="G225" s="41"/>
      <c r="H225" s="41"/>
      <c r="I225" s="249"/>
      <c r="J225" s="249"/>
      <c r="K225" s="41"/>
      <c r="L225" s="41"/>
      <c r="M225" s="45"/>
      <c r="N225" s="250"/>
      <c r="O225" s="251"/>
      <c r="P225" s="92"/>
      <c r="Q225" s="92"/>
      <c r="R225" s="92"/>
      <c r="S225" s="92"/>
      <c r="T225" s="92"/>
      <c r="U225" s="92"/>
      <c r="V225" s="92"/>
      <c r="W225" s="92"/>
      <c r="X225" s="93"/>
      <c r="Y225" s="39"/>
      <c r="Z225" s="39"/>
      <c r="AA225" s="39"/>
      <c r="AB225" s="39"/>
      <c r="AC225" s="39"/>
      <c r="AD225" s="39"/>
      <c r="AE225" s="39"/>
      <c r="AT225" s="18" t="s">
        <v>194</v>
      </c>
      <c r="AU225" s="18" t="s">
        <v>84</v>
      </c>
    </row>
    <row r="226" s="13" customFormat="1">
      <c r="A226" s="13"/>
      <c r="B226" s="254"/>
      <c r="C226" s="255"/>
      <c r="D226" s="247" t="s">
        <v>196</v>
      </c>
      <c r="E226" s="256" t="s">
        <v>1</v>
      </c>
      <c r="F226" s="257" t="s">
        <v>2723</v>
      </c>
      <c r="G226" s="255"/>
      <c r="H226" s="258">
        <v>4.2000000000000002</v>
      </c>
      <c r="I226" s="259"/>
      <c r="J226" s="259"/>
      <c r="K226" s="255"/>
      <c r="L226" s="255"/>
      <c r="M226" s="260"/>
      <c r="N226" s="261"/>
      <c r="O226" s="262"/>
      <c r="P226" s="262"/>
      <c r="Q226" s="262"/>
      <c r="R226" s="262"/>
      <c r="S226" s="262"/>
      <c r="T226" s="262"/>
      <c r="U226" s="262"/>
      <c r="V226" s="262"/>
      <c r="W226" s="262"/>
      <c r="X226" s="263"/>
      <c r="Y226" s="13"/>
      <c r="Z226" s="13"/>
      <c r="AA226" s="13"/>
      <c r="AB226" s="13"/>
      <c r="AC226" s="13"/>
      <c r="AD226" s="13"/>
      <c r="AE226" s="13"/>
      <c r="AT226" s="264" t="s">
        <v>196</v>
      </c>
      <c r="AU226" s="264" t="s">
        <v>84</v>
      </c>
      <c r="AV226" s="13" t="s">
        <v>84</v>
      </c>
      <c r="AW226" s="13" t="s">
        <v>5</v>
      </c>
      <c r="AX226" s="13" t="s">
        <v>82</v>
      </c>
      <c r="AY226" s="264" t="s">
        <v>182</v>
      </c>
    </row>
    <row r="227" s="2" customFormat="1">
      <c r="A227" s="39"/>
      <c r="B227" s="40"/>
      <c r="C227" s="233" t="s">
        <v>368</v>
      </c>
      <c r="D227" s="233" t="s">
        <v>185</v>
      </c>
      <c r="E227" s="234" t="s">
        <v>429</v>
      </c>
      <c r="F227" s="235" t="s">
        <v>430</v>
      </c>
      <c r="G227" s="236" t="s">
        <v>416</v>
      </c>
      <c r="H227" s="237">
        <v>51.046999999999997</v>
      </c>
      <c r="I227" s="238"/>
      <c r="J227" s="238"/>
      <c r="K227" s="239">
        <f>ROUND(P227*H227,2)</f>
        <v>0</v>
      </c>
      <c r="L227" s="235" t="s">
        <v>189</v>
      </c>
      <c r="M227" s="45"/>
      <c r="N227" s="240" t="s">
        <v>1</v>
      </c>
      <c r="O227" s="241" t="s">
        <v>38</v>
      </c>
      <c r="P227" s="242">
        <f>I227+J227</f>
        <v>0</v>
      </c>
      <c r="Q227" s="242">
        <f>ROUND(I227*H227,2)</f>
        <v>0</v>
      </c>
      <c r="R227" s="242">
        <f>ROUND(J227*H227,2)</f>
        <v>0</v>
      </c>
      <c r="S227" s="92"/>
      <c r="T227" s="243">
        <f>S227*H227</f>
        <v>0</v>
      </c>
      <c r="U227" s="243">
        <v>0</v>
      </c>
      <c r="V227" s="243">
        <f>U227*H227</f>
        <v>0</v>
      </c>
      <c r="W227" s="243">
        <v>0.00029999999999999997</v>
      </c>
      <c r="X227" s="244">
        <f>W227*H227</f>
        <v>0.015314099999999997</v>
      </c>
      <c r="Y227" s="39"/>
      <c r="Z227" s="39"/>
      <c r="AA227" s="39"/>
      <c r="AB227" s="39"/>
      <c r="AC227" s="39"/>
      <c r="AD227" s="39"/>
      <c r="AE227" s="39"/>
      <c r="AR227" s="245" t="s">
        <v>223</v>
      </c>
      <c r="AT227" s="245" t="s">
        <v>185</v>
      </c>
      <c r="AU227" s="245" t="s">
        <v>84</v>
      </c>
      <c r="AY227" s="18" t="s">
        <v>182</v>
      </c>
      <c r="BE227" s="246">
        <f>IF(O227="základní",K227,0)</f>
        <v>0</v>
      </c>
      <c r="BF227" s="246">
        <f>IF(O227="snížená",K227,0)</f>
        <v>0</v>
      </c>
      <c r="BG227" s="246">
        <f>IF(O227="zákl. přenesená",K227,0)</f>
        <v>0</v>
      </c>
      <c r="BH227" s="246">
        <f>IF(O227="sníž. přenesená",K227,0)</f>
        <v>0</v>
      </c>
      <c r="BI227" s="246">
        <f>IF(O227="nulová",K227,0)</f>
        <v>0</v>
      </c>
      <c r="BJ227" s="18" t="s">
        <v>82</v>
      </c>
      <c r="BK227" s="246">
        <f>ROUND(P227*H227,2)</f>
        <v>0</v>
      </c>
      <c r="BL227" s="18" t="s">
        <v>223</v>
      </c>
      <c r="BM227" s="245" t="s">
        <v>2724</v>
      </c>
    </row>
    <row r="228" s="2" customFormat="1">
      <c r="A228" s="39"/>
      <c r="B228" s="40"/>
      <c r="C228" s="41"/>
      <c r="D228" s="247" t="s">
        <v>192</v>
      </c>
      <c r="E228" s="41"/>
      <c r="F228" s="248" t="s">
        <v>432</v>
      </c>
      <c r="G228" s="41"/>
      <c r="H228" s="41"/>
      <c r="I228" s="249"/>
      <c r="J228" s="249"/>
      <c r="K228" s="41"/>
      <c r="L228" s="41"/>
      <c r="M228" s="45"/>
      <c r="N228" s="250"/>
      <c r="O228" s="251"/>
      <c r="P228" s="92"/>
      <c r="Q228" s="92"/>
      <c r="R228" s="92"/>
      <c r="S228" s="92"/>
      <c r="T228" s="92"/>
      <c r="U228" s="92"/>
      <c r="V228" s="92"/>
      <c r="W228" s="92"/>
      <c r="X228" s="93"/>
      <c r="Y228" s="39"/>
      <c r="Z228" s="39"/>
      <c r="AA228" s="39"/>
      <c r="AB228" s="39"/>
      <c r="AC228" s="39"/>
      <c r="AD228" s="39"/>
      <c r="AE228" s="39"/>
      <c r="AT228" s="18" t="s">
        <v>192</v>
      </c>
      <c r="AU228" s="18" t="s">
        <v>84</v>
      </c>
    </row>
    <row r="229" s="2" customFormat="1">
      <c r="A229" s="39"/>
      <c r="B229" s="40"/>
      <c r="C229" s="41"/>
      <c r="D229" s="252" t="s">
        <v>194</v>
      </c>
      <c r="E229" s="41"/>
      <c r="F229" s="253" t="s">
        <v>433</v>
      </c>
      <c r="G229" s="41"/>
      <c r="H229" s="41"/>
      <c r="I229" s="249"/>
      <c r="J229" s="249"/>
      <c r="K229" s="41"/>
      <c r="L229" s="41"/>
      <c r="M229" s="45"/>
      <c r="N229" s="250"/>
      <c r="O229" s="251"/>
      <c r="P229" s="92"/>
      <c r="Q229" s="92"/>
      <c r="R229" s="92"/>
      <c r="S229" s="92"/>
      <c r="T229" s="92"/>
      <c r="U229" s="92"/>
      <c r="V229" s="92"/>
      <c r="W229" s="92"/>
      <c r="X229" s="93"/>
      <c r="Y229" s="39"/>
      <c r="Z229" s="39"/>
      <c r="AA229" s="39"/>
      <c r="AB229" s="39"/>
      <c r="AC229" s="39"/>
      <c r="AD229" s="39"/>
      <c r="AE229" s="39"/>
      <c r="AT229" s="18" t="s">
        <v>194</v>
      </c>
      <c r="AU229" s="18" t="s">
        <v>84</v>
      </c>
    </row>
    <row r="230" s="13" customFormat="1">
      <c r="A230" s="13"/>
      <c r="B230" s="254"/>
      <c r="C230" s="255"/>
      <c r="D230" s="247" t="s">
        <v>196</v>
      </c>
      <c r="E230" s="256" t="s">
        <v>1</v>
      </c>
      <c r="F230" s="257" t="s">
        <v>2725</v>
      </c>
      <c r="G230" s="255"/>
      <c r="H230" s="258">
        <v>51.046999999999997</v>
      </c>
      <c r="I230" s="259"/>
      <c r="J230" s="259"/>
      <c r="K230" s="255"/>
      <c r="L230" s="255"/>
      <c r="M230" s="260"/>
      <c r="N230" s="261"/>
      <c r="O230" s="262"/>
      <c r="P230" s="262"/>
      <c r="Q230" s="262"/>
      <c r="R230" s="262"/>
      <c r="S230" s="262"/>
      <c r="T230" s="262"/>
      <c r="U230" s="262"/>
      <c r="V230" s="262"/>
      <c r="W230" s="262"/>
      <c r="X230" s="263"/>
      <c r="Y230" s="13"/>
      <c r="Z230" s="13"/>
      <c r="AA230" s="13"/>
      <c r="AB230" s="13"/>
      <c r="AC230" s="13"/>
      <c r="AD230" s="13"/>
      <c r="AE230" s="13"/>
      <c r="AT230" s="264" t="s">
        <v>196</v>
      </c>
      <c r="AU230" s="264" t="s">
        <v>84</v>
      </c>
      <c r="AV230" s="13" t="s">
        <v>84</v>
      </c>
      <c r="AW230" s="13" t="s">
        <v>5</v>
      </c>
      <c r="AX230" s="13" t="s">
        <v>82</v>
      </c>
      <c r="AY230" s="264" t="s">
        <v>182</v>
      </c>
    </row>
    <row r="231" s="2" customFormat="1" ht="24.15" customHeight="1">
      <c r="A231" s="39"/>
      <c r="B231" s="40"/>
      <c r="C231" s="233" t="s">
        <v>374</v>
      </c>
      <c r="D231" s="233" t="s">
        <v>185</v>
      </c>
      <c r="E231" s="234" t="s">
        <v>2726</v>
      </c>
      <c r="F231" s="235" t="s">
        <v>2727</v>
      </c>
      <c r="G231" s="236" t="s">
        <v>416</v>
      </c>
      <c r="H231" s="237">
        <v>51.046999999999997</v>
      </c>
      <c r="I231" s="238"/>
      <c r="J231" s="238"/>
      <c r="K231" s="239">
        <f>ROUND(P231*H231,2)</f>
        <v>0</v>
      </c>
      <c r="L231" s="235" t="s">
        <v>189</v>
      </c>
      <c r="M231" s="45"/>
      <c r="N231" s="240" t="s">
        <v>1</v>
      </c>
      <c r="O231" s="241" t="s">
        <v>38</v>
      </c>
      <c r="P231" s="242">
        <f>I231+J231</f>
        <v>0</v>
      </c>
      <c r="Q231" s="242">
        <f>ROUND(I231*H231,2)</f>
        <v>0</v>
      </c>
      <c r="R231" s="242">
        <f>ROUND(J231*H231,2)</f>
        <v>0</v>
      </c>
      <c r="S231" s="92"/>
      <c r="T231" s="243">
        <f>S231*H231</f>
        <v>0</v>
      </c>
      <c r="U231" s="243">
        <v>5.0000000000000002E-05</v>
      </c>
      <c r="V231" s="243">
        <f>U231*H231</f>
        <v>0.0025523500000000001</v>
      </c>
      <c r="W231" s="243">
        <v>0</v>
      </c>
      <c r="X231" s="244">
        <f>W231*H231</f>
        <v>0</v>
      </c>
      <c r="Y231" s="39"/>
      <c r="Z231" s="39"/>
      <c r="AA231" s="39"/>
      <c r="AB231" s="39"/>
      <c r="AC231" s="39"/>
      <c r="AD231" s="39"/>
      <c r="AE231" s="39"/>
      <c r="AR231" s="245" t="s">
        <v>223</v>
      </c>
      <c r="AT231" s="245" t="s">
        <v>185</v>
      </c>
      <c r="AU231" s="245" t="s">
        <v>84</v>
      </c>
      <c r="AY231" s="18" t="s">
        <v>182</v>
      </c>
      <c r="BE231" s="246">
        <f>IF(O231="základní",K231,0)</f>
        <v>0</v>
      </c>
      <c r="BF231" s="246">
        <f>IF(O231="snížená",K231,0)</f>
        <v>0</v>
      </c>
      <c r="BG231" s="246">
        <f>IF(O231="zákl. přenesená",K231,0)</f>
        <v>0</v>
      </c>
      <c r="BH231" s="246">
        <f>IF(O231="sníž. přenesená",K231,0)</f>
        <v>0</v>
      </c>
      <c r="BI231" s="246">
        <f>IF(O231="nulová",K231,0)</f>
        <v>0</v>
      </c>
      <c r="BJ231" s="18" t="s">
        <v>82</v>
      </c>
      <c r="BK231" s="246">
        <f>ROUND(P231*H231,2)</f>
        <v>0</v>
      </c>
      <c r="BL231" s="18" t="s">
        <v>223</v>
      </c>
      <c r="BM231" s="245" t="s">
        <v>2728</v>
      </c>
    </row>
    <row r="232" s="2" customFormat="1">
      <c r="A232" s="39"/>
      <c r="B232" s="40"/>
      <c r="C232" s="41"/>
      <c r="D232" s="247" t="s">
        <v>192</v>
      </c>
      <c r="E232" s="41"/>
      <c r="F232" s="248" t="s">
        <v>2729</v>
      </c>
      <c r="G232" s="41"/>
      <c r="H232" s="41"/>
      <c r="I232" s="249"/>
      <c r="J232" s="249"/>
      <c r="K232" s="41"/>
      <c r="L232" s="41"/>
      <c r="M232" s="45"/>
      <c r="N232" s="250"/>
      <c r="O232" s="251"/>
      <c r="P232" s="92"/>
      <c r="Q232" s="92"/>
      <c r="R232" s="92"/>
      <c r="S232" s="92"/>
      <c r="T232" s="92"/>
      <c r="U232" s="92"/>
      <c r="V232" s="92"/>
      <c r="W232" s="92"/>
      <c r="X232" s="93"/>
      <c r="Y232" s="39"/>
      <c r="Z232" s="39"/>
      <c r="AA232" s="39"/>
      <c r="AB232" s="39"/>
      <c r="AC232" s="39"/>
      <c r="AD232" s="39"/>
      <c r="AE232" s="39"/>
      <c r="AT232" s="18" t="s">
        <v>192</v>
      </c>
      <c r="AU232" s="18" t="s">
        <v>84</v>
      </c>
    </row>
    <row r="233" s="2" customFormat="1">
      <c r="A233" s="39"/>
      <c r="B233" s="40"/>
      <c r="C233" s="41"/>
      <c r="D233" s="252" t="s">
        <v>194</v>
      </c>
      <c r="E233" s="41"/>
      <c r="F233" s="253" t="s">
        <v>2730</v>
      </c>
      <c r="G233" s="41"/>
      <c r="H233" s="41"/>
      <c r="I233" s="249"/>
      <c r="J233" s="249"/>
      <c r="K233" s="41"/>
      <c r="L233" s="41"/>
      <c r="M233" s="45"/>
      <c r="N233" s="250"/>
      <c r="O233" s="251"/>
      <c r="P233" s="92"/>
      <c r="Q233" s="92"/>
      <c r="R233" s="92"/>
      <c r="S233" s="92"/>
      <c r="T233" s="92"/>
      <c r="U233" s="92"/>
      <c r="V233" s="92"/>
      <c r="W233" s="92"/>
      <c r="X233" s="93"/>
      <c r="Y233" s="39"/>
      <c r="Z233" s="39"/>
      <c r="AA233" s="39"/>
      <c r="AB233" s="39"/>
      <c r="AC233" s="39"/>
      <c r="AD233" s="39"/>
      <c r="AE233" s="39"/>
      <c r="AT233" s="18" t="s">
        <v>194</v>
      </c>
      <c r="AU233" s="18" t="s">
        <v>84</v>
      </c>
    </row>
    <row r="234" s="13" customFormat="1">
      <c r="A234" s="13"/>
      <c r="B234" s="254"/>
      <c r="C234" s="255"/>
      <c r="D234" s="247" t="s">
        <v>196</v>
      </c>
      <c r="E234" s="256" t="s">
        <v>1</v>
      </c>
      <c r="F234" s="257" t="s">
        <v>2725</v>
      </c>
      <c r="G234" s="255"/>
      <c r="H234" s="258">
        <v>51.046999999999997</v>
      </c>
      <c r="I234" s="259"/>
      <c r="J234" s="259"/>
      <c r="K234" s="255"/>
      <c r="L234" s="255"/>
      <c r="M234" s="260"/>
      <c r="N234" s="261"/>
      <c r="O234" s="262"/>
      <c r="P234" s="262"/>
      <c r="Q234" s="262"/>
      <c r="R234" s="262"/>
      <c r="S234" s="262"/>
      <c r="T234" s="262"/>
      <c r="U234" s="262"/>
      <c r="V234" s="262"/>
      <c r="W234" s="262"/>
      <c r="X234" s="263"/>
      <c r="Y234" s="13"/>
      <c r="Z234" s="13"/>
      <c r="AA234" s="13"/>
      <c r="AB234" s="13"/>
      <c r="AC234" s="13"/>
      <c r="AD234" s="13"/>
      <c r="AE234" s="13"/>
      <c r="AT234" s="264" t="s">
        <v>196</v>
      </c>
      <c r="AU234" s="264" t="s">
        <v>84</v>
      </c>
      <c r="AV234" s="13" t="s">
        <v>84</v>
      </c>
      <c r="AW234" s="13" t="s">
        <v>5</v>
      </c>
      <c r="AX234" s="13" t="s">
        <v>82</v>
      </c>
      <c r="AY234" s="264" t="s">
        <v>182</v>
      </c>
    </row>
    <row r="235" s="2" customFormat="1" ht="49.05" customHeight="1">
      <c r="A235" s="39"/>
      <c r="B235" s="40"/>
      <c r="C235" s="286" t="s">
        <v>380</v>
      </c>
      <c r="D235" s="286" t="s">
        <v>290</v>
      </c>
      <c r="E235" s="287" t="s">
        <v>2716</v>
      </c>
      <c r="F235" s="288" t="s">
        <v>2717</v>
      </c>
      <c r="G235" s="289" t="s">
        <v>188</v>
      </c>
      <c r="H235" s="290">
        <v>4.6959999999999997</v>
      </c>
      <c r="I235" s="291"/>
      <c r="J235" s="292"/>
      <c r="K235" s="293">
        <f>ROUND(P235*H235,2)</f>
        <v>0</v>
      </c>
      <c r="L235" s="288" t="s">
        <v>189</v>
      </c>
      <c r="M235" s="294"/>
      <c r="N235" s="295" t="s">
        <v>1</v>
      </c>
      <c r="O235" s="241" t="s">
        <v>38</v>
      </c>
      <c r="P235" s="242">
        <f>I235+J235</f>
        <v>0</v>
      </c>
      <c r="Q235" s="242">
        <f>ROUND(I235*H235,2)</f>
        <v>0</v>
      </c>
      <c r="R235" s="242">
        <f>ROUND(J235*H235,2)</f>
        <v>0</v>
      </c>
      <c r="S235" s="92"/>
      <c r="T235" s="243">
        <f>S235*H235</f>
        <v>0</v>
      </c>
      <c r="U235" s="243">
        <v>0.0047000000000000002</v>
      </c>
      <c r="V235" s="243">
        <f>U235*H235</f>
        <v>0.022071199999999999</v>
      </c>
      <c r="W235" s="243">
        <v>0</v>
      </c>
      <c r="X235" s="244">
        <f>W235*H235</f>
        <v>0</v>
      </c>
      <c r="Y235" s="39"/>
      <c r="Z235" s="39"/>
      <c r="AA235" s="39"/>
      <c r="AB235" s="39"/>
      <c r="AC235" s="39"/>
      <c r="AD235" s="39"/>
      <c r="AE235" s="39"/>
      <c r="AR235" s="245" t="s">
        <v>293</v>
      </c>
      <c r="AT235" s="245" t="s">
        <v>290</v>
      </c>
      <c r="AU235" s="245" t="s">
        <v>84</v>
      </c>
      <c r="AY235" s="18" t="s">
        <v>182</v>
      </c>
      <c r="BE235" s="246">
        <f>IF(O235="základní",K235,0)</f>
        <v>0</v>
      </c>
      <c r="BF235" s="246">
        <f>IF(O235="snížená",K235,0)</f>
        <v>0</v>
      </c>
      <c r="BG235" s="246">
        <f>IF(O235="zákl. přenesená",K235,0)</f>
        <v>0</v>
      </c>
      <c r="BH235" s="246">
        <f>IF(O235="sníž. přenesená",K235,0)</f>
        <v>0</v>
      </c>
      <c r="BI235" s="246">
        <f>IF(O235="nulová",K235,0)</f>
        <v>0</v>
      </c>
      <c r="BJ235" s="18" t="s">
        <v>82</v>
      </c>
      <c r="BK235" s="246">
        <f>ROUND(P235*H235,2)</f>
        <v>0</v>
      </c>
      <c r="BL235" s="18" t="s">
        <v>223</v>
      </c>
      <c r="BM235" s="245" t="s">
        <v>2731</v>
      </c>
    </row>
    <row r="236" s="2" customFormat="1">
      <c r="A236" s="39"/>
      <c r="B236" s="40"/>
      <c r="C236" s="41"/>
      <c r="D236" s="247" t="s">
        <v>192</v>
      </c>
      <c r="E236" s="41"/>
      <c r="F236" s="248" t="s">
        <v>2717</v>
      </c>
      <c r="G236" s="41"/>
      <c r="H236" s="41"/>
      <c r="I236" s="249"/>
      <c r="J236" s="249"/>
      <c r="K236" s="41"/>
      <c r="L236" s="41"/>
      <c r="M236" s="45"/>
      <c r="N236" s="250"/>
      <c r="O236" s="251"/>
      <c r="P236" s="92"/>
      <c r="Q236" s="92"/>
      <c r="R236" s="92"/>
      <c r="S236" s="92"/>
      <c r="T236" s="92"/>
      <c r="U236" s="92"/>
      <c r="V236" s="92"/>
      <c r="W236" s="92"/>
      <c r="X236" s="93"/>
      <c r="Y236" s="39"/>
      <c r="Z236" s="39"/>
      <c r="AA236" s="39"/>
      <c r="AB236" s="39"/>
      <c r="AC236" s="39"/>
      <c r="AD236" s="39"/>
      <c r="AE236" s="39"/>
      <c r="AT236" s="18" t="s">
        <v>192</v>
      </c>
      <c r="AU236" s="18" t="s">
        <v>84</v>
      </c>
    </row>
    <row r="237" s="13" customFormat="1">
      <c r="A237" s="13"/>
      <c r="B237" s="254"/>
      <c r="C237" s="255"/>
      <c r="D237" s="247" t="s">
        <v>196</v>
      </c>
      <c r="E237" s="255"/>
      <c r="F237" s="257" t="s">
        <v>2732</v>
      </c>
      <c r="G237" s="255"/>
      <c r="H237" s="258">
        <v>4.6959999999999997</v>
      </c>
      <c r="I237" s="259"/>
      <c r="J237" s="259"/>
      <c r="K237" s="255"/>
      <c r="L237" s="255"/>
      <c r="M237" s="260"/>
      <c r="N237" s="261"/>
      <c r="O237" s="262"/>
      <c r="P237" s="262"/>
      <c r="Q237" s="262"/>
      <c r="R237" s="262"/>
      <c r="S237" s="262"/>
      <c r="T237" s="262"/>
      <c r="U237" s="262"/>
      <c r="V237" s="262"/>
      <c r="W237" s="262"/>
      <c r="X237" s="263"/>
      <c r="Y237" s="13"/>
      <c r="Z237" s="13"/>
      <c r="AA237" s="13"/>
      <c r="AB237" s="13"/>
      <c r="AC237" s="13"/>
      <c r="AD237" s="13"/>
      <c r="AE237" s="13"/>
      <c r="AT237" s="264" t="s">
        <v>196</v>
      </c>
      <c r="AU237" s="264" t="s">
        <v>84</v>
      </c>
      <c r="AV237" s="13" t="s">
        <v>84</v>
      </c>
      <c r="AW237" s="13" t="s">
        <v>4</v>
      </c>
      <c r="AX237" s="13" t="s">
        <v>82</v>
      </c>
      <c r="AY237" s="264" t="s">
        <v>182</v>
      </c>
    </row>
    <row r="238" s="2" customFormat="1" ht="24.15" customHeight="1">
      <c r="A238" s="39"/>
      <c r="B238" s="40"/>
      <c r="C238" s="233" t="s">
        <v>391</v>
      </c>
      <c r="D238" s="233" t="s">
        <v>185</v>
      </c>
      <c r="E238" s="234" t="s">
        <v>2733</v>
      </c>
      <c r="F238" s="235" t="s">
        <v>2734</v>
      </c>
      <c r="G238" s="236" t="s">
        <v>222</v>
      </c>
      <c r="H238" s="237">
        <v>19</v>
      </c>
      <c r="I238" s="238"/>
      <c r="J238" s="238"/>
      <c r="K238" s="239">
        <f>ROUND(P238*H238,2)</f>
        <v>0</v>
      </c>
      <c r="L238" s="235" t="s">
        <v>189</v>
      </c>
      <c r="M238" s="45"/>
      <c r="N238" s="240" t="s">
        <v>1</v>
      </c>
      <c r="O238" s="241" t="s">
        <v>38</v>
      </c>
      <c r="P238" s="242">
        <f>I238+J238</f>
        <v>0</v>
      </c>
      <c r="Q238" s="242">
        <f>ROUND(I238*H238,2)</f>
        <v>0</v>
      </c>
      <c r="R238" s="242">
        <f>ROUND(J238*H238,2)</f>
        <v>0</v>
      </c>
      <c r="S238" s="92"/>
      <c r="T238" s="243">
        <f>S238*H238</f>
        <v>0</v>
      </c>
      <c r="U238" s="243">
        <v>3.0000000000000001E-05</v>
      </c>
      <c r="V238" s="243">
        <f>U238*H238</f>
        <v>0.00056999999999999998</v>
      </c>
      <c r="W238" s="243">
        <v>0</v>
      </c>
      <c r="X238" s="244">
        <f>W238*H238</f>
        <v>0</v>
      </c>
      <c r="Y238" s="39"/>
      <c r="Z238" s="39"/>
      <c r="AA238" s="39"/>
      <c r="AB238" s="39"/>
      <c r="AC238" s="39"/>
      <c r="AD238" s="39"/>
      <c r="AE238" s="39"/>
      <c r="AR238" s="245" t="s">
        <v>223</v>
      </c>
      <c r="AT238" s="245" t="s">
        <v>185</v>
      </c>
      <c r="AU238" s="245" t="s">
        <v>84</v>
      </c>
      <c r="AY238" s="18" t="s">
        <v>182</v>
      </c>
      <c r="BE238" s="246">
        <f>IF(O238="základní",K238,0)</f>
        <v>0</v>
      </c>
      <c r="BF238" s="246">
        <f>IF(O238="snížená",K238,0)</f>
        <v>0</v>
      </c>
      <c r="BG238" s="246">
        <f>IF(O238="zákl. přenesená",K238,0)</f>
        <v>0</v>
      </c>
      <c r="BH238" s="246">
        <f>IF(O238="sníž. přenesená",K238,0)</f>
        <v>0</v>
      </c>
      <c r="BI238" s="246">
        <f>IF(O238="nulová",K238,0)</f>
        <v>0</v>
      </c>
      <c r="BJ238" s="18" t="s">
        <v>82</v>
      </c>
      <c r="BK238" s="246">
        <f>ROUND(P238*H238,2)</f>
        <v>0</v>
      </c>
      <c r="BL238" s="18" t="s">
        <v>223</v>
      </c>
      <c r="BM238" s="245" t="s">
        <v>2735</v>
      </c>
    </row>
    <row r="239" s="2" customFormat="1">
      <c r="A239" s="39"/>
      <c r="B239" s="40"/>
      <c r="C239" s="41"/>
      <c r="D239" s="247" t="s">
        <v>192</v>
      </c>
      <c r="E239" s="41"/>
      <c r="F239" s="248" t="s">
        <v>2736</v>
      </c>
      <c r="G239" s="41"/>
      <c r="H239" s="41"/>
      <c r="I239" s="249"/>
      <c r="J239" s="249"/>
      <c r="K239" s="41"/>
      <c r="L239" s="41"/>
      <c r="M239" s="45"/>
      <c r="N239" s="250"/>
      <c r="O239" s="251"/>
      <c r="P239" s="92"/>
      <c r="Q239" s="92"/>
      <c r="R239" s="92"/>
      <c r="S239" s="92"/>
      <c r="T239" s="92"/>
      <c r="U239" s="92"/>
      <c r="V239" s="92"/>
      <c r="W239" s="92"/>
      <c r="X239" s="93"/>
      <c r="Y239" s="39"/>
      <c r="Z239" s="39"/>
      <c r="AA239" s="39"/>
      <c r="AB239" s="39"/>
      <c r="AC239" s="39"/>
      <c r="AD239" s="39"/>
      <c r="AE239" s="39"/>
      <c r="AT239" s="18" t="s">
        <v>192</v>
      </c>
      <c r="AU239" s="18" t="s">
        <v>84</v>
      </c>
    </row>
    <row r="240" s="2" customFormat="1">
      <c r="A240" s="39"/>
      <c r="B240" s="40"/>
      <c r="C240" s="41"/>
      <c r="D240" s="252" t="s">
        <v>194</v>
      </c>
      <c r="E240" s="41"/>
      <c r="F240" s="253" t="s">
        <v>2737</v>
      </c>
      <c r="G240" s="41"/>
      <c r="H240" s="41"/>
      <c r="I240" s="249"/>
      <c r="J240" s="249"/>
      <c r="K240" s="41"/>
      <c r="L240" s="41"/>
      <c r="M240" s="45"/>
      <c r="N240" s="250"/>
      <c r="O240" s="251"/>
      <c r="P240" s="92"/>
      <c r="Q240" s="92"/>
      <c r="R240" s="92"/>
      <c r="S240" s="92"/>
      <c r="T240" s="92"/>
      <c r="U240" s="92"/>
      <c r="V240" s="92"/>
      <c r="W240" s="92"/>
      <c r="X240" s="93"/>
      <c r="Y240" s="39"/>
      <c r="Z240" s="39"/>
      <c r="AA240" s="39"/>
      <c r="AB240" s="39"/>
      <c r="AC240" s="39"/>
      <c r="AD240" s="39"/>
      <c r="AE240" s="39"/>
      <c r="AT240" s="18" t="s">
        <v>194</v>
      </c>
      <c r="AU240" s="18" t="s">
        <v>84</v>
      </c>
    </row>
    <row r="241" s="13" customFormat="1">
      <c r="A241" s="13"/>
      <c r="B241" s="254"/>
      <c r="C241" s="255"/>
      <c r="D241" s="247" t="s">
        <v>196</v>
      </c>
      <c r="E241" s="256" t="s">
        <v>1</v>
      </c>
      <c r="F241" s="257" t="s">
        <v>2738</v>
      </c>
      <c r="G241" s="255"/>
      <c r="H241" s="258">
        <v>19</v>
      </c>
      <c r="I241" s="259"/>
      <c r="J241" s="259"/>
      <c r="K241" s="255"/>
      <c r="L241" s="255"/>
      <c r="M241" s="260"/>
      <c r="N241" s="261"/>
      <c r="O241" s="262"/>
      <c r="P241" s="262"/>
      <c r="Q241" s="262"/>
      <c r="R241" s="262"/>
      <c r="S241" s="262"/>
      <c r="T241" s="262"/>
      <c r="U241" s="262"/>
      <c r="V241" s="262"/>
      <c r="W241" s="262"/>
      <c r="X241" s="263"/>
      <c r="Y241" s="13"/>
      <c r="Z241" s="13"/>
      <c r="AA241" s="13"/>
      <c r="AB241" s="13"/>
      <c r="AC241" s="13"/>
      <c r="AD241" s="13"/>
      <c r="AE241" s="13"/>
      <c r="AT241" s="264" t="s">
        <v>196</v>
      </c>
      <c r="AU241" s="264" t="s">
        <v>84</v>
      </c>
      <c r="AV241" s="13" t="s">
        <v>84</v>
      </c>
      <c r="AW241" s="13" t="s">
        <v>5</v>
      </c>
      <c r="AX241" s="13" t="s">
        <v>82</v>
      </c>
      <c r="AY241" s="264" t="s">
        <v>182</v>
      </c>
    </row>
    <row r="242" s="2" customFormat="1" ht="49.05" customHeight="1">
      <c r="A242" s="39"/>
      <c r="B242" s="40"/>
      <c r="C242" s="286" t="s">
        <v>398</v>
      </c>
      <c r="D242" s="286" t="s">
        <v>290</v>
      </c>
      <c r="E242" s="287" t="s">
        <v>2716</v>
      </c>
      <c r="F242" s="288" t="s">
        <v>2717</v>
      </c>
      <c r="G242" s="289" t="s">
        <v>188</v>
      </c>
      <c r="H242" s="290">
        <v>0.54600000000000004</v>
      </c>
      <c r="I242" s="291"/>
      <c r="J242" s="292"/>
      <c r="K242" s="293">
        <f>ROUND(P242*H242,2)</f>
        <v>0</v>
      </c>
      <c r="L242" s="288" t="s">
        <v>189</v>
      </c>
      <c r="M242" s="294"/>
      <c r="N242" s="295" t="s">
        <v>1</v>
      </c>
      <c r="O242" s="241" t="s">
        <v>38</v>
      </c>
      <c r="P242" s="242">
        <f>I242+J242</f>
        <v>0</v>
      </c>
      <c r="Q242" s="242">
        <f>ROUND(I242*H242,2)</f>
        <v>0</v>
      </c>
      <c r="R242" s="242">
        <f>ROUND(J242*H242,2)</f>
        <v>0</v>
      </c>
      <c r="S242" s="92"/>
      <c r="T242" s="243">
        <f>S242*H242</f>
        <v>0</v>
      </c>
      <c r="U242" s="243">
        <v>0.0047000000000000002</v>
      </c>
      <c r="V242" s="243">
        <f>U242*H242</f>
        <v>0.0025662000000000003</v>
      </c>
      <c r="W242" s="243">
        <v>0</v>
      </c>
      <c r="X242" s="244">
        <f>W242*H242</f>
        <v>0</v>
      </c>
      <c r="Y242" s="39"/>
      <c r="Z242" s="39"/>
      <c r="AA242" s="39"/>
      <c r="AB242" s="39"/>
      <c r="AC242" s="39"/>
      <c r="AD242" s="39"/>
      <c r="AE242" s="39"/>
      <c r="AR242" s="245" t="s">
        <v>293</v>
      </c>
      <c r="AT242" s="245" t="s">
        <v>290</v>
      </c>
      <c r="AU242" s="245" t="s">
        <v>84</v>
      </c>
      <c r="AY242" s="18" t="s">
        <v>182</v>
      </c>
      <c r="BE242" s="246">
        <f>IF(O242="základní",K242,0)</f>
        <v>0</v>
      </c>
      <c r="BF242" s="246">
        <f>IF(O242="snížená",K242,0)</f>
        <v>0</v>
      </c>
      <c r="BG242" s="246">
        <f>IF(O242="zákl. přenesená",K242,0)</f>
        <v>0</v>
      </c>
      <c r="BH242" s="246">
        <f>IF(O242="sníž. přenesená",K242,0)</f>
        <v>0</v>
      </c>
      <c r="BI242" s="246">
        <f>IF(O242="nulová",K242,0)</f>
        <v>0</v>
      </c>
      <c r="BJ242" s="18" t="s">
        <v>82</v>
      </c>
      <c r="BK242" s="246">
        <f>ROUND(P242*H242,2)</f>
        <v>0</v>
      </c>
      <c r="BL242" s="18" t="s">
        <v>223</v>
      </c>
      <c r="BM242" s="245" t="s">
        <v>2739</v>
      </c>
    </row>
    <row r="243" s="2" customFormat="1">
      <c r="A243" s="39"/>
      <c r="B243" s="40"/>
      <c r="C243" s="41"/>
      <c r="D243" s="247" t="s">
        <v>192</v>
      </c>
      <c r="E243" s="41"/>
      <c r="F243" s="248" t="s">
        <v>2717</v>
      </c>
      <c r="G243" s="41"/>
      <c r="H243" s="41"/>
      <c r="I243" s="249"/>
      <c r="J243" s="249"/>
      <c r="K243" s="41"/>
      <c r="L243" s="41"/>
      <c r="M243" s="45"/>
      <c r="N243" s="250"/>
      <c r="O243" s="251"/>
      <c r="P243" s="92"/>
      <c r="Q243" s="92"/>
      <c r="R243" s="92"/>
      <c r="S243" s="92"/>
      <c r="T243" s="92"/>
      <c r="U243" s="92"/>
      <c r="V243" s="92"/>
      <c r="W243" s="92"/>
      <c r="X243" s="93"/>
      <c r="Y243" s="39"/>
      <c r="Z243" s="39"/>
      <c r="AA243" s="39"/>
      <c r="AB243" s="39"/>
      <c r="AC243" s="39"/>
      <c r="AD243" s="39"/>
      <c r="AE243" s="39"/>
      <c r="AT243" s="18" t="s">
        <v>192</v>
      </c>
      <c r="AU243" s="18" t="s">
        <v>84</v>
      </c>
    </row>
    <row r="244" s="13" customFormat="1">
      <c r="A244" s="13"/>
      <c r="B244" s="254"/>
      <c r="C244" s="255"/>
      <c r="D244" s="247" t="s">
        <v>196</v>
      </c>
      <c r="E244" s="255"/>
      <c r="F244" s="257" t="s">
        <v>2740</v>
      </c>
      <c r="G244" s="255"/>
      <c r="H244" s="258">
        <v>0.54600000000000004</v>
      </c>
      <c r="I244" s="259"/>
      <c r="J244" s="259"/>
      <c r="K244" s="255"/>
      <c r="L244" s="255"/>
      <c r="M244" s="260"/>
      <c r="N244" s="261"/>
      <c r="O244" s="262"/>
      <c r="P244" s="262"/>
      <c r="Q244" s="262"/>
      <c r="R244" s="262"/>
      <c r="S244" s="262"/>
      <c r="T244" s="262"/>
      <c r="U244" s="262"/>
      <c r="V244" s="262"/>
      <c r="W244" s="262"/>
      <c r="X244" s="263"/>
      <c r="Y244" s="13"/>
      <c r="Z244" s="13"/>
      <c r="AA244" s="13"/>
      <c r="AB244" s="13"/>
      <c r="AC244" s="13"/>
      <c r="AD244" s="13"/>
      <c r="AE244" s="13"/>
      <c r="AT244" s="264" t="s">
        <v>196</v>
      </c>
      <c r="AU244" s="264" t="s">
        <v>84</v>
      </c>
      <c r="AV244" s="13" t="s">
        <v>84</v>
      </c>
      <c r="AW244" s="13" t="s">
        <v>4</v>
      </c>
      <c r="AX244" s="13" t="s">
        <v>82</v>
      </c>
      <c r="AY244" s="264" t="s">
        <v>182</v>
      </c>
    </row>
    <row r="245" s="2" customFormat="1" ht="24.15" customHeight="1">
      <c r="A245" s="39"/>
      <c r="B245" s="40"/>
      <c r="C245" s="233" t="s">
        <v>293</v>
      </c>
      <c r="D245" s="233" t="s">
        <v>185</v>
      </c>
      <c r="E245" s="234" t="s">
        <v>2741</v>
      </c>
      <c r="F245" s="235" t="s">
        <v>2742</v>
      </c>
      <c r="G245" s="236" t="s">
        <v>222</v>
      </c>
      <c r="H245" s="237">
        <v>23</v>
      </c>
      <c r="I245" s="238"/>
      <c r="J245" s="238"/>
      <c r="K245" s="239">
        <f>ROUND(P245*H245,2)</f>
        <v>0</v>
      </c>
      <c r="L245" s="235" t="s">
        <v>189</v>
      </c>
      <c r="M245" s="45"/>
      <c r="N245" s="240" t="s">
        <v>1</v>
      </c>
      <c r="O245" s="241" t="s">
        <v>38</v>
      </c>
      <c r="P245" s="242">
        <f>I245+J245</f>
        <v>0</v>
      </c>
      <c r="Q245" s="242">
        <f>ROUND(I245*H245,2)</f>
        <v>0</v>
      </c>
      <c r="R245" s="242">
        <f>ROUND(J245*H245,2)</f>
        <v>0</v>
      </c>
      <c r="S245" s="92"/>
      <c r="T245" s="243">
        <f>S245*H245</f>
        <v>0</v>
      </c>
      <c r="U245" s="243">
        <v>3.0000000000000001E-05</v>
      </c>
      <c r="V245" s="243">
        <f>U245*H245</f>
        <v>0.00068999999999999997</v>
      </c>
      <c r="W245" s="243">
        <v>0</v>
      </c>
      <c r="X245" s="244">
        <f>W245*H245</f>
        <v>0</v>
      </c>
      <c r="Y245" s="39"/>
      <c r="Z245" s="39"/>
      <c r="AA245" s="39"/>
      <c r="AB245" s="39"/>
      <c r="AC245" s="39"/>
      <c r="AD245" s="39"/>
      <c r="AE245" s="39"/>
      <c r="AR245" s="245" t="s">
        <v>223</v>
      </c>
      <c r="AT245" s="245" t="s">
        <v>185</v>
      </c>
      <c r="AU245" s="245" t="s">
        <v>84</v>
      </c>
      <c r="AY245" s="18" t="s">
        <v>182</v>
      </c>
      <c r="BE245" s="246">
        <f>IF(O245="základní",K245,0)</f>
        <v>0</v>
      </c>
      <c r="BF245" s="246">
        <f>IF(O245="snížená",K245,0)</f>
        <v>0</v>
      </c>
      <c r="BG245" s="246">
        <f>IF(O245="zákl. přenesená",K245,0)</f>
        <v>0</v>
      </c>
      <c r="BH245" s="246">
        <f>IF(O245="sníž. přenesená",K245,0)</f>
        <v>0</v>
      </c>
      <c r="BI245" s="246">
        <f>IF(O245="nulová",K245,0)</f>
        <v>0</v>
      </c>
      <c r="BJ245" s="18" t="s">
        <v>82</v>
      </c>
      <c r="BK245" s="246">
        <f>ROUND(P245*H245,2)</f>
        <v>0</v>
      </c>
      <c r="BL245" s="18" t="s">
        <v>223</v>
      </c>
      <c r="BM245" s="245" t="s">
        <v>2743</v>
      </c>
    </row>
    <row r="246" s="2" customFormat="1">
      <c r="A246" s="39"/>
      <c r="B246" s="40"/>
      <c r="C246" s="41"/>
      <c r="D246" s="247" t="s">
        <v>192</v>
      </c>
      <c r="E246" s="41"/>
      <c r="F246" s="248" t="s">
        <v>2744</v>
      </c>
      <c r="G246" s="41"/>
      <c r="H246" s="41"/>
      <c r="I246" s="249"/>
      <c r="J246" s="249"/>
      <c r="K246" s="41"/>
      <c r="L246" s="41"/>
      <c r="M246" s="45"/>
      <c r="N246" s="250"/>
      <c r="O246" s="251"/>
      <c r="P246" s="92"/>
      <c r="Q246" s="92"/>
      <c r="R246" s="92"/>
      <c r="S246" s="92"/>
      <c r="T246" s="92"/>
      <c r="U246" s="92"/>
      <c r="V246" s="92"/>
      <c r="W246" s="92"/>
      <c r="X246" s="93"/>
      <c r="Y246" s="39"/>
      <c r="Z246" s="39"/>
      <c r="AA246" s="39"/>
      <c r="AB246" s="39"/>
      <c r="AC246" s="39"/>
      <c r="AD246" s="39"/>
      <c r="AE246" s="39"/>
      <c r="AT246" s="18" t="s">
        <v>192</v>
      </c>
      <c r="AU246" s="18" t="s">
        <v>84</v>
      </c>
    </row>
    <row r="247" s="2" customFormat="1">
      <c r="A247" s="39"/>
      <c r="B247" s="40"/>
      <c r="C247" s="41"/>
      <c r="D247" s="252" t="s">
        <v>194</v>
      </c>
      <c r="E247" s="41"/>
      <c r="F247" s="253" t="s">
        <v>2745</v>
      </c>
      <c r="G247" s="41"/>
      <c r="H247" s="41"/>
      <c r="I247" s="249"/>
      <c r="J247" s="249"/>
      <c r="K247" s="41"/>
      <c r="L247" s="41"/>
      <c r="M247" s="45"/>
      <c r="N247" s="250"/>
      <c r="O247" s="251"/>
      <c r="P247" s="92"/>
      <c r="Q247" s="92"/>
      <c r="R247" s="92"/>
      <c r="S247" s="92"/>
      <c r="T247" s="92"/>
      <c r="U247" s="92"/>
      <c r="V247" s="92"/>
      <c r="W247" s="92"/>
      <c r="X247" s="93"/>
      <c r="Y247" s="39"/>
      <c r="Z247" s="39"/>
      <c r="AA247" s="39"/>
      <c r="AB247" s="39"/>
      <c r="AC247" s="39"/>
      <c r="AD247" s="39"/>
      <c r="AE247" s="39"/>
      <c r="AT247" s="18" t="s">
        <v>194</v>
      </c>
      <c r="AU247" s="18" t="s">
        <v>84</v>
      </c>
    </row>
    <row r="248" s="13" customFormat="1">
      <c r="A248" s="13"/>
      <c r="B248" s="254"/>
      <c r="C248" s="255"/>
      <c r="D248" s="247" t="s">
        <v>196</v>
      </c>
      <c r="E248" s="256" t="s">
        <v>1</v>
      </c>
      <c r="F248" s="257" t="s">
        <v>2746</v>
      </c>
      <c r="G248" s="255"/>
      <c r="H248" s="258">
        <v>23</v>
      </c>
      <c r="I248" s="259"/>
      <c r="J248" s="259"/>
      <c r="K248" s="255"/>
      <c r="L248" s="255"/>
      <c r="M248" s="260"/>
      <c r="N248" s="261"/>
      <c r="O248" s="262"/>
      <c r="P248" s="262"/>
      <c r="Q248" s="262"/>
      <c r="R248" s="262"/>
      <c r="S248" s="262"/>
      <c r="T248" s="262"/>
      <c r="U248" s="262"/>
      <c r="V248" s="262"/>
      <c r="W248" s="262"/>
      <c r="X248" s="263"/>
      <c r="Y248" s="13"/>
      <c r="Z248" s="13"/>
      <c r="AA248" s="13"/>
      <c r="AB248" s="13"/>
      <c r="AC248" s="13"/>
      <c r="AD248" s="13"/>
      <c r="AE248" s="13"/>
      <c r="AT248" s="264" t="s">
        <v>196</v>
      </c>
      <c r="AU248" s="264" t="s">
        <v>84</v>
      </c>
      <c r="AV248" s="13" t="s">
        <v>84</v>
      </c>
      <c r="AW248" s="13" t="s">
        <v>5</v>
      </c>
      <c r="AX248" s="13" t="s">
        <v>82</v>
      </c>
      <c r="AY248" s="264" t="s">
        <v>182</v>
      </c>
    </row>
    <row r="249" s="2" customFormat="1" ht="49.05" customHeight="1">
      <c r="A249" s="39"/>
      <c r="B249" s="40"/>
      <c r="C249" s="286" t="s">
        <v>408</v>
      </c>
      <c r="D249" s="286" t="s">
        <v>290</v>
      </c>
      <c r="E249" s="287" t="s">
        <v>2716</v>
      </c>
      <c r="F249" s="288" t="s">
        <v>2717</v>
      </c>
      <c r="G249" s="289" t="s">
        <v>188</v>
      </c>
      <c r="H249" s="290">
        <v>0.66100000000000003</v>
      </c>
      <c r="I249" s="291"/>
      <c r="J249" s="292"/>
      <c r="K249" s="293">
        <f>ROUND(P249*H249,2)</f>
        <v>0</v>
      </c>
      <c r="L249" s="288" t="s">
        <v>189</v>
      </c>
      <c r="M249" s="294"/>
      <c r="N249" s="295" t="s">
        <v>1</v>
      </c>
      <c r="O249" s="241" t="s">
        <v>38</v>
      </c>
      <c r="P249" s="242">
        <f>I249+J249</f>
        <v>0</v>
      </c>
      <c r="Q249" s="242">
        <f>ROUND(I249*H249,2)</f>
        <v>0</v>
      </c>
      <c r="R249" s="242">
        <f>ROUND(J249*H249,2)</f>
        <v>0</v>
      </c>
      <c r="S249" s="92"/>
      <c r="T249" s="243">
        <f>S249*H249</f>
        <v>0</v>
      </c>
      <c r="U249" s="243">
        <v>0.0047000000000000002</v>
      </c>
      <c r="V249" s="243">
        <f>U249*H249</f>
        <v>0.0031067000000000004</v>
      </c>
      <c r="W249" s="243">
        <v>0</v>
      </c>
      <c r="X249" s="244">
        <f>W249*H249</f>
        <v>0</v>
      </c>
      <c r="Y249" s="39"/>
      <c r="Z249" s="39"/>
      <c r="AA249" s="39"/>
      <c r="AB249" s="39"/>
      <c r="AC249" s="39"/>
      <c r="AD249" s="39"/>
      <c r="AE249" s="39"/>
      <c r="AR249" s="245" t="s">
        <v>293</v>
      </c>
      <c r="AT249" s="245" t="s">
        <v>290</v>
      </c>
      <c r="AU249" s="245" t="s">
        <v>84</v>
      </c>
      <c r="AY249" s="18" t="s">
        <v>182</v>
      </c>
      <c r="BE249" s="246">
        <f>IF(O249="základní",K249,0)</f>
        <v>0</v>
      </c>
      <c r="BF249" s="246">
        <f>IF(O249="snížená",K249,0)</f>
        <v>0</v>
      </c>
      <c r="BG249" s="246">
        <f>IF(O249="zákl. přenesená",K249,0)</f>
        <v>0</v>
      </c>
      <c r="BH249" s="246">
        <f>IF(O249="sníž. přenesená",K249,0)</f>
        <v>0</v>
      </c>
      <c r="BI249" s="246">
        <f>IF(O249="nulová",K249,0)</f>
        <v>0</v>
      </c>
      <c r="BJ249" s="18" t="s">
        <v>82</v>
      </c>
      <c r="BK249" s="246">
        <f>ROUND(P249*H249,2)</f>
        <v>0</v>
      </c>
      <c r="BL249" s="18" t="s">
        <v>223</v>
      </c>
      <c r="BM249" s="245" t="s">
        <v>2747</v>
      </c>
    </row>
    <row r="250" s="2" customFormat="1">
      <c r="A250" s="39"/>
      <c r="B250" s="40"/>
      <c r="C250" s="41"/>
      <c r="D250" s="247" t="s">
        <v>192</v>
      </c>
      <c r="E250" s="41"/>
      <c r="F250" s="248" t="s">
        <v>2717</v>
      </c>
      <c r="G250" s="41"/>
      <c r="H250" s="41"/>
      <c r="I250" s="249"/>
      <c r="J250" s="249"/>
      <c r="K250" s="41"/>
      <c r="L250" s="41"/>
      <c r="M250" s="45"/>
      <c r="N250" s="250"/>
      <c r="O250" s="251"/>
      <c r="P250" s="92"/>
      <c r="Q250" s="92"/>
      <c r="R250" s="92"/>
      <c r="S250" s="92"/>
      <c r="T250" s="92"/>
      <c r="U250" s="92"/>
      <c r="V250" s="92"/>
      <c r="W250" s="92"/>
      <c r="X250" s="93"/>
      <c r="Y250" s="39"/>
      <c r="Z250" s="39"/>
      <c r="AA250" s="39"/>
      <c r="AB250" s="39"/>
      <c r="AC250" s="39"/>
      <c r="AD250" s="39"/>
      <c r="AE250" s="39"/>
      <c r="AT250" s="18" t="s">
        <v>192</v>
      </c>
      <c r="AU250" s="18" t="s">
        <v>84</v>
      </c>
    </row>
    <row r="251" s="13" customFormat="1">
      <c r="A251" s="13"/>
      <c r="B251" s="254"/>
      <c r="C251" s="255"/>
      <c r="D251" s="247" t="s">
        <v>196</v>
      </c>
      <c r="E251" s="255"/>
      <c r="F251" s="257" t="s">
        <v>2748</v>
      </c>
      <c r="G251" s="255"/>
      <c r="H251" s="258">
        <v>0.66100000000000003</v>
      </c>
      <c r="I251" s="259"/>
      <c r="J251" s="259"/>
      <c r="K251" s="255"/>
      <c r="L251" s="255"/>
      <c r="M251" s="260"/>
      <c r="N251" s="261"/>
      <c r="O251" s="262"/>
      <c r="P251" s="262"/>
      <c r="Q251" s="262"/>
      <c r="R251" s="262"/>
      <c r="S251" s="262"/>
      <c r="T251" s="262"/>
      <c r="U251" s="262"/>
      <c r="V251" s="262"/>
      <c r="W251" s="262"/>
      <c r="X251" s="263"/>
      <c r="Y251" s="13"/>
      <c r="Z251" s="13"/>
      <c r="AA251" s="13"/>
      <c r="AB251" s="13"/>
      <c r="AC251" s="13"/>
      <c r="AD251" s="13"/>
      <c r="AE251" s="13"/>
      <c r="AT251" s="264" t="s">
        <v>196</v>
      </c>
      <c r="AU251" s="264" t="s">
        <v>84</v>
      </c>
      <c r="AV251" s="13" t="s">
        <v>84</v>
      </c>
      <c r="AW251" s="13" t="s">
        <v>4</v>
      </c>
      <c r="AX251" s="13" t="s">
        <v>82</v>
      </c>
      <c r="AY251" s="264" t="s">
        <v>182</v>
      </c>
    </row>
    <row r="252" s="2" customFormat="1" ht="24.15" customHeight="1">
      <c r="A252" s="39"/>
      <c r="B252" s="40"/>
      <c r="C252" s="233" t="s">
        <v>413</v>
      </c>
      <c r="D252" s="233" t="s">
        <v>185</v>
      </c>
      <c r="E252" s="234" t="s">
        <v>2749</v>
      </c>
      <c r="F252" s="235" t="s">
        <v>2750</v>
      </c>
      <c r="G252" s="236" t="s">
        <v>416</v>
      </c>
      <c r="H252" s="237">
        <v>72.439999999999998</v>
      </c>
      <c r="I252" s="238"/>
      <c r="J252" s="238"/>
      <c r="K252" s="239">
        <f>ROUND(P252*H252,2)</f>
        <v>0</v>
      </c>
      <c r="L252" s="235" t="s">
        <v>189</v>
      </c>
      <c r="M252" s="45"/>
      <c r="N252" s="240" t="s">
        <v>1</v>
      </c>
      <c r="O252" s="241" t="s">
        <v>38</v>
      </c>
      <c r="P252" s="242">
        <f>I252+J252</f>
        <v>0</v>
      </c>
      <c r="Q252" s="242">
        <f>ROUND(I252*H252,2)</f>
        <v>0</v>
      </c>
      <c r="R252" s="242">
        <f>ROUND(J252*H252,2)</f>
        <v>0</v>
      </c>
      <c r="S252" s="92"/>
      <c r="T252" s="243">
        <f>S252*H252</f>
        <v>0</v>
      </c>
      <c r="U252" s="243">
        <v>1.0000000000000001E-05</v>
      </c>
      <c r="V252" s="243">
        <f>U252*H252</f>
        <v>0.00072440000000000004</v>
      </c>
      <c r="W252" s="243">
        <v>0</v>
      </c>
      <c r="X252" s="244">
        <f>W252*H252</f>
        <v>0</v>
      </c>
      <c r="Y252" s="39"/>
      <c r="Z252" s="39"/>
      <c r="AA252" s="39"/>
      <c r="AB252" s="39"/>
      <c r="AC252" s="39"/>
      <c r="AD252" s="39"/>
      <c r="AE252" s="39"/>
      <c r="AR252" s="245" t="s">
        <v>223</v>
      </c>
      <c r="AT252" s="245" t="s">
        <v>185</v>
      </c>
      <c r="AU252" s="245" t="s">
        <v>84</v>
      </c>
      <c r="AY252" s="18" t="s">
        <v>182</v>
      </c>
      <c r="BE252" s="246">
        <f>IF(O252="základní",K252,0)</f>
        <v>0</v>
      </c>
      <c r="BF252" s="246">
        <f>IF(O252="snížená",K252,0)</f>
        <v>0</v>
      </c>
      <c r="BG252" s="246">
        <f>IF(O252="zákl. přenesená",K252,0)</f>
        <v>0</v>
      </c>
      <c r="BH252" s="246">
        <f>IF(O252="sníž. přenesená",K252,0)</f>
        <v>0</v>
      </c>
      <c r="BI252" s="246">
        <f>IF(O252="nulová",K252,0)</f>
        <v>0</v>
      </c>
      <c r="BJ252" s="18" t="s">
        <v>82</v>
      </c>
      <c r="BK252" s="246">
        <f>ROUND(P252*H252,2)</f>
        <v>0</v>
      </c>
      <c r="BL252" s="18" t="s">
        <v>223</v>
      </c>
      <c r="BM252" s="245" t="s">
        <v>2751</v>
      </c>
    </row>
    <row r="253" s="2" customFormat="1">
      <c r="A253" s="39"/>
      <c r="B253" s="40"/>
      <c r="C253" s="41"/>
      <c r="D253" s="247" t="s">
        <v>192</v>
      </c>
      <c r="E253" s="41"/>
      <c r="F253" s="248" t="s">
        <v>2752</v>
      </c>
      <c r="G253" s="41"/>
      <c r="H253" s="41"/>
      <c r="I253" s="249"/>
      <c r="J253" s="249"/>
      <c r="K253" s="41"/>
      <c r="L253" s="41"/>
      <c r="M253" s="45"/>
      <c r="N253" s="250"/>
      <c r="O253" s="251"/>
      <c r="P253" s="92"/>
      <c r="Q253" s="92"/>
      <c r="R253" s="92"/>
      <c r="S253" s="92"/>
      <c r="T253" s="92"/>
      <c r="U253" s="92"/>
      <c r="V253" s="92"/>
      <c r="W253" s="92"/>
      <c r="X253" s="93"/>
      <c r="Y253" s="39"/>
      <c r="Z253" s="39"/>
      <c r="AA253" s="39"/>
      <c r="AB253" s="39"/>
      <c r="AC253" s="39"/>
      <c r="AD253" s="39"/>
      <c r="AE253" s="39"/>
      <c r="AT253" s="18" t="s">
        <v>192</v>
      </c>
      <c r="AU253" s="18" t="s">
        <v>84</v>
      </c>
    </row>
    <row r="254" s="2" customFormat="1">
      <c r="A254" s="39"/>
      <c r="B254" s="40"/>
      <c r="C254" s="41"/>
      <c r="D254" s="252" t="s">
        <v>194</v>
      </c>
      <c r="E254" s="41"/>
      <c r="F254" s="253" t="s">
        <v>2753</v>
      </c>
      <c r="G254" s="41"/>
      <c r="H254" s="41"/>
      <c r="I254" s="249"/>
      <c r="J254" s="249"/>
      <c r="K254" s="41"/>
      <c r="L254" s="41"/>
      <c r="M254" s="45"/>
      <c r="N254" s="250"/>
      <c r="O254" s="251"/>
      <c r="P254" s="92"/>
      <c r="Q254" s="92"/>
      <c r="R254" s="92"/>
      <c r="S254" s="92"/>
      <c r="T254" s="92"/>
      <c r="U254" s="92"/>
      <c r="V254" s="92"/>
      <c r="W254" s="92"/>
      <c r="X254" s="93"/>
      <c r="Y254" s="39"/>
      <c r="Z254" s="39"/>
      <c r="AA254" s="39"/>
      <c r="AB254" s="39"/>
      <c r="AC254" s="39"/>
      <c r="AD254" s="39"/>
      <c r="AE254" s="39"/>
      <c r="AT254" s="18" t="s">
        <v>194</v>
      </c>
      <c r="AU254" s="18" t="s">
        <v>84</v>
      </c>
    </row>
    <row r="255" s="13" customFormat="1">
      <c r="A255" s="13"/>
      <c r="B255" s="254"/>
      <c r="C255" s="255"/>
      <c r="D255" s="247" t="s">
        <v>196</v>
      </c>
      <c r="E255" s="256" t="s">
        <v>1</v>
      </c>
      <c r="F255" s="257" t="s">
        <v>2626</v>
      </c>
      <c r="G255" s="255"/>
      <c r="H255" s="258">
        <v>72.439999999999998</v>
      </c>
      <c r="I255" s="259"/>
      <c r="J255" s="259"/>
      <c r="K255" s="255"/>
      <c r="L255" s="255"/>
      <c r="M255" s="260"/>
      <c r="N255" s="261"/>
      <c r="O255" s="262"/>
      <c r="P255" s="262"/>
      <c r="Q255" s="262"/>
      <c r="R255" s="262"/>
      <c r="S255" s="262"/>
      <c r="T255" s="262"/>
      <c r="U255" s="262"/>
      <c r="V255" s="262"/>
      <c r="W255" s="262"/>
      <c r="X255" s="263"/>
      <c r="Y255" s="13"/>
      <c r="Z255" s="13"/>
      <c r="AA255" s="13"/>
      <c r="AB255" s="13"/>
      <c r="AC255" s="13"/>
      <c r="AD255" s="13"/>
      <c r="AE255" s="13"/>
      <c r="AT255" s="264" t="s">
        <v>196</v>
      </c>
      <c r="AU255" s="264" t="s">
        <v>84</v>
      </c>
      <c r="AV255" s="13" t="s">
        <v>84</v>
      </c>
      <c r="AW255" s="13" t="s">
        <v>5</v>
      </c>
      <c r="AX255" s="13" t="s">
        <v>82</v>
      </c>
      <c r="AY255" s="264" t="s">
        <v>182</v>
      </c>
    </row>
    <row r="256" s="2" customFormat="1" ht="24.15" customHeight="1">
      <c r="A256" s="39"/>
      <c r="B256" s="40"/>
      <c r="C256" s="286" t="s">
        <v>421</v>
      </c>
      <c r="D256" s="286" t="s">
        <v>290</v>
      </c>
      <c r="E256" s="287" t="s">
        <v>2754</v>
      </c>
      <c r="F256" s="288" t="s">
        <v>2755</v>
      </c>
      <c r="G256" s="289" t="s">
        <v>416</v>
      </c>
      <c r="H256" s="290">
        <v>73.888999999999996</v>
      </c>
      <c r="I256" s="291"/>
      <c r="J256" s="292"/>
      <c r="K256" s="293">
        <f>ROUND(P256*H256,2)</f>
        <v>0</v>
      </c>
      <c r="L256" s="288" t="s">
        <v>189</v>
      </c>
      <c r="M256" s="294"/>
      <c r="N256" s="295" t="s">
        <v>1</v>
      </c>
      <c r="O256" s="241" t="s">
        <v>38</v>
      </c>
      <c r="P256" s="242">
        <f>I256+J256</f>
        <v>0</v>
      </c>
      <c r="Q256" s="242">
        <f>ROUND(I256*H256,2)</f>
        <v>0</v>
      </c>
      <c r="R256" s="242">
        <f>ROUND(J256*H256,2)</f>
        <v>0</v>
      </c>
      <c r="S256" s="92"/>
      <c r="T256" s="243">
        <f>S256*H256</f>
        <v>0</v>
      </c>
      <c r="U256" s="243">
        <v>8.0000000000000007E-05</v>
      </c>
      <c r="V256" s="243">
        <f>U256*H256</f>
        <v>0.0059111199999999997</v>
      </c>
      <c r="W256" s="243">
        <v>0</v>
      </c>
      <c r="X256" s="244">
        <f>W256*H256</f>
        <v>0</v>
      </c>
      <c r="Y256" s="39"/>
      <c r="Z256" s="39"/>
      <c r="AA256" s="39"/>
      <c r="AB256" s="39"/>
      <c r="AC256" s="39"/>
      <c r="AD256" s="39"/>
      <c r="AE256" s="39"/>
      <c r="AR256" s="245" t="s">
        <v>293</v>
      </c>
      <c r="AT256" s="245" t="s">
        <v>290</v>
      </c>
      <c r="AU256" s="245" t="s">
        <v>84</v>
      </c>
      <c r="AY256" s="18" t="s">
        <v>182</v>
      </c>
      <c r="BE256" s="246">
        <f>IF(O256="základní",K256,0)</f>
        <v>0</v>
      </c>
      <c r="BF256" s="246">
        <f>IF(O256="snížená",K256,0)</f>
        <v>0</v>
      </c>
      <c r="BG256" s="246">
        <f>IF(O256="zákl. přenesená",K256,0)</f>
        <v>0</v>
      </c>
      <c r="BH256" s="246">
        <f>IF(O256="sníž. přenesená",K256,0)</f>
        <v>0</v>
      </c>
      <c r="BI256" s="246">
        <f>IF(O256="nulová",K256,0)</f>
        <v>0</v>
      </c>
      <c r="BJ256" s="18" t="s">
        <v>82</v>
      </c>
      <c r="BK256" s="246">
        <f>ROUND(P256*H256,2)</f>
        <v>0</v>
      </c>
      <c r="BL256" s="18" t="s">
        <v>223</v>
      </c>
      <c r="BM256" s="245" t="s">
        <v>2756</v>
      </c>
    </row>
    <row r="257" s="2" customFormat="1">
      <c r="A257" s="39"/>
      <c r="B257" s="40"/>
      <c r="C257" s="41"/>
      <c r="D257" s="247" t="s">
        <v>192</v>
      </c>
      <c r="E257" s="41"/>
      <c r="F257" s="248" t="s">
        <v>2755</v>
      </c>
      <c r="G257" s="41"/>
      <c r="H257" s="41"/>
      <c r="I257" s="249"/>
      <c r="J257" s="249"/>
      <c r="K257" s="41"/>
      <c r="L257" s="41"/>
      <c r="M257" s="45"/>
      <c r="N257" s="250"/>
      <c r="O257" s="251"/>
      <c r="P257" s="92"/>
      <c r="Q257" s="92"/>
      <c r="R257" s="92"/>
      <c r="S257" s="92"/>
      <c r="T257" s="92"/>
      <c r="U257" s="92"/>
      <c r="V257" s="92"/>
      <c r="W257" s="92"/>
      <c r="X257" s="93"/>
      <c r="Y257" s="39"/>
      <c r="Z257" s="39"/>
      <c r="AA257" s="39"/>
      <c r="AB257" s="39"/>
      <c r="AC257" s="39"/>
      <c r="AD257" s="39"/>
      <c r="AE257" s="39"/>
      <c r="AT257" s="18" t="s">
        <v>192</v>
      </c>
      <c r="AU257" s="18" t="s">
        <v>84</v>
      </c>
    </row>
    <row r="258" s="13" customFormat="1">
      <c r="A258" s="13"/>
      <c r="B258" s="254"/>
      <c r="C258" s="255"/>
      <c r="D258" s="247" t="s">
        <v>196</v>
      </c>
      <c r="E258" s="255"/>
      <c r="F258" s="257" t="s">
        <v>2757</v>
      </c>
      <c r="G258" s="255"/>
      <c r="H258" s="258">
        <v>73.888999999999996</v>
      </c>
      <c r="I258" s="259"/>
      <c r="J258" s="259"/>
      <c r="K258" s="255"/>
      <c r="L258" s="255"/>
      <c r="M258" s="260"/>
      <c r="N258" s="261"/>
      <c r="O258" s="262"/>
      <c r="P258" s="262"/>
      <c r="Q258" s="262"/>
      <c r="R258" s="262"/>
      <c r="S258" s="262"/>
      <c r="T258" s="262"/>
      <c r="U258" s="262"/>
      <c r="V258" s="262"/>
      <c r="W258" s="262"/>
      <c r="X258" s="263"/>
      <c r="Y258" s="13"/>
      <c r="Z258" s="13"/>
      <c r="AA258" s="13"/>
      <c r="AB258" s="13"/>
      <c r="AC258" s="13"/>
      <c r="AD258" s="13"/>
      <c r="AE258" s="13"/>
      <c r="AT258" s="264" t="s">
        <v>196</v>
      </c>
      <c r="AU258" s="264" t="s">
        <v>84</v>
      </c>
      <c r="AV258" s="13" t="s">
        <v>84</v>
      </c>
      <c r="AW258" s="13" t="s">
        <v>4</v>
      </c>
      <c r="AX258" s="13" t="s">
        <v>82</v>
      </c>
      <c r="AY258" s="264" t="s">
        <v>182</v>
      </c>
    </row>
    <row r="259" s="2" customFormat="1" ht="24.15" customHeight="1">
      <c r="A259" s="39"/>
      <c r="B259" s="40"/>
      <c r="C259" s="233" t="s">
        <v>428</v>
      </c>
      <c r="D259" s="233" t="s">
        <v>185</v>
      </c>
      <c r="E259" s="234" t="s">
        <v>453</v>
      </c>
      <c r="F259" s="235" t="s">
        <v>454</v>
      </c>
      <c r="G259" s="236" t="s">
        <v>416</v>
      </c>
      <c r="H259" s="237">
        <v>6.2999999999999998</v>
      </c>
      <c r="I259" s="238"/>
      <c r="J259" s="238"/>
      <c r="K259" s="239">
        <f>ROUND(P259*H259,2)</f>
        <v>0</v>
      </c>
      <c r="L259" s="235" t="s">
        <v>189</v>
      </c>
      <c r="M259" s="45"/>
      <c r="N259" s="240" t="s">
        <v>1</v>
      </c>
      <c r="O259" s="241" t="s">
        <v>38</v>
      </c>
      <c r="P259" s="242">
        <f>I259+J259</f>
        <v>0</v>
      </c>
      <c r="Q259" s="242">
        <f>ROUND(I259*H259,2)</f>
        <v>0</v>
      </c>
      <c r="R259" s="242">
        <f>ROUND(J259*H259,2)</f>
        <v>0</v>
      </c>
      <c r="S259" s="92"/>
      <c r="T259" s="243">
        <f>S259*H259</f>
        <v>0</v>
      </c>
      <c r="U259" s="243">
        <v>0</v>
      </c>
      <c r="V259" s="243">
        <f>U259*H259</f>
        <v>0</v>
      </c>
      <c r="W259" s="243">
        <v>0.00029999999999999997</v>
      </c>
      <c r="X259" s="244">
        <f>W259*H259</f>
        <v>0.0018899999999999998</v>
      </c>
      <c r="Y259" s="39"/>
      <c r="Z259" s="39"/>
      <c r="AA259" s="39"/>
      <c r="AB259" s="39"/>
      <c r="AC259" s="39"/>
      <c r="AD259" s="39"/>
      <c r="AE259" s="39"/>
      <c r="AR259" s="245" t="s">
        <v>223</v>
      </c>
      <c r="AT259" s="245" t="s">
        <v>185</v>
      </c>
      <c r="AU259" s="245" t="s">
        <v>84</v>
      </c>
      <c r="AY259" s="18" t="s">
        <v>182</v>
      </c>
      <c r="BE259" s="246">
        <f>IF(O259="základní",K259,0)</f>
        <v>0</v>
      </c>
      <c r="BF259" s="246">
        <f>IF(O259="snížená",K259,0)</f>
        <v>0</v>
      </c>
      <c r="BG259" s="246">
        <f>IF(O259="zákl. přenesená",K259,0)</f>
        <v>0</v>
      </c>
      <c r="BH259" s="246">
        <f>IF(O259="sníž. přenesená",K259,0)</f>
        <v>0</v>
      </c>
      <c r="BI259" s="246">
        <f>IF(O259="nulová",K259,0)</f>
        <v>0</v>
      </c>
      <c r="BJ259" s="18" t="s">
        <v>82</v>
      </c>
      <c r="BK259" s="246">
        <f>ROUND(P259*H259,2)</f>
        <v>0</v>
      </c>
      <c r="BL259" s="18" t="s">
        <v>223</v>
      </c>
      <c r="BM259" s="245" t="s">
        <v>2758</v>
      </c>
    </row>
    <row r="260" s="2" customFormat="1">
      <c r="A260" s="39"/>
      <c r="B260" s="40"/>
      <c r="C260" s="41"/>
      <c r="D260" s="247" t="s">
        <v>192</v>
      </c>
      <c r="E260" s="41"/>
      <c r="F260" s="248" t="s">
        <v>456</v>
      </c>
      <c r="G260" s="41"/>
      <c r="H260" s="41"/>
      <c r="I260" s="249"/>
      <c r="J260" s="249"/>
      <c r="K260" s="41"/>
      <c r="L260" s="41"/>
      <c r="M260" s="45"/>
      <c r="N260" s="250"/>
      <c r="O260" s="251"/>
      <c r="P260" s="92"/>
      <c r="Q260" s="92"/>
      <c r="R260" s="92"/>
      <c r="S260" s="92"/>
      <c r="T260" s="92"/>
      <c r="U260" s="92"/>
      <c r="V260" s="92"/>
      <c r="W260" s="92"/>
      <c r="X260" s="93"/>
      <c r="Y260" s="39"/>
      <c r="Z260" s="39"/>
      <c r="AA260" s="39"/>
      <c r="AB260" s="39"/>
      <c r="AC260" s="39"/>
      <c r="AD260" s="39"/>
      <c r="AE260" s="39"/>
      <c r="AT260" s="18" t="s">
        <v>192</v>
      </c>
      <c r="AU260" s="18" t="s">
        <v>84</v>
      </c>
    </row>
    <row r="261" s="2" customFormat="1">
      <c r="A261" s="39"/>
      <c r="B261" s="40"/>
      <c r="C261" s="41"/>
      <c r="D261" s="252" t="s">
        <v>194</v>
      </c>
      <c r="E261" s="41"/>
      <c r="F261" s="253" t="s">
        <v>457</v>
      </c>
      <c r="G261" s="41"/>
      <c r="H261" s="41"/>
      <c r="I261" s="249"/>
      <c r="J261" s="249"/>
      <c r="K261" s="41"/>
      <c r="L261" s="41"/>
      <c r="M261" s="45"/>
      <c r="N261" s="250"/>
      <c r="O261" s="251"/>
      <c r="P261" s="92"/>
      <c r="Q261" s="92"/>
      <c r="R261" s="92"/>
      <c r="S261" s="92"/>
      <c r="T261" s="92"/>
      <c r="U261" s="92"/>
      <c r="V261" s="92"/>
      <c r="W261" s="92"/>
      <c r="X261" s="93"/>
      <c r="Y261" s="39"/>
      <c r="Z261" s="39"/>
      <c r="AA261" s="39"/>
      <c r="AB261" s="39"/>
      <c r="AC261" s="39"/>
      <c r="AD261" s="39"/>
      <c r="AE261" s="39"/>
      <c r="AT261" s="18" t="s">
        <v>194</v>
      </c>
      <c r="AU261" s="18" t="s">
        <v>84</v>
      </c>
    </row>
    <row r="262" s="13" customFormat="1">
      <c r="A262" s="13"/>
      <c r="B262" s="254"/>
      <c r="C262" s="255"/>
      <c r="D262" s="247" t="s">
        <v>196</v>
      </c>
      <c r="E262" s="256" t="s">
        <v>1</v>
      </c>
      <c r="F262" s="257" t="s">
        <v>2759</v>
      </c>
      <c r="G262" s="255"/>
      <c r="H262" s="258">
        <v>6.2999999999999998</v>
      </c>
      <c r="I262" s="259"/>
      <c r="J262" s="259"/>
      <c r="K262" s="255"/>
      <c r="L262" s="255"/>
      <c r="M262" s="260"/>
      <c r="N262" s="261"/>
      <c r="O262" s="262"/>
      <c r="P262" s="262"/>
      <c r="Q262" s="262"/>
      <c r="R262" s="262"/>
      <c r="S262" s="262"/>
      <c r="T262" s="262"/>
      <c r="U262" s="262"/>
      <c r="V262" s="262"/>
      <c r="W262" s="262"/>
      <c r="X262" s="263"/>
      <c r="Y262" s="13"/>
      <c r="Z262" s="13"/>
      <c r="AA262" s="13"/>
      <c r="AB262" s="13"/>
      <c r="AC262" s="13"/>
      <c r="AD262" s="13"/>
      <c r="AE262" s="13"/>
      <c r="AT262" s="264" t="s">
        <v>196</v>
      </c>
      <c r="AU262" s="264" t="s">
        <v>84</v>
      </c>
      <c r="AV262" s="13" t="s">
        <v>84</v>
      </c>
      <c r="AW262" s="13" t="s">
        <v>5</v>
      </c>
      <c r="AX262" s="13" t="s">
        <v>82</v>
      </c>
      <c r="AY262" s="264" t="s">
        <v>182</v>
      </c>
    </row>
    <row r="263" s="2" customFormat="1" ht="24.15" customHeight="1">
      <c r="A263" s="39"/>
      <c r="B263" s="40"/>
      <c r="C263" s="233" t="s">
        <v>439</v>
      </c>
      <c r="D263" s="233" t="s">
        <v>185</v>
      </c>
      <c r="E263" s="234" t="s">
        <v>329</v>
      </c>
      <c r="F263" s="235" t="s">
        <v>2760</v>
      </c>
      <c r="G263" s="236" t="s">
        <v>188</v>
      </c>
      <c r="H263" s="237">
        <v>72.439999999999998</v>
      </c>
      <c r="I263" s="238"/>
      <c r="J263" s="238"/>
      <c r="K263" s="239">
        <f>ROUND(P263*H263,2)</f>
        <v>0</v>
      </c>
      <c r="L263" s="235" t="s">
        <v>189</v>
      </c>
      <c r="M263" s="45"/>
      <c r="N263" s="240" t="s">
        <v>1</v>
      </c>
      <c r="O263" s="241" t="s">
        <v>38</v>
      </c>
      <c r="P263" s="242">
        <f>I263+J263</f>
        <v>0</v>
      </c>
      <c r="Q263" s="242">
        <f>ROUND(I263*H263,2)</f>
        <v>0</v>
      </c>
      <c r="R263" s="242">
        <f>ROUND(J263*H263,2)</f>
        <v>0</v>
      </c>
      <c r="S263" s="92"/>
      <c r="T263" s="243">
        <f>S263*H263</f>
        <v>0</v>
      </c>
      <c r="U263" s="243">
        <v>0</v>
      </c>
      <c r="V263" s="243">
        <f>U263*H263</f>
        <v>0</v>
      </c>
      <c r="W263" s="243">
        <v>0</v>
      </c>
      <c r="X263" s="244">
        <f>W263*H263</f>
        <v>0</v>
      </c>
      <c r="Y263" s="39"/>
      <c r="Z263" s="39"/>
      <c r="AA263" s="39"/>
      <c r="AB263" s="39"/>
      <c r="AC263" s="39"/>
      <c r="AD263" s="39"/>
      <c r="AE263" s="39"/>
      <c r="AR263" s="245" t="s">
        <v>223</v>
      </c>
      <c r="AT263" s="245" t="s">
        <v>185</v>
      </c>
      <c r="AU263" s="245" t="s">
        <v>84</v>
      </c>
      <c r="AY263" s="18" t="s">
        <v>182</v>
      </c>
      <c r="BE263" s="246">
        <f>IF(O263="základní",K263,0)</f>
        <v>0</v>
      </c>
      <c r="BF263" s="246">
        <f>IF(O263="snížená",K263,0)</f>
        <v>0</v>
      </c>
      <c r="BG263" s="246">
        <f>IF(O263="zákl. přenesená",K263,0)</f>
        <v>0</v>
      </c>
      <c r="BH263" s="246">
        <f>IF(O263="sníž. přenesená",K263,0)</f>
        <v>0</v>
      </c>
      <c r="BI263" s="246">
        <f>IF(O263="nulová",K263,0)</f>
        <v>0</v>
      </c>
      <c r="BJ263" s="18" t="s">
        <v>82</v>
      </c>
      <c r="BK263" s="246">
        <f>ROUND(P263*H263,2)</f>
        <v>0</v>
      </c>
      <c r="BL263" s="18" t="s">
        <v>223</v>
      </c>
      <c r="BM263" s="245" t="s">
        <v>2761</v>
      </c>
    </row>
    <row r="264" s="2" customFormat="1">
      <c r="A264" s="39"/>
      <c r="B264" s="40"/>
      <c r="C264" s="41"/>
      <c r="D264" s="247" t="s">
        <v>192</v>
      </c>
      <c r="E264" s="41"/>
      <c r="F264" s="248" t="s">
        <v>330</v>
      </c>
      <c r="G264" s="41"/>
      <c r="H264" s="41"/>
      <c r="I264" s="249"/>
      <c r="J264" s="249"/>
      <c r="K264" s="41"/>
      <c r="L264" s="41"/>
      <c r="M264" s="45"/>
      <c r="N264" s="250"/>
      <c r="O264" s="251"/>
      <c r="P264" s="92"/>
      <c r="Q264" s="92"/>
      <c r="R264" s="92"/>
      <c r="S264" s="92"/>
      <c r="T264" s="92"/>
      <c r="U264" s="92"/>
      <c r="V264" s="92"/>
      <c r="W264" s="92"/>
      <c r="X264" s="93"/>
      <c r="Y264" s="39"/>
      <c r="Z264" s="39"/>
      <c r="AA264" s="39"/>
      <c r="AB264" s="39"/>
      <c r="AC264" s="39"/>
      <c r="AD264" s="39"/>
      <c r="AE264" s="39"/>
      <c r="AT264" s="18" t="s">
        <v>192</v>
      </c>
      <c r="AU264" s="18" t="s">
        <v>84</v>
      </c>
    </row>
    <row r="265" s="2" customFormat="1">
      <c r="A265" s="39"/>
      <c r="B265" s="40"/>
      <c r="C265" s="41"/>
      <c r="D265" s="252" t="s">
        <v>194</v>
      </c>
      <c r="E265" s="41"/>
      <c r="F265" s="253" t="s">
        <v>332</v>
      </c>
      <c r="G265" s="41"/>
      <c r="H265" s="41"/>
      <c r="I265" s="249"/>
      <c r="J265" s="249"/>
      <c r="K265" s="41"/>
      <c r="L265" s="41"/>
      <c r="M265" s="45"/>
      <c r="N265" s="250"/>
      <c r="O265" s="251"/>
      <c r="P265" s="92"/>
      <c r="Q265" s="92"/>
      <c r="R265" s="92"/>
      <c r="S265" s="92"/>
      <c r="T265" s="92"/>
      <c r="U265" s="92"/>
      <c r="V265" s="92"/>
      <c r="W265" s="92"/>
      <c r="X265" s="93"/>
      <c r="Y265" s="39"/>
      <c r="Z265" s="39"/>
      <c r="AA265" s="39"/>
      <c r="AB265" s="39"/>
      <c r="AC265" s="39"/>
      <c r="AD265" s="39"/>
      <c r="AE265" s="39"/>
      <c r="AT265" s="18" t="s">
        <v>194</v>
      </c>
      <c r="AU265" s="18" t="s">
        <v>84</v>
      </c>
    </row>
    <row r="266" s="13" customFormat="1">
      <c r="A266" s="13"/>
      <c r="B266" s="254"/>
      <c r="C266" s="255"/>
      <c r="D266" s="247" t="s">
        <v>196</v>
      </c>
      <c r="E266" s="256" t="s">
        <v>1</v>
      </c>
      <c r="F266" s="257" t="s">
        <v>2626</v>
      </c>
      <c r="G266" s="255"/>
      <c r="H266" s="258">
        <v>72.439999999999998</v>
      </c>
      <c r="I266" s="259"/>
      <c r="J266" s="259"/>
      <c r="K266" s="255"/>
      <c r="L266" s="255"/>
      <c r="M266" s="260"/>
      <c r="N266" s="261"/>
      <c r="O266" s="262"/>
      <c r="P266" s="262"/>
      <c r="Q266" s="262"/>
      <c r="R266" s="262"/>
      <c r="S266" s="262"/>
      <c r="T266" s="262"/>
      <c r="U266" s="262"/>
      <c r="V266" s="262"/>
      <c r="W266" s="262"/>
      <c r="X266" s="263"/>
      <c r="Y266" s="13"/>
      <c r="Z266" s="13"/>
      <c r="AA266" s="13"/>
      <c r="AB266" s="13"/>
      <c r="AC266" s="13"/>
      <c r="AD266" s="13"/>
      <c r="AE266" s="13"/>
      <c r="AT266" s="264" t="s">
        <v>196</v>
      </c>
      <c r="AU266" s="264" t="s">
        <v>84</v>
      </c>
      <c r="AV266" s="13" t="s">
        <v>84</v>
      </c>
      <c r="AW266" s="13" t="s">
        <v>5</v>
      </c>
      <c r="AX266" s="13" t="s">
        <v>82</v>
      </c>
      <c r="AY266" s="264" t="s">
        <v>182</v>
      </c>
    </row>
    <row r="267" s="2" customFormat="1" ht="24.15" customHeight="1">
      <c r="A267" s="39"/>
      <c r="B267" s="40"/>
      <c r="C267" s="233" t="s">
        <v>447</v>
      </c>
      <c r="D267" s="233" t="s">
        <v>185</v>
      </c>
      <c r="E267" s="234" t="s">
        <v>336</v>
      </c>
      <c r="F267" s="235" t="s">
        <v>337</v>
      </c>
      <c r="G267" s="236" t="s">
        <v>188</v>
      </c>
      <c r="H267" s="237">
        <v>1.26</v>
      </c>
      <c r="I267" s="238"/>
      <c r="J267" s="238"/>
      <c r="K267" s="239">
        <f>ROUND(P267*H267,2)</f>
        <v>0</v>
      </c>
      <c r="L267" s="235" t="s">
        <v>189</v>
      </c>
      <c r="M267" s="45"/>
      <c r="N267" s="240" t="s">
        <v>1</v>
      </c>
      <c r="O267" s="241" t="s">
        <v>38</v>
      </c>
      <c r="P267" s="242">
        <f>I267+J267</f>
        <v>0</v>
      </c>
      <c r="Q267" s="242">
        <f>ROUND(I267*H267,2)</f>
        <v>0</v>
      </c>
      <c r="R267" s="242">
        <f>ROUND(J267*H267,2)</f>
        <v>0</v>
      </c>
      <c r="S267" s="92"/>
      <c r="T267" s="243">
        <f>S267*H267</f>
        <v>0</v>
      </c>
      <c r="U267" s="243">
        <v>0</v>
      </c>
      <c r="V267" s="243">
        <f>U267*H267</f>
        <v>0</v>
      </c>
      <c r="W267" s="243">
        <v>0</v>
      </c>
      <c r="X267" s="244">
        <f>W267*H267</f>
        <v>0</v>
      </c>
      <c r="Y267" s="39"/>
      <c r="Z267" s="39"/>
      <c r="AA267" s="39"/>
      <c r="AB267" s="39"/>
      <c r="AC267" s="39"/>
      <c r="AD267" s="39"/>
      <c r="AE267" s="39"/>
      <c r="AR267" s="245" t="s">
        <v>223</v>
      </c>
      <c r="AT267" s="245" t="s">
        <v>185</v>
      </c>
      <c r="AU267" s="245" t="s">
        <v>84</v>
      </c>
      <c r="AY267" s="18" t="s">
        <v>182</v>
      </c>
      <c r="BE267" s="246">
        <f>IF(O267="základní",K267,0)</f>
        <v>0</v>
      </c>
      <c r="BF267" s="246">
        <f>IF(O267="snížená",K267,0)</f>
        <v>0</v>
      </c>
      <c r="BG267" s="246">
        <f>IF(O267="zákl. přenesená",K267,0)</f>
        <v>0</v>
      </c>
      <c r="BH267" s="246">
        <f>IF(O267="sníž. přenesená",K267,0)</f>
        <v>0</v>
      </c>
      <c r="BI267" s="246">
        <f>IF(O267="nulová",K267,0)</f>
        <v>0</v>
      </c>
      <c r="BJ267" s="18" t="s">
        <v>82</v>
      </c>
      <c r="BK267" s="246">
        <f>ROUND(P267*H267,2)</f>
        <v>0</v>
      </c>
      <c r="BL267" s="18" t="s">
        <v>223</v>
      </c>
      <c r="BM267" s="245" t="s">
        <v>2762</v>
      </c>
    </row>
    <row r="268" s="2" customFormat="1">
      <c r="A268" s="39"/>
      <c r="B268" s="40"/>
      <c r="C268" s="41"/>
      <c r="D268" s="247" t="s">
        <v>192</v>
      </c>
      <c r="E268" s="41"/>
      <c r="F268" s="248" t="s">
        <v>339</v>
      </c>
      <c r="G268" s="41"/>
      <c r="H268" s="41"/>
      <c r="I268" s="249"/>
      <c r="J268" s="249"/>
      <c r="K268" s="41"/>
      <c r="L268" s="41"/>
      <c r="M268" s="45"/>
      <c r="N268" s="250"/>
      <c r="O268" s="251"/>
      <c r="P268" s="92"/>
      <c r="Q268" s="92"/>
      <c r="R268" s="92"/>
      <c r="S268" s="92"/>
      <c r="T268" s="92"/>
      <c r="U268" s="92"/>
      <c r="V268" s="92"/>
      <c r="W268" s="92"/>
      <c r="X268" s="93"/>
      <c r="Y268" s="39"/>
      <c r="Z268" s="39"/>
      <c r="AA268" s="39"/>
      <c r="AB268" s="39"/>
      <c r="AC268" s="39"/>
      <c r="AD268" s="39"/>
      <c r="AE268" s="39"/>
      <c r="AT268" s="18" t="s">
        <v>192</v>
      </c>
      <c r="AU268" s="18" t="s">
        <v>84</v>
      </c>
    </row>
    <row r="269" s="2" customFormat="1">
      <c r="A269" s="39"/>
      <c r="B269" s="40"/>
      <c r="C269" s="41"/>
      <c r="D269" s="252" t="s">
        <v>194</v>
      </c>
      <c r="E269" s="41"/>
      <c r="F269" s="253" t="s">
        <v>340</v>
      </c>
      <c r="G269" s="41"/>
      <c r="H269" s="41"/>
      <c r="I269" s="249"/>
      <c r="J269" s="249"/>
      <c r="K269" s="41"/>
      <c r="L269" s="41"/>
      <c r="M269" s="45"/>
      <c r="N269" s="250"/>
      <c r="O269" s="251"/>
      <c r="P269" s="92"/>
      <c r="Q269" s="92"/>
      <c r="R269" s="92"/>
      <c r="S269" s="92"/>
      <c r="T269" s="92"/>
      <c r="U269" s="92"/>
      <c r="V269" s="92"/>
      <c r="W269" s="92"/>
      <c r="X269" s="93"/>
      <c r="Y269" s="39"/>
      <c r="Z269" s="39"/>
      <c r="AA269" s="39"/>
      <c r="AB269" s="39"/>
      <c r="AC269" s="39"/>
      <c r="AD269" s="39"/>
      <c r="AE269" s="39"/>
      <c r="AT269" s="18" t="s">
        <v>194</v>
      </c>
      <c r="AU269" s="18" t="s">
        <v>84</v>
      </c>
    </row>
    <row r="270" s="13" customFormat="1">
      <c r="A270" s="13"/>
      <c r="B270" s="254"/>
      <c r="C270" s="255"/>
      <c r="D270" s="247" t="s">
        <v>196</v>
      </c>
      <c r="E270" s="256" t="s">
        <v>1</v>
      </c>
      <c r="F270" s="257" t="s">
        <v>2763</v>
      </c>
      <c r="G270" s="255"/>
      <c r="H270" s="258">
        <v>1.26</v>
      </c>
      <c r="I270" s="259"/>
      <c r="J270" s="259"/>
      <c r="K270" s="255"/>
      <c r="L270" s="255"/>
      <c r="M270" s="260"/>
      <c r="N270" s="261"/>
      <c r="O270" s="262"/>
      <c r="P270" s="262"/>
      <c r="Q270" s="262"/>
      <c r="R270" s="262"/>
      <c r="S270" s="262"/>
      <c r="T270" s="262"/>
      <c r="U270" s="262"/>
      <c r="V270" s="262"/>
      <c r="W270" s="262"/>
      <c r="X270" s="263"/>
      <c r="Y270" s="13"/>
      <c r="Z270" s="13"/>
      <c r="AA270" s="13"/>
      <c r="AB270" s="13"/>
      <c r="AC270" s="13"/>
      <c r="AD270" s="13"/>
      <c r="AE270" s="13"/>
      <c r="AT270" s="264" t="s">
        <v>196</v>
      </c>
      <c r="AU270" s="264" t="s">
        <v>84</v>
      </c>
      <c r="AV270" s="13" t="s">
        <v>84</v>
      </c>
      <c r="AW270" s="13" t="s">
        <v>5</v>
      </c>
      <c r="AX270" s="13" t="s">
        <v>82</v>
      </c>
      <c r="AY270" s="264" t="s">
        <v>182</v>
      </c>
    </row>
    <row r="271" s="2" customFormat="1" ht="24.15" customHeight="1">
      <c r="A271" s="39"/>
      <c r="B271" s="40"/>
      <c r="C271" s="233" t="s">
        <v>452</v>
      </c>
      <c r="D271" s="233" t="s">
        <v>185</v>
      </c>
      <c r="E271" s="234" t="s">
        <v>459</v>
      </c>
      <c r="F271" s="235" t="s">
        <v>460</v>
      </c>
      <c r="G271" s="236" t="s">
        <v>416</v>
      </c>
      <c r="H271" s="237">
        <v>6.2999999999999998</v>
      </c>
      <c r="I271" s="238"/>
      <c r="J271" s="238"/>
      <c r="K271" s="239">
        <f>ROUND(P271*H271,2)</f>
        <v>0</v>
      </c>
      <c r="L271" s="235" t="s">
        <v>189</v>
      </c>
      <c r="M271" s="45"/>
      <c r="N271" s="240" t="s">
        <v>1</v>
      </c>
      <c r="O271" s="241" t="s">
        <v>38</v>
      </c>
      <c r="P271" s="242">
        <f>I271+J271</f>
        <v>0</v>
      </c>
      <c r="Q271" s="242">
        <f>ROUND(I271*H271,2)</f>
        <v>0</v>
      </c>
      <c r="R271" s="242">
        <f>ROUND(J271*H271,2)</f>
        <v>0</v>
      </c>
      <c r="S271" s="92"/>
      <c r="T271" s="243">
        <f>S271*H271</f>
        <v>0</v>
      </c>
      <c r="U271" s="243">
        <v>0</v>
      </c>
      <c r="V271" s="243">
        <f>U271*H271</f>
        <v>0</v>
      </c>
      <c r="W271" s="243">
        <v>0</v>
      </c>
      <c r="X271" s="244">
        <f>W271*H271</f>
        <v>0</v>
      </c>
      <c r="Y271" s="39"/>
      <c r="Z271" s="39"/>
      <c r="AA271" s="39"/>
      <c r="AB271" s="39"/>
      <c r="AC271" s="39"/>
      <c r="AD271" s="39"/>
      <c r="AE271" s="39"/>
      <c r="AR271" s="245" t="s">
        <v>223</v>
      </c>
      <c r="AT271" s="245" t="s">
        <v>185</v>
      </c>
      <c r="AU271" s="245" t="s">
        <v>84</v>
      </c>
      <c r="AY271" s="18" t="s">
        <v>182</v>
      </c>
      <c r="BE271" s="246">
        <f>IF(O271="základní",K271,0)</f>
        <v>0</v>
      </c>
      <c r="BF271" s="246">
        <f>IF(O271="snížená",K271,0)</f>
        <v>0</v>
      </c>
      <c r="BG271" s="246">
        <f>IF(O271="zákl. přenesená",K271,0)</f>
        <v>0</v>
      </c>
      <c r="BH271" s="246">
        <f>IF(O271="sníž. přenesená",K271,0)</f>
        <v>0</v>
      </c>
      <c r="BI271" s="246">
        <f>IF(O271="nulová",K271,0)</f>
        <v>0</v>
      </c>
      <c r="BJ271" s="18" t="s">
        <v>82</v>
      </c>
      <c r="BK271" s="246">
        <f>ROUND(P271*H271,2)</f>
        <v>0</v>
      </c>
      <c r="BL271" s="18" t="s">
        <v>223</v>
      </c>
      <c r="BM271" s="245" t="s">
        <v>2764</v>
      </c>
    </row>
    <row r="272" s="2" customFormat="1">
      <c r="A272" s="39"/>
      <c r="B272" s="40"/>
      <c r="C272" s="41"/>
      <c r="D272" s="247" t="s">
        <v>192</v>
      </c>
      <c r="E272" s="41"/>
      <c r="F272" s="248" t="s">
        <v>462</v>
      </c>
      <c r="G272" s="41"/>
      <c r="H272" s="41"/>
      <c r="I272" s="249"/>
      <c r="J272" s="249"/>
      <c r="K272" s="41"/>
      <c r="L272" s="41"/>
      <c r="M272" s="45"/>
      <c r="N272" s="250"/>
      <c r="O272" s="251"/>
      <c r="P272" s="92"/>
      <c r="Q272" s="92"/>
      <c r="R272" s="92"/>
      <c r="S272" s="92"/>
      <c r="T272" s="92"/>
      <c r="U272" s="92"/>
      <c r="V272" s="92"/>
      <c r="W272" s="92"/>
      <c r="X272" s="93"/>
      <c r="Y272" s="39"/>
      <c r="Z272" s="39"/>
      <c r="AA272" s="39"/>
      <c r="AB272" s="39"/>
      <c r="AC272" s="39"/>
      <c r="AD272" s="39"/>
      <c r="AE272" s="39"/>
      <c r="AT272" s="18" t="s">
        <v>192</v>
      </c>
      <c r="AU272" s="18" t="s">
        <v>84</v>
      </c>
    </row>
    <row r="273" s="2" customFormat="1">
      <c r="A273" s="39"/>
      <c r="B273" s="40"/>
      <c r="C273" s="41"/>
      <c r="D273" s="252" t="s">
        <v>194</v>
      </c>
      <c r="E273" s="41"/>
      <c r="F273" s="253" t="s">
        <v>463</v>
      </c>
      <c r="G273" s="41"/>
      <c r="H273" s="41"/>
      <c r="I273" s="249"/>
      <c r="J273" s="249"/>
      <c r="K273" s="41"/>
      <c r="L273" s="41"/>
      <c r="M273" s="45"/>
      <c r="N273" s="250"/>
      <c r="O273" s="251"/>
      <c r="P273" s="92"/>
      <c r="Q273" s="92"/>
      <c r="R273" s="92"/>
      <c r="S273" s="92"/>
      <c r="T273" s="92"/>
      <c r="U273" s="92"/>
      <c r="V273" s="92"/>
      <c r="W273" s="92"/>
      <c r="X273" s="93"/>
      <c r="Y273" s="39"/>
      <c r="Z273" s="39"/>
      <c r="AA273" s="39"/>
      <c r="AB273" s="39"/>
      <c r="AC273" s="39"/>
      <c r="AD273" s="39"/>
      <c r="AE273" s="39"/>
      <c r="AT273" s="18" t="s">
        <v>194</v>
      </c>
      <c r="AU273" s="18" t="s">
        <v>84</v>
      </c>
    </row>
    <row r="274" s="13" customFormat="1">
      <c r="A274" s="13"/>
      <c r="B274" s="254"/>
      <c r="C274" s="255"/>
      <c r="D274" s="247" t="s">
        <v>196</v>
      </c>
      <c r="E274" s="256" t="s">
        <v>1</v>
      </c>
      <c r="F274" s="257" t="s">
        <v>2759</v>
      </c>
      <c r="G274" s="255"/>
      <c r="H274" s="258">
        <v>6.2999999999999998</v>
      </c>
      <c r="I274" s="259"/>
      <c r="J274" s="259"/>
      <c r="K274" s="255"/>
      <c r="L274" s="255"/>
      <c r="M274" s="260"/>
      <c r="N274" s="261"/>
      <c r="O274" s="262"/>
      <c r="P274" s="262"/>
      <c r="Q274" s="262"/>
      <c r="R274" s="262"/>
      <c r="S274" s="262"/>
      <c r="T274" s="262"/>
      <c r="U274" s="262"/>
      <c r="V274" s="262"/>
      <c r="W274" s="262"/>
      <c r="X274" s="263"/>
      <c r="Y274" s="13"/>
      <c r="Z274" s="13"/>
      <c r="AA274" s="13"/>
      <c r="AB274" s="13"/>
      <c r="AC274" s="13"/>
      <c r="AD274" s="13"/>
      <c r="AE274" s="13"/>
      <c r="AT274" s="264" t="s">
        <v>196</v>
      </c>
      <c r="AU274" s="264" t="s">
        <v>84</v>
      </c>
      <c r="AV274" s="13" t="s">
        <v>84</v>
      </c>
      <c r="AW274" s="13" t="s">
        <v>5</v>
      </c>
      <c r="AX274" s="13" t="s">
        <v>82</v>
      </c>
      <c r="AY274" s="264" t="s">
        <v>182</v>
      </c>
    </row>
    <row r="275" s="2" customFormat="1" ht="24.15" customHeight="1">
      <c r="A275" s="39"/>
      <c r="B275" s="40"/>
      <c r="C275" s="286" t="s">
        <v>458</v>
      </c>
      <c r="D275" s="286" t="s">
        <v>290</v>
      </c>
      <c r="E275" s="287" t="s">
        <v>2765</v>
      </c>
      <c r="F275" s="288" t="s">
        <v>2766</v>
      </c>
      <c r="G275" s="289" t="s">
        <v>416</v>
      </c>
      <c r="H275" s="290">
        <v>6.4260000000000002</v>
      </c>
      <c r="I275" s="291"/>
      <c r="J275" s="292"/>
      <c r="K275" s="293">
        <f>ROUND(P275*H275,2)</f>
        <v>0</v>
      </c>
      <c r="L275" s="288" t="s">
        <v>189</v>
      </c>
      <c r="M275" s="294"/>
      <c r="N275" s="295" t="s">
        <v>1</v>
      </c>
      <c r="O275" s="241" t="s">
        <v>38</v>
      </c>
      <c r="P275" s="242">
        <f>I275+J275</f>
        <v>0</v>
      </c>
      <c r="Q275" s="242">
        <f>ROUND(I275*H275,2)</f>
        <v>0</v>
      </c>
      <c r="R275" s="242">
        <f>ROUND(J275*H275,2)</f>
        <v>0</v>
      </c>
      <c r="S275" s="92"/>
      <c r="T275" s="243">
        <f>S275*H275</f>
        <v>0</v>
      </c>
      <c r="U275" s="243">
        <v>0.00025000000000000001</v>
      </c>
      <c r="V275" s="243">
        <f>U275*H275</f>
        <v>0.0016065000000000001</v>
      </c>
      <c r="W275" s="243">
        <v>0</v>
      </c>
      <c r="X275" s="244">
        <f>W275*H275</f>
        <v>0</v>
      </c>
      <c r="Y275" s="39"/>
      <c r="Z275" s="39"/>
      <c r="AA275" s="39"/>
      <c r="AB275" s="39"/>
      <c r="AC275" s="39"/>
      <c r="AD275" s="39"/>
      <c r="AE275" s="39"/>
      <c r="AR275" s="245" t="s">
        <v>293</v>
      </c>
      <c r="AT275" s="245" t="s">
        <v>290</v>
      </c>
      <c r="AU275" s="245" t="s">
        <v>84</v>
      </c>
      <c r="AY275" s="18" t="s">
        <v>182</v>
      </c>
      <c r="BE275" s="246">
        <f>IF(O275="základní",K275,0)</f>
        <v>0</v>
      </c>
      <c r="BF275" s="246">
        <f>IF(O275="snížená",K275,0)</f>
        <v>0</v>
      </c>
      <c r="BG275" s="246">
        <f>IF(O275="zákl. přenesená",K275,0)</f>
        <v>0</v>
      </c>
      <c r="BH275" s="246">
        <f>IF(O275="sníž. přenesená",K275,0)</f>
        <v>0</v>
      </c>
      <c r="BI275" s="246">
        <f>IF(O275="nulová",K275,0)</f>
        <v>0</v>
      </c>
      <c r="BJ275" s="18" t="s">
        <v>82</v>
      </c>
      <c r="BK275" s="246">
        <f>ROUND(P275*H275,2)</f>
        <v>0</v>
      </c>
      <c r="BL275" s="18" t="s">
        <v>223</v>
      </c>
      <c r="BM275" s="245" t="s">
        <v>2767</v>
      </c>
    </row>
    <row r="276" s="2" customFormat="1">
      <c r="A276" s="39"/>
      <c r="B276" s="40"/>
      <c r="C276" s="41"/>
      <c r="D276" s="247" t="s">
        <v>192</v>
      </c>
      <c r="E276" s="41"/>
      <c r="F276" s="248" t="s">
        <v>2766</v>
      </c>
      <c r="G276" s="41"/>
      <c r="H276" s="41"/>
      <c r="I276" s="249"/>
      <c r="J276" s="249"/>
      <c r="K276" s="41"/>
      <c r="L276" s="41"/>
      <c r="M276" s="45"/>
      <c r="N276" s="250"/>
      <c r="O276" s="251"/>
      <c r="P276" s="92"/>
      <c r="Q276" s="92"/>
      <c r="R276" s="92"/>
      <c r="S276" s="92"/>
      <c r="T276" s="92"/>
      <c r="U276" s="92"/>
      <c r="V276" s="92"/>
      <c r="W276" s="92"/>
      <c r="X276" s="93"/>
      <c r="Y276" s="39"/>
      <c r="Z276" s="39"/>
      <c r="AA276" s="39"/>
      <c r="AB276" s="39"/>
      <c r="AC276" s="39"/>
      <c r="AD276" s="39"/>
      <c r="AE276" s="39"/>
      <c r="AT276" s="18" t="s">
        <v>192</v>
      </c>
      <c r="AU276" s="18" t="s">
        <v>84</v>
      </c>
    </row>
    <row r="277" s="13" customFormat="1">
      <c r="A277" s="13"/>
      <c r="B277" s="254"/>
      <c r="C277" s="255"/>
      <c r="D277" s="247" t="s">
        <v>196</v>
      </c>
      <c r="E277" s="255"/>
      <c r="F277" s="257" t="s">
        <v>2768</v>
      </c>
      <c r="G277" s="255"/>
      <c r="H277" s="258">
        <v>6.4260000000000002</v>
      </c>
      <c r="I277" s="259"/>
      <c r="J277" s="259"/>
      <c r="K277" s="255"/>
      <c r="L277" s="255"/>
      <c r="M277" s="260"/>
      <c r="N277" s="261"/>
      <c r="O277" s="262"/>
      <c r="P277" s="262"/>
      <c r="Q277" s="262"/>
      <c r="R277" s="262"/>
      <c r="S277" s="262"/>
      <c r="T277" s="262"/>
      <c r="U277" s="262"/>
      <c r="V277" s="262"/>
      <c r="W277" s="262"/>
      <c r="X277" s="263"/>
      <c r="Y277" s="13"/>
      <c r="Z277" s="13"/>
      <c r="AA277" s="13"/>
      <c r="AB277" s="13"/>
      <c r="AC277" s="13"/>
      <c r="AD277" s="13"/>
      <c r="AE277" s="13"/>
      <c r="AT277" s="264" t="s">
        <v>196</v>
      </c>
      <c r="AU277" s="264" t="s">
        <v>84</v>
      </c>
      <c r="AV277" s="13" t="s">
        <v>84</v>
      </c>
      <c r="AW277" s="13" t="s">
        <v>4</v>
      </c>
      <c r="AX277" s="13" t="s">
        <v>82</v>
      </c>
      <c r="AY277" s="264" t="s">
        <v>182</v>
      </c>
    </row>
    <row r="278" s="2" customFormat="1" ht="24.15" customHeight="1">
      <c r="A278" s="39"/>
      <c r="B278" s="40"/>
      <c r="C278" s="233" t="s">
        <v>464</v>
      </c>
      <c r="D278" s="233" t="s">
        <v>185</v>
      </c>
      <c r="E278" s="234" t="s">
        <v>470</v>
      </c>
      <c r="F278" s="235" t="s">
        <v>471</v>
      </c>
      <c r="G278" s="236" t="s">
        <v>243</v>
      </c>
      <c r="H278" s="237">
        <v>0.437</v>
      </c>
      <c r="I278" s="238"/>
      <c r="J278" s="238"/>
      <c r="K278" s="239">
        <f>ROUND(P278*H278,2)</f>
        <v>0</v>
      </c>
      <c r="L278" s="235" t="s">
        <v>189</v>
      </c>
      <c r="M278" s="45"/>
      <c r="N278" s="240" t="s">
        <v>1</v>
      </c>
      <c r="O278" s="241" t="s">
        <v>38</v>
      </c>
      <c r="P278" s="242">
        <f>I278+J278</f>
        <v>0</v>
      </c>
      <c r="Q278" s="242">
        <f>ROUND(I278*H278,2)</f>
        <v>0</v>
      </c>
      <c r="R278" s="242">
        <f>ROUND(J278*H278,2)</f>
        <v>0</v>
      </c>
      <c r="S278" s="92"/>
      <c r="T278" s="243">
        <f>S278*H278</f>
        <v>0</v>
      </c>
      <c r="U278" s="243">
        <v>0</v>
      </c>
      <c r="V278" s="243">
        <f>U278*H278</f>
        <v>0</v>
      </c>
      <c r="W278" s="243">
        <v>0</v>
      </c>
      <c r="X278" s="244">
        <f>W278*H278</f>
        <v>0</v>
      </c>
      <c r="Y278" s="39"/>
      <c r="Z278" s="39"/>
      <c r="AA278" s="39"/>
      <c r="AB278" s="39"/>
      <c r="AC278" s="39"/>
      <c r="AD278" s="39"/>
      <c r="AE278" s="39"/>
      <c r="AR278" s="245" t="s">
        <v>223</v>
      </c>
      <c r="AT278" s="245" t="s">
        <v>185</v>
      </c>
      <c r="AU278" s="245" t="s">
        <v>84</v>
      </c>
      <c r="AY278" s="18" t="s">
        <v>182</v>
      </c>
      <c r="BE278" s="246">
        <f>IF(O278="základní",K278,0)</f>
        <v>0</v>
      </c>
      <c r="BF278" s="246">
        <f>IF(O278="snížená",K278,0)</f>
        <v>0</v>
      </c>
      <c r="BG278" s="246">
        <f>IF(O278="zákl. přenesená",K278,0)</f>
        <v>0</v>
      </c>
      <c r="BH278" s="246">
        <f>IF(O278="sníž. přenesená",K278,0)</f>
        <v>0</v>
      </c>
      <c r="BI278" s="246">
        <f>IF(O278="nulová",K278,0)</f>
        <v>0</v>
      </c>
      <c r="BJ278" s="18" t="s">
        <v>82</v>
      </c>
      <c r="BK278" s="246">
        <f>ROUND(P278*H278,2)</f>
        <v>0</v>
      </c>
      <c r="BL278" s="18" t="s">
        <v>223</v>
      </c>
      <c r="BM278" s="245" t="s">
        <v>2769</v>
      </c>
    </row>
    <row r="279" s="2" customFormat="1">
      <c r="A279" s="39"/>
      <c r="B279" s="40"/>
      <c r="C279" s="41"/>
      <c r="D279" s="247" t="s">
        <v>192</v>
      </c>
      <c r="E279" s="41"/>
      <c r="F279" s="248" t="s">
        <v>473</v>
      </c>
      <c r="G279" s="41"/>
      <c r="H279" s="41"/>
      <c r="I279" s="249"/>
      <c r="J279" s="249"/>
      <c r="K279" s="41"/>
      <c r="L279" s="41"/>
      <c r="M279" s="45"/>
      <c r="N279" s="250"/>
      <c r="O279" s="251"/>
      <c r="P279" s="92"/>
      <c r="Q279" s="92"/>
      <c r="R279" s="92"/>
      <c r="S279" s="92"/>
      <c r="T279" s="92"/>
      <c r="U279" s="92"/>
      <c r="V279" s="92"/>
      <c r="W279" s="92"/>
      <c r="X279" s="93"/>
      <c r="Y279" s="39"/>
      <c r="Z279" s="39"/>
      <c r="AA279" s="39"/>
      <c r="AB279" s="39"/>
      <c r="AC279" s="39"/>
      <c r="AD279" s="39"/>
      <c r="AE279" s="39"/>
      <c r="AT279" s="18" t="s">
        <v>192</v>
      </c>
      <c r="AU279" s="18" t="s">
        <v>84</v>
      </c>
    </row>
    <row r="280" s="2" customFormat="1">
      <c r="A280" s="39"/>
      <c r="B280" s="40"/>
      <c r="C280" s="41"/>
      <c r="D280" s="252" t="s">
        <v>194</v>
      </c>
      <c r="E280" s="41"/>
      <c r="F280" s="253" t="s">
        <v>474</v>
      </c>
      <c r="G280" s="41"/>
      <c r="H280" s="41"/>
      <c r="I280" s="249"/>
      <c r="J280" s="249"/>
      <c r="K280" s="41"/>
      <c r="L280" s="41"/>
      <c r="M280" s="45"/>
      <c r="N280" s="250"/>
      <c r="O280" s="251"/>
      <c r="P280" s="92"/>
      <c r="Q280" s="92"/>
      <c r="R280" s="92"/>
      <c r="S280" s="92"/>
      <c r="T280" s="92"/>
      <c r="U280" s="92"/>
      <c r="V280" s="92"/>
      <c r="W280" s="92"/>
      <c r="X280" s="93"/>
      <c r="Y280" s="39"/>
      <c r="Z280" s="39"/>
      <c r="AA280" s="39"/>
      <c r="AB280" s="39"/>
      <c r="AC280" s="39"/>
      <c r="AD280" s="39"/>
      <c r="AE280" s="39"/>
      <c r="AT280" s="18" t="s">
        <v>194</v>
      </c>
      <c r="AU280" s="18" t="s">
        <v>84</v>
      </c>
    </row>
    <row r="281" s="2" customFormat="1" ht="24.15" customHeight="1">
      <c r="A281" s="39"/>
      <c r="B281" s="40"/>
      <c r="C281" s="233" t="s">
        <v>469</v>
      </c>
      <c r="D281" s="233" t="s">
        <v>185</v>
      </c>
      <c r="E281" s="234" t="s">
        <v>2770</v>
      </c>
      <c r="F281" s="235" t="s">
        <v>2771</v>
      </c>
      <c r="G281" s="236" t="s">
        <v>243</v>
      </c>
      <c r="H281" s="237">
        <v>0.437</v>
      </c>
      <c r="I281" s="238"/>
      <c r="J281" s="238"/>
      <c r="K281" s="239">
        <f>ROUND(P281*H281,2)</f>
        <v>0</v>
      </c>
      <c r="L281" s="235" t="s">
        <v>189</v>
      </c>
      <c r="M281" s="45"/>
      <c r="N281" s="240" t="s">
        <v>1</v>
      </c>
      <c r="O281" s="241" t="s">
        <v>38</v>
      </c>
      <c r="P281" s="242">
        <f>I281+J281</f>
        <v>0</v>
      </c>
      <c r="Q281" s="242">
        <f>ROUND(I281*H281,2)</f>
        <v>0</v>
      </c>
      <c r="R281" s="242">
        <f>ROUND(J281*H281,2)</f>
        <v>0</v>
      </c>
      <c r="S281" s="92"/>
      <c r="T281" s="243">
        <f>S281*H281</f>
        <v>0</v>
      </c>
      <c r="U281" s="243">
        <v>0</v>
      </c>
      <c r="V281" s="243">
        <f>U281*H281</f>
        <v>0</v>
      </c>
      <c r="W281" s="243">
        <v>0</v>
      </c>
      <c r="X281" s="244">
        <f>W281*H281</f>
        <v>0</v>
      </c>
      <c r="Y281" s="39"/>
      <c r="Z281" s="39"/>
      <c r="AA281" s="39"/>
      <c r="AB281" s="39"/>
      <c r="AC281" s="39"/>
      <c r="AD281" s="39"/>
      <c r="AE281" s="39"/>
      <c r="AR281" s="245" t="s">
        <v>223</v>
      </c>
      <c r="AT281" s="245" t="s">
        <v>185</v>
      </c>
      <c r="AU281" s="245" t="s">
        <v>84</v>
      </c>
      <c r="AY281" s="18" t="s">
        <v>182</v>
      </c>
      <c r="BE281" s="246">
        <f>IF(O281="základní",K281,0)</f>
        <v>0</v>
      </c>
      <c r="BF281" s="246">
        <f>IF(O281="snížená",K281,0)</f>
        <v>0</v>
      </c>
      <c r="BG281" s="246">
        <f>IF(O281="zákl. přenesená",K281,0)</f>
        <v>0</v>
      </c>
      <c r="BH281" s="246">
        <f>IF(O281="sníž. přenesená",K281,0)</f>
        <v>0</v>
      </c>
      <c r="BI281" s="246">
        <f>IF(O281="nulová",K281,0)</f>
        <v>0</v>
      </c>
      <c r="BJ281" s="18" t="s">
        <v>82</v>
      </c>
      <c r="BK281" s="246">
        <f>ROUND(P281*H281,2)</f>
        <v>0</v>
      </c>
      <c r="BL281" s="18" t="s">
        <v>223</v>
      </c>
      <c r="BM281" s="245" t="s">
        <v>2772</v>
      </c>
    </row>
    <row r="282" s="2" customFormat="1">
      <c r="A282" s="39"/>
      <c r="B282" s="40"/>
      <c r="C282" s="41"/>
      <c r="D282" s="247" t="s">
        <v>192</v>
      </c>
      <c r="E282" s="41"/>
      <c r="F282" s="248" t="s">
        <v>2773</v>
      </c>
      <c r="G282" s="41"/>
      <c r="H282" s="41"/>
      <c r="I282" s="249"/>
      <c r="J282" s="249"/>
      <c r="K282" s="41"/>
      <c r="L282" s="41"/>
      <c r="M282" s="45"/>
      <c r="N282" s="250"/>
      <c r="O282" s="251"/>
      <c r="P282" s="92"/>
      <c r="Q282" s="92"/>
      <c r="R282" s="92"/>
      <c r="S282" s="92"/>
      <c r="T282" s="92"/>
      <c r="U282" s="92"/>
      <c r="V282" s="92"/>
      <c r="W282" s="92"/>
      <c r="X282" s="93"/>
      <c r="Y282" s="39"/>
      <c r="Z282" s="39"/>
      <c r="AA282" s="39"/>
      <c r="AB282" s="39"/>
      <c r="AC282" s="39"/>
      <c r="AD282" s="39"/>
      <c r="AE282" s="39"/>
      <c r="AT282" s="18" t="s">
        <v>192</v>
      </c>
      <c r="AU282" s="18" t="s">
        <v>84</v>
      </c>
    </row>
    <row r="283" s="2" customFormat="1">
      <c r="A283" s="39"/>
      <c r="B283" s="40"/>
      <c r="C283" s="41"/>
      <c r="D283" s="252" t="s">
        <v>194</v>
      </c>
      <c r="E283" s="41"/>
      <c r="F283" s="253" t="s">
        <v>2774</v>
      </c>
      <c r="G283" s="41"/>
      <c r="H283" s="41"/>
      <c r="I283" s="249"/>
      <c r="J283" s="249"/>
      <c r="K283" s="41"/>
      <c r="L283" s="41"/>
      <c r="M283" s="45"/>
      <c r="N283" s="250"/>
      <c r="O283" s="251"/>
      <c r="P283" s="92"/>
      <c r="Q283" s="92"/>
      <c r="R283" s="92"/>
      <c r="S283" s="92"/>
      <c r="T283" s="92"/>
      <c r="U283" s="92"/>
      <c r="V283" s="92"/>
      <c r="W283" s="92"/>
      <c r="X283" s="93"/>
      <c r="Y283" s="39"/>
      <c r="Z283" s="39"/>
      <c r="AA283" s="39"/>
      <c r="AB283" s="39"/>
      <c r="AC283" s="39"/>
      <c r="AD283" s="39"/>
      <c r="AE283" s="39"/>
      <c r="AT283" s="18" t="s">
        <v>194</v>
      </c>
      <c r="AU283" s="18" t="s">
        <v>84</v>
      </c>
    </row>
    <row r="284" s="12" customFormat="1" ht="22.8" customHeight="1">
      <c r="A284" s="12"/>
      <c r="B284" s="216"/>
      <c r="C284" s="217"/>
      <c r="D284" s="218" t="s">
        <v>74</v>
      </c>
      <c r="E284" s="231" t="s">
        <v>513</v>
      </c>
      <c r="F284" s="231" t="s">
        <v>514</v>
      </c>
      <c r="G284" s="217"/>
      <c r="H284" s="217"/>
      <c r="I284" s="220"/>
      <c r="J284" s="220"/>
      <c r="K284" s="232">
        <f>BK284</f>
        <v>0</v>
      </c>
      <c r="L284" s="217"/>
      <c r="M284" s="222"/>
      <c r="N284" s="223"/>
      <c r="O284" s="224"/>
      <c r="P284" s="224"/>
      <c r="Q284" s="225">
        <f>SUM(Q285:Q289)</f>
        <v>0</v>
      </c>
      <c r="R284" s="225">
        <f>SUM(R285:R289)</f>
        <v>0</v>
      </c>
      <c r="S284" s="224"/>
      <c r="T284" s="226">
        <f>SUM(T285:T289)</f>
        <v>0</v>
      </c>
      <c r="U284" s="224"/>
      <c r="V284" s="226">
        <f>SUM(V285:V289)</f>
        <v>0.0064035999999999997</v>
      </c>
      <c r="W284" s="224"/>
      <c r="X284" s="227">
        <f>SUM(X285:X289)</f>
        <v>0</v>
      </c>
      <c r="Y284" s="12"/>
      <c r="Z284" s="12"/>
      <c r="AA284" s="12"/>
      <c r="AB284" s="12"/>
      <c r="AC284" s="12"/>
      <c r="AD284" s="12"/>
      <c r="AE284" s="12"/>
      <c r="AR284" s="228" t="s">
        <v>84</v>
      </c>
      <c r="AT284" s="229" t="s">
        <v>74</v>
      </c>
      <c r="AU284" s="229" t="s">
        <v>82</v>
      </c>
      <c r="AY284" s="228" t="s">
        <v>182</v>
      </c>
      <c r="BK284" s="230">
        <f>SUM(BK285:BK289)</f>
        <v>0</v>
      </c>
    </row>
    <row r="285" s="2" customFormat="1" ht="24.15" customHeight="1">
      <c r="A285" s="39"/>
      <c r="B285" s="40"/>
      <c r="C285" s="233" t="s">
        <v>477</v>
      </c>
      <c r="D285" s="233" t="s">
        <v>185</v>
      </c>
      <c r="E285" s="234" t="s">
        <v>2775</v>
      </c>
      <c r="F285" s="235" t="s">
        <v>2776</v>
      </c>
      <c r="G285" s="236" t="s">
        <v>188</v>
      </c>
      <c r="H285" s="237">
        <v>45.740000000000002</v>
      </c>
      <c r="I285" s="238"/>
      <c r="J285" s="238"/>
      <c r="K285" s="239">
        <f>ROUND(P285*H285,2)</f>
        <v>0</v>
      </c>
      <c r="L285" s="235" t="s">
        <v>189</v>
      </c>
      <c r="M285" s="45"/>
      <c r="N285" s="240" t="s">
        <v>1</v>
      </c>
      <c r="O285" s="241" t="s">
        <v>38</v>
      </c>
      <c r="P285" s="242">
        <f>I285+J285</f>
        <v>0</v>
      </c>
      <c r="Q285" s="242">
        <f>ROUND(I285*H285,2)</f>
        <v>0</v>
      </c>
      <c r="R285" s="242">
        <f>ROUND(J285*H285,2)</f>
        <v>0</v>
      </c>
      <c r="S285" s="92"/>
      <c r="T285" s="243">
        <f>S285*H285</f>
        <v>0</v>
      </c>
      <c r="U285" s="243">
        <v>0.00013999999999999999</v>
      </c>
      <c r="V285" s="243">
        <f>U285*H285</f>
        <v>0.0064035999999999997</v>
      </c>
      <c r="W285" s="243">
        <v>0</v>
      </c>
      <c r="X285" s="244">
        <f>W285*H285</f>
        <v>0</v>
      </c>
      <c r="Y285" s="39"/>
      <c r="Z285" s="39"/>
      <c r="AA285" s="39"/>
      <c r="AB285" s="39"/>
      <c r="AC285" s="39"/>
      <c r="AD285" s="39"/>
      <c r="AE285" s="39"/>
      <c r="AR285" s="245" t="s">
        <v>223</v>
      </c>
      <c r="AT285" s="245" t="s">
        <v>185</v>
      </c>
      <c r="AU285" s="245" t="s">
        <v>84</v>
      </c>
      <c r="AY285" s="18" t="s">
        <v>182</v>
      </c>
      <c r="BE285" s="246">
        <f>IF(O285="základní",K285,0)</f>
        <v>0</v>
      </c>
      <c r="BF285" s="246">
        <f>IF(O285="snížená",K285,0)</f>
        <v>0</v>
      </c>
      <c r="BG285" s="246">
        <f>IF(O285="zákl. přenesená",K285,0)</f>
        <v>0</v>
      </c>
      <c r="BH285" s="246">
        <f>IF(O285="sníž. přenesená",K285,0)</f>
        <v>0</v>
      </c>
      <c r="BI285" s="246">
        <f>IF(O285="nulová",K285,0)</f>
        <v>0</v>
      </c>
      <c r="BJ285" s="18" t="s">
        <v>82</v>
      </c>
      <c r="BK285" s="246">
        <f>ROUND(P285*H285,2)</f>
        <v>0</v>
      </c>
      <c r="BL285" s="18" t="s">
        <v>223</v>
      </c>
      <c r="BM285" s="245" t="s">
        <v>2777</v>
      </c>
    </row>
    <row r="286" s="2" customFormat="1">
      <c r="A286" s="39"/>
      <c r="B286" s="40"/>
      <c r="C286" s="41"/>
      <c r="D286" s="247" t="s">
        <v>192</v>
      </c>
      <c r="E286" s="41"/>
      <c r="F286" s="248" t="s">
        <v>2778</v>
      </c>
      <c r="G286" s="41"/>
      <c r="H286" s="41"/>
      <c r="I286" s="249"/>
      <c r="J286" s="249"/>
      <c r="K286" s="41"/>
      <c r="L286" s="41"/>
      <c r="M286" s="45"/>
      <c r="N286" s="250"/>
      <c r="O286" s="251"/>
      <c r="P286" s="92"/>
      <c r="Q286" s="92"/>
      <c r="R286" s="92"/>
      <c r="S286" s="92"/>
      <c r="T286" s="92"/>
      <c r="U286" s="92"/>
      <c r="V286" s="92"/>
      <c r="W286" s="92"/>
      <c r="X286" s="93"/>
      <c r="Y286" s="39"/>
      <c r="Z286" s="39"/>
      <c r="AA286" s="39"/>
      <c r="AB286" s="39"/>
      <c r="AC286" s="39"/>
      <c r="AD286" s="39"/>
      <c r="AE286" s="39"/>
      <c r="AT286" s="18" t="s">
        <v>192</v>
      </c>
      <c r="AU286" s="18" t="s">
        <v>84</v>
      </c>
    </row>
    <row r="287" s="2" customFormat="1">
      <c r="A287" s="39"/>
      <c r="B287" s="40"/>
      <c r="C287" s="41"/>
      <c r="D287" s="252" t="s">
        <v>194</v>
      </c>
      <c r="E287" s="41"/>
      <c r="F287" s="253" t="s">
        <v>2779</v>
      </c>
      <c r="G287" s="41"/>
      <c r="H287" s="41"/>
      <c r="I287" s="249"/>
      <c r="J287" s="249"/>
      <c r="K287" s="41"/>
      <c r="L287" s="41"/>
      <c r="M287" s="45"/>
      <c r="N287" s="250"/>
      <c r="O287" s="251"/>
      <c r="P287" s="92"/>
      <c r="Q287" s="92"/>
      <c r="R287" s="92"/>
      <c r="S287" s="92"/>
      <c r="T287" s="92"/>
      <c r="U287" s="92"/>
      <c r="V287" s="92"/>
      <c r="W287" s="92"/>
      <c r="X287" s="93"/>
      <c r="Y287" s="39"/>
      <c r="Z287" s="39"/>
      <c r="AA287" s="39"/>
      <c r="AB287" s="39"/>
      <c r="AC287" s="39"/>
      <c r="AD287" s="39"/>
      <c r="AE287" s="39"/>
      <c r="AT287" s="18" t="s">
        <v>194</v>
      </c>
      <c r="AU287" s="18" t="s">
        <v>84</v>
      </c>
    </row>
    <row r="288" s="14" customFormat="1">
      <c r="A288" s="14"/>
      <c r="B288" s="265"/>
      <c r="C288" s="266"/>
      <c r="D288" s="247" t="s">
        <v>196</v>
      </c>
      <c r="E288" s="267" t="s">
        <v>1</v>
      </c>
      <c r="F288" s="268" t="s">
        <v>2780</v>
      </c>
      <c r="G288" s="266"/>
      <c r="H288" s="267" t="s">
        <v>1</v>
      </c>
      <c r="I288" s="269"/>
      <c r="J288" s="269"/>
      <c r="K288" s="266"/>
      <c r="L288" s="266"/>
      <c r="M288" s="270"/>
      <c r="N288" s="271"/>
      <c r="O288" s="272"/>
      <c r="P288" s="272"/>
      <c r="Q288" s="272"/>
      <c r="R288" s="272"/>
      <c r="S288" s="272"/>
      <c r="T288" s="272"/>
      <c r="U288" s="272"/>
      <c r="V288" s="272"/>
      <c r="W288" s="272"/>
      <c r="X288" s="273"/>
      <c r="Y288" s="14"/>
      <c r="Z288" s="14"/>
      <c r="AA288" s="14"/>
      <c r="AB288" s="14"/>
      <c r="AC288" s="14"/>
      <c r="AD288" s="14"/>
      <c r="AE288" s="14"/>
      <c r="AT288" s="274" t="s">
        <v>196</v>
      </c>
      <c r="AU288" s="274" t="s">
        <v>84</v>
      </c>
      <c r="AV288" s="14" t="s">
        <v>82</v>
      </c>
      <c r="AW288" s="14" t="s">
        <v>5</v>
      </c>
      <c r="AX288" s="14" t="s">
        <v>75</v>
      </c>
      <c r="AY288" s="274" t="s">
        <v>182</v>
      </c>
    </row>
    <row r="289" s="13" customFormat="1">
      <c r="A289" s="13"/>
      <c r="B289" s="254"/>
      <c r="C289" s="255"/>
      <c r="D289" s="247" t="s">
        <v>196</v>
      </c>
      <c r="E289" s="256" t="s">
        <v>1</v>
      </c>
      <c r="F289" s="257" t="s">
        <v>2781</v>
      </c>
      <c r="G289" s="255"/>
      <c r="H289" s="258">
        <v>45.740000000000002</v>
      </c>
      <c r="I289" s="259"/>
      <c r="J289" s="259"/>
      <c r="K289" s="255"/>
      <c r="L289" s="255"/>
      <c r="M289" s="260"/>
      <c r="N289" s="261"/>
      <c r="O289" s="262"/>
      <c r="P289" s="262"/>
      <c r="Q289" s="262"/>
      <c r="R289" s="262"/>
      <c r="S289" s="262"/>
      <c r="T289" s="262"/>
      <c r="U289" s="262"/>
      <c r="V289" s="262"/>
      <c r="W289" s="262"/>
      <c r="X289" s="263"/>
      <c r="Y289" s="13"/>
      <c r="Z289" s="13"/>
      <c r="AA289" s="13"/>
      <c r="AB289" s="13"/>
      <c r="AC289" s="13"/>
      <c r="AD289" s="13"/>
      <c r="AE289" s="13"/>
      <c r="AT289" s="264" t="s">
        <v>196</v>
      </c>
      <c r="AU289" s="264" t="s">
        <v>84</v>
      </c>
      <c r="AV289" s="13" t="s">
        <v>84</v>
      </c>
      <c r="AW289" s="13" t="s">
        <v>5</v>
      </c>
      <c r="AX289" s="13" t="s">
        <v>82</v>
      </c>
      <c r="AY289" s="264" t="s">
        <v>182</v>
      </c>
    </row>
    <row r="290" s="12" customFormat="1" ht="22.8" customHeight="1">
      <c r="A290" s="12"/>
      <c r="B290" s="216"/>
      <c r="C290" s="217"/>
      <c r="D290" s="218" t="s">
        <v>74</v>
      </c>
      <c r="E290" s="231" t="s">
        <v>2782</v>
      </c>
      <c r="F290" s="231" t="s">
        <v>2783</v>
      </c>
      <c r="G290" s="217"/>
      <c r="H290" s="217"/>
      <c r="I290" s="220"/>
      <c r="J290" s="220"/>
      <c r="K290" s="232">
        <f>BK290</f>
        <v>0</v>
      </c>
      <c r="L290" s="217"/>
      <c r="M290" s="222"/>
      <c r="N290" s="223"/>
      <c r="O290" s="224"/>
      <c r="P290" s="224"/>
      <c r="Q290" s="225">
        <f>SUM(Q291:Q293)</f>
        <v>0</v>
      </c>
      <c r="R290" s="225">
        <f>SUM(R291:R293)</f>
        <v>0</v>
      </c>
      <c r="S290" s="224"/>
      <c r="T290" s="226">
        <f>SUM(T291:T293)</f>
        <v>0</v>
      </c>
      <c r="U290" s="224"/>
      <c r="V290" s="226">
        <f>SUM(V291:V293)</f>
        <v>0</v>
      </c>
      <c r="W290" s="224"/>
      <c r="X290" s="227">
        <f>SUM(X291:X293)</f>
        <v>0</v>
      </c>
      <c r="Y290" s="12"/>
      <c r="Z290" s="12"/>
      <c r="AA290" s="12"/>
      <c r="AB290" s="12"/>
      <c r="AC290" s="12"/>
      <c r="AD290" s="12"/>
      <c r="AE290" s="12"/>
      <c r="AR290" s="228" t="s">
        <v>84</v>
      </c>
      <c r="AT290" s="229" t="s">
        <v>74</v>
      </c>
      <c r="AU290" s="229" t="s">
        <v>82</v>
      </c>
      <c r="AY290" s="228" t="s">
        <v>182</v>
      </c>
      <c r="BK290" s="230">
        <f>SUM(BK291:BK293)</f>
        <v>0</v>
      </c>
    </row>
    <row r="291" s="2" customFormat="1" ht="16.5" customHeight="1">
      <c r="A291" s="39"/>
      <c r="B291" s="40"/>
      <c r="C291" s="233" t="s">
        <v>483</v>
      </c>
      <c r="D291" s="233" t="s">
        <v>185</v>
      </c>
      <c r="E291" s="234" t="s">
        <v>2784</v>
      </c>
      <c r="F291" s="235" t="s">
        <v>2785</v>
      </c>
      <c r="G291" s="236" t="s">
        <v>188</v>
      </c>
      <c r="H291" s="237">
        <v>10</v>
      </c>
      <c r="I291" s="238"/>
      <c r="J291" s="238"/>
      <c r="K291" s="239">
        <f>ROUND(P291*H291,2)</f>
        <v>0</v>
      </c>
      <c r="L291" s="235" t="s">
        <v>1</v>
      </c>
      <c r="M291" s="45"/>
      <c r="N291" s="240" t="s">
        <v>1</v>
      </c>
      <c r="O291" s="241" t="s">
        <v>38</v>
      </c>
      <c r="P291" s="242">
        <f>I291+J291</f>
        <v>0</v>
      </c>
      <c r="Q291" s="242">
        <f>ROUND(I291*H291,2)</f>
        <v>0</v>
      </c>
      <c r="R291" s="242">
        <f>ROUND(J291*H291,2)</f>
        <v>0</v>
      </c>
      <c r="S291" s="92"/>
      <c r="T291" s="243">
        <f>S291*H291</f>
        <v>0</v>
      </c>
      <c r="U291" s="243">
        <v>0</v>
      </c>
      <c r="V291" s="243">
        <f>U291*H291</f>
        <v>0</v>
      </c>
      <c r="W291" s="243">
        <v>0</v>
      </c>
      <c r="X291" s="244">
        <f>W291*H291</f>
        <v>0</v>
      </c>
      <c r="Y291" s="39"/>
      <c r="Z291" s="39"/>
      <c r="AA291" s="39"/>
      <c r="AB291" s="39"/>
      <c r="AC291" s="39"/>
      <c r="AD291" s="39"/>
      <c r="AE291" s="39"/>
      <c r="AR291" s="245" t="s">
        <v>223</v>
      </c>
      <c r="AT291" s="245" t="s">
        <v>185</v>
      </c>
      <c r="AU291" s="245" t="s">
        <v>84</v>
      </c>
      <c r="AY291" s="18" t="s">
        <v>182</v>
      </c>
      <c r="BE291" s="246">
        <f>IF(O291="základní",K291,0)</f>
        <v>0</v>
      </c>
      <c r="BF291" s="246">
        <f>IF(O291="snížená",K291,0)</f>
        <v>0</v>
      </c>
      <c r="BG291" s="246">
        <f>IF(O291="zákl. přenesená",K291,0)</f>
        <v>0</v>
      </c>
      <c r="BH291" s="246">
        <f>IF(O291="sníž. přenesená",K291,0)</f>
        <v>0</v>
      </c>
      <c r="BI291" s="246">
        <f>IF(O291="nulová",K291,0)</f>
        <v>0</v>
      </c>
      <c r="BJ291" s="18" t="s">
        <v>82</v>
      </c>
      <c r="BK291" s="246">
        <f>ROUND(P291*H291,2)</f>
        <v>0</v>
      </c>
      <c r="BL291" s="18" t="s">
        <v>223</v>
      </c>
      <c r="BM291" s="245" t="s">
        <v>2786</v>
      </c>
    </row>
    <row r="292" s="2" customFormat="1">
      <c r="A292" s="39"/>
      <c r="B292" s="40"/>
      <c r="C292" s="41"/>
      <c r="D292" s="247" t="s">
        <v>192</v>
      </c>
      <c r="E292" s="41"/>
      <c r="F292" s="248" t="s">
        <v>2785</v>
      </c>
      <c r="G292" s="41"/>
      <c r="H292" s="41"/>
      <c r="I292" s="249"/>
      <c r="J292" s="249"/>
      <c r="K292" s="41"/>
      <c r="L292" s="41"/>
      <c r="M292" s="45"/>
      <c r="N292" s="250"/>
      <c r="O292" s="251"/>
      <c r="P292" s="92"/>
      <c r="Q292" s="92"/>
      <c r="R292" s="92"/>
      <c r="S292" s="92"/>
      <c r="T292" s="92"/>
      <c r="U292" s="92"/>
      <c r="V292" s="92"/>
      <c r="W292" s="92"/>
      <c r="X292" s="93"/>
      <c r="Y292" s="39"/>
      <c r="Z292" s="39"/>
      <c r="AA292" s="39"/>
      <c r="AB292" s="39"/>
      <c r="AC292" s="39"/>
      <c r="AD292" s="39"/>
      <c r="AE292" s="39"/>
      <c r="AT292" s="18" t="s">
        <v>192</v>
      </c>
      <c r="AU292" s="18" t="s">
        <v>84</v>
      </c>
    </row>
    <row r="293" s="13" customFormat="1">
      <c r="A293" s="13"/>
      <c r="B293" s="254"/>
      <c r="C293" s="255"/>
      <c r="D293" s="247" t="s">
        <v>196</v>
      </c>
      <c r="E293" s="256" t="s">
        <v>1</v>
      </c>
      <c r="F293" s="257" t="s">
        <v>2787</v>
      </c>
      <c r="G293" s="255"/>
      <c r="H293" s="258">
        <v>10</v>
      </c>
      <c r="I293" s="259"/>
      <c r="J293" s="259"/>
      <c r="K293" s="255"/>
      <c r="L293" s="255"/>
      <c r="M293" s="260"/>
      <c r="N293" s="296"/>
      <c r="O293" s="297"/>
      <c r="P293" s="297"/>
      <c r="Q293" s="297"/>
      <c r="R293" s="297"/>
      <c r="S293" s="297"/>
      <c r="T293" s="297"/>
      <c r="U293" s="297"/>
      <c r="V293" s="297"/>
      <c r="W293" s="297"/>
      <c r="X293" s="298"/>
      <c r="Y293" s="13"/>
      <c r="Z293" s="13"/>
      <c r="AA293" s="13"/>
      <c r="AB293" s="13"/>
      <c r="AC293" s="13"/>
      <c r="AD293" s="13"/>
      <c r="AE293" s="13"/>
      <c r="AT293" s="264" t="s">
        <v>196</v>
      </c>
      <c r="AU293" s="264" t="s">
        <v>84</v>
      </c>
      <c r="AV293" s="13" t="s">
        <v>84</v>
      </c>
      <c r="AW293" s="13" t="s">
        <v>5</v>
      </c>
      <c r="AX293" s="13" t="s">
        <v>82</v>
      </c>
      <c r="AY293" s="264" t="s">
        <v>182</v>
      </c>
    </row>
    <row r="294" s="2" customFormat="1" ht="6.96" customHeight="1">
      <c r="A294" s="39"/>
      <c r="B294" s="67"/>
      <c r="C294" s="68"/>
      <c r="D294" s="68"/>
      <c r="E294" s="68"/>
      <c r="F294" s="68"/>
      <c r="G294" s="68"/>
      <c r="H294" s="68"/>
      <c r="I294" s="68"/>
      <c r="J294" s="68"/>
      <c r="K294" s="68"/>
      <c r="L294" s="68"/>
      <c r="M294" s="45"/>
      <c r="N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</row>
  </sheetData>
  <sheetProtection sheet="1" autoFilter="0" formatColumns="0" formatRows="0" objects="1" scenarios="1" spinCount="100000" saltValue="VmqP2mECcDldrlff5bzm/0DmOfKVbtnnwJUYl758EP+5X7gfiPTBJzRprppYrXvydz/lNdoOAsLCMLN41xgwIQ==" hashValue="dCn4Gv5GyGm5xhtMbzrZLcnlt3bpnUAPhemWgZsxU4urOV1FA/L3WIrXKWUX/BURayUCZ1NRDeAPhahi1Bo8Qw==" algorithmName="SHA-512" password="CC35"/>
  <autoFilter ref="C125:L29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M2:Z2"/>
  </mergeCells>
  <hyperlinks>
    <hyperlink ref="F131" r:id="rId1" display="https://podminky.urs.cz/item/CS_URS_2023_02/997013151"/>
    <hyperlink ref="F134" r:id="rId2" display="https://podminky.urs.cz/item/CS_URS_2023_02/997013501"/>
    <hyperlink ref="F137" r:id="rId3" display="https://podminky.urs.cz/item/CS_URS_2023_02/997013509"/>
    <hyperlink ref="F141" r:id="rId4" display="https://podminky.urs.cz/item/CS_URS_2023_02/997013631"/>
    <hyperlink ref="F146" r:id="rId5" display="https://podminky.urs.cz/item/CS_URS_2023_02/762511294"/>
    <hyperlink ref="F152" r:id="rId6" display="https://podminky.urs.cz/item/CS_URS_2023_02/762512225"/>
    <hyperlink ref="F156" r:id="rId7" display="https://podminky.urs.cz/item/CS_URS_2023_02/762512261"/>
    <hyperlink ref="F163" r:id="rId8" display="https://podminky.urs.cz/item/CS_URS_2023_02/762595001"/>
    <hyperlink ref="F167" r:id="rId9" display="https://podminky.urs.cz/item/CS_URS_2023_02/998762101"/>
    <hyperlink ref="F170" r:id="rId10" display="https://podminky.urs.cz/item/CS_URS_2023_02/998762181"/>
    <hyperlink ref="F174" r:id="rId11" display="https://podminky.urs.cz/item/CS_URS_2023_02/763797101"/>
    <hyperlink ref="F181" r:id="rId12" display="https://podminky.urs.cz/item/CS_URS_2023_02/998763301"/>
    <hyperlink ref="F184" r:id="rId13" display="https://podminky.urs.cz/item/CS_URS_2023_02/998763381"/>
    <hyperlink ref="F192" r:id="rId14" display="https://podminky.urs.cz/item/CS_URS_2023_02/775591191"/>
    <hyperlink ref="F199" r:id="rId15" display="https://podminky.urs.cz/item/CS_URS_2023_02/998775101"/>
    <hyperlink ref="F202" r:id="rId16" display="https://podminky.urs.cz/item/CS_URS_2023_02/998775181"/>
    <hyperlink ref="F206" r:id="rId17" display="https://podminky.urs.cz/item/CS_URS_2023_02/776111311"/>
    <hyperlink ref="F210" r:id="rId18" display="https://podminky.urs.cz/item/CS_URS_2023_02/776201812"/>
    <hyperlink ref="F214" r:id="rId19" display="https://podminky.urs.cz/item/CS_URS_2023_02/776221111"/>
    <hyperlink ref="F221" r:id="rId20" display="https://podminky.urs.cz/item/CS_URS_2023_02/776223111"/>
    <hyperlink ref="F225" r:id="rId21" display="https://podminky.urs.cz/item/CS_URS_2023_02/776301812"/>
    <hyperlink ref="F229" r:id="rId22" display="https://podminky.urs.cz/item/CS_URS_2023_02/776410811"/>
    <hyperlink ref="F233" r:id="rId23" display="https://podminky.urs.cz/item/CS_URS_2023_02/776411211"/>
    <hyperlink ref="F240" r:id="rId24" display="https://podminky.urs.cz/item/CS_URS_2023_02/776411213"/>
    <hyperlink ref="F247" r:id="rId25" display="https://podminky.urs.cz/item/CS_URS_2023_02/776411214"/>
    <hyperlink ref="F254" r:id="rId26" display="https://podminky.urs.cz/item/CS_URS_2023_02/776421111"/>
    <hyperlink ref="F261" r:id="rId27" display="https://podminky.urs.cz/item/CS_URS_2023_02/776430811"/>
    <hyperlink ref="F265" r:id="rId28" display="https://podminky.urs.cz/item/CS_URS_2023_02/776111116"/>
    <hyperlink ref="F269" r:id="rId29" display="https://podminky.urs.cz/item/CS_URS_2023_02/776111126"/>
    <hyperlink ref="F273" r:id="rId30" display="https://podminky.urs.cz/item/CS_URS_2023_02/776431111"/>
    <hyperlink ref="F280" r:id="rId31" display="https://podminky.urs.cz/item/CS_URS_2023_02/998776101"/>
    <hyperlink ref="F283" r:id="rId32" display="https://podminky.urs.cz/item/CS_URS_2023_02/998776181"/>
    <hyperlink ref="F287" r:id="rId33" display="https://podminky.urs.cz/item/CS_URS_2023_02/78321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Marhold</dc:creator>
  <cp:lastModifiedBy>Petr Marhold</cp:lastModifiedBy>
  <dcterms:created xsi:type="dcterms:W3CDTF">2024-02-15T11:26:49Z</dcterms:created>
  <dcterms:modified xsi:type="dcterms:W3CDTF">2024-02-15T11:27:09Z</dcterms:modified>
</cp:coreProperties>
</file>